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20" yWindow="0" windowWidth="48380" windowHeight="26500" tabRatio="500" activeTab="5"/>
  </bookViews>
  <sheets>
    <sheet name="wrk data" sheetId="1" r:id="rId1"/>
    <sheet name="ab data" sheetId="2" r:id="rId2"/>
    <sheet name="Saturation Test" sheetId="3" r:id="rId3"/>
    <sheet name="wordpress + couchbase 10hr" sheetId="4" r:id="rId4"/>
    <sheet name="Singlel Connection" sheetId="6" r:id="rId5"/>
    <sheet name="Upgrade overhead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1" i="6" l="1"/>
  <c r="S31" i="6"/>
  <c r="N31" i="6"/>
  <c r="O31" i="6"/>
  <c r="J31" i="6"/>
  <c r="K31" i="6"/>
  <c r="F31" i="6"/>
  <c r="G31" i="6"/>
  <c r="R30" i="6"/>
  <c r="S30" i="6"/>
  <c r="N30" i="6"/>
  <c r="O30" i="6"/>
  <c r="J30" i="6"/>
  <c r="K30" i="6"/>
  <c r="F30" i="6"/>
  <c r="G30" i="6"/>
  <c r="R29" i="6"/>
  <c r="S29" i="6"/>
  <c r="N29" i="6"/>
  <c r="O29" i="6"/>
  <c r="J29" i="6"/>
  <c r="K29" i="6"/>
  <c r="F29" i="6"/>
  <c r="G29" i="6"/>
  <c r="R28" i="6"/>
  <c r="S28" i="6"/>
  <c r="N28" i="6"/>
  <c r="O28" i="6"/>
  <c r="J28" i="6"/>
  <c r="K28" i="6"/>
  <c r="F28" i="6"/>
  <c r="G28" i="6"/>
  <c r="R9" i="6"/>
  <c r="R14" i="6"/>
  <c r="S14" i="6"/>
  <c r="N9" i="6"/>
  <c r="N14" i="6"/>
  <c r="O14" i="6"/>
  <c r="J9" i="6"/>
  <c r="J14" i="6"/>
  <c r="K14" i="6"/>
  <c r="F9" i="6"/>
  <c r="F14" i="6"/>
  <c r="G14" i="6"/>
  <c r="R8" i="6"/>
  <c r="R13" i="6"/>
  <c r="S13" i="6"/>
  <c r="N8" i="6"/>
  <c r="N13" i="6"/>
  <c r="O13" i="6"/>
  <c r="J8" i="6"/>
  <c r="J13" i="6"/>
  <c r="K13" i="6"/>
  <c r="F8" i="6"/>
  <c r="F13" i="6"/>
  <c r="G13" i="6"/>
  <c r="R7" i="6"/>
  <c r="R12" i="6"/>
  <c r="S12" i="6"/>
  <c r="N7" i="6"/>
  <c r="N12" i="6"/>
  <c r="O12" i="6"/>
  <c r="J7" i="6"/>
  <c r="J12" i="6"/>
  <c r="K12" i="6"/>
  <c r="F7" i="6"/>
  <c r="F12" i="6"/>
  <c r="G12" i="6"/>
  <c r="R6" i="6"/>
  <c r="R11" i="6"/>
  <c r="S11" i="6"/>
  <c r="N6" i="6"/>
  <c r="N11" i="6"/>
  <c r="O11" i="6"/>
  <c r="J6" i="6"/>
  <c r="J11" i="6"/>
  <c r="K11" i="6"/>
  <c r="F6" i="6"/>
  <c r="F11" i="6"/>
  <c r="G11" i="6"/>
  <c r="S9" i="6"/>
  <c r="O9" i="6"/>
  <c r="K9" i="6"/>
  <c r="G9" i="6"/>
  <c r="S8" i="6"/>
  <c r="O8" i="6"/>
  <c r="K8" i="6"/>
  <c r="G8" i="6"/>
  <c r="S7" i="6"/>
  <c r="O7" i="6"/>
  <c r="K7" i="6"/>
  <c r="G7" i="6"/>
  <c r="S6" i="6"/>
  <c r="O6" i="6"/>
  <c r="K6" i="6"/>
  <c r="G6" i="6"/>
  <c r="R9" i="4"/>
  <c r="R14" i="4"/>
  <c r="S14" i="4"/>
  <c r="S13" i="4"/>
  <c r="R7" i="4"/>
  <c r="R12" i="4"/>
  <c r="S12" i="4"/>
  <c r="S11" i="4"/>
  <c r="O14" i="4"/>
  <c r="O13" i="4"/>
  <c r="O12" i="4"/>
  <c r="O11" i="4"/>
  <c r="J9" i="4"/>
  <c r="J14" i="4"/>
  <c r="H14" i="4"/>
  <c r="K14" i="4"/>
  <c r="J8" i="4"/>
  <c r="J13" i="4"/>
  <c r="H13" i="4"/>
  <c r="K13" i="4"/>
  <c r="J7" i="4"/>
  <c r="J12" i="4"/>
  <c r="H12" i="4"/>
  <c r="K12" i="4"/>
  <c r="J6" i="4"/>
  <c r="J11" i="4"/>
  <c r="H11" i="4"/>
  <c r="K11" i="4"/>
  <c r="G14" i="4"/>
  <c r="G13" i="4"/>
  <c r="G12" i="4"/>
  <c r="F6" i="4"/>
  <c r="F11" i="4"/>
  <c r="D11" i="4"/>
  <c r="G11" i="4"/>
  <c r="S9" i="4"/>
  <c r="S8" i="4"/>
  <c r="S7" i="4"/>
  <c r="S6" i="4"/>
  <c r="O9" i="4"/>
  <c r="O8" i="4"/>
  <c r="O7" i="4"/>
  <c r="O6" i="4"/>
  <c r="K9" i="4"/>
  <c r="K8" i="4"/>
  <c r="K7" i="4"/>
  <c r="K6" i="4"/>
  <c r="G9" i="4"/>
  <c r="G8" i="4"/>
  <c r="G7" i="4"/>
  <c r="G6" i="4"/>
  <c r="S31" i="4"/>
  <c r="S30" i="4"/>
  <c r="S29" i="4"/>
  <c r="S28" i="4"/>
  <c r="O31" i="4"/>
  <c r="O30" i="4"/>
  <c r="O29" i="4"/>
  <c r="O28" i="4"/>
  <c r="J31" i="4"/>
  <c r="K31" i="4"/>
  <c r="K30" i="4"/>
  <c r="K29" i="4"/>
  <c r="K28" i="4"/>
  <c r="G28" i="4"/>
  <c r="G29" i="4"/>
  <c r="G30" i="4"/>
  <c r="G31" i="4"/>
  <c r="D12" i="4"/>
  <c r="E12" i="4"/>
  <c r="F12" i="4"/>
  <c r="I12" i="4"/>
  <c r="L12" i="4"/>
  <c r="M12" i="4"/>
  <c r="N7" i="4"/>
  <c r="N12" i="4"/>
  <c r="P12" i="4"/>
  <c r="Q12" i="4"/>
  <c r="D13" i="4"/>
  <c r="E13" i="4"/>
  <c r="F13" i="4"/>
  <c r="I13" i="4"/>
  <c r="L13" i="4"/>
  <c r="M13" i="4"/>
  <c r="N13" i="4"/>
  <c r="P13" i="4"/>
  <c r="Q13" i="4"/>
  <c r="R13" i="4"/>
  <c r="D14" i="4"/>
  <c r="E14" i="4"/>
  <c r="F14" i="4"/>
  <c r="I14" i="4"/>
  <c r="L14" i="4"/>
  <c r="M14" i="4"/>
  <c r="N14" i="4"/>
  <c r="P14" i="4"/>
  <c r="Q14" i="4"/>
  <c r="E11" i="4"/>
  <c r="I11" i="4"/>
  <c r="L11" i="4"/>
  <c r="M11" i="4"/>
  <c r="N11" i="4"/>
  <c r="P11" i="4"/>
  <c r="Q11" i="4"/>
  <c r="R11" i="4"/>
  <c r="R6" i="4"/>
  <c r="R8" i="4"/>
  <c r="N9" i="4"/>
  <c r="N8" i="4"/>
  <c r="N6" i="4"/>
  <c r="F9" i="4"/>
  <c r="F8" i="4"/>
  <c r="F7" i="4"/>
  <c r="R28" i="4"/>
  <c r="R31" i="4"/>
  <c r="R30" i="4"/>
  <c r="R29" i="4"/>
  <c r="N29" i="4"/>
  <c r="N30" i="4"/>
  <c r="N31" i="4"/>
  <c r="N28" i="4"/>
  <c r="J29" i="4"/>
  <c r="J30" i="4"/>
  <c r="J28" i="4"/>
  <c r="F29" i="4"/>
  <c r="F30" i="4"/>
  <c r="F31" i="4"/>
  <c r="F28" i="4"/>
  <c r="E7" i="3"/>
  <c r="E8" i="3"/>
  <c r="E9" i="3"/>
  <c r="M27" i="3"/>
  <c r="N27" i="3"/>
  <c r="M26" i="3"/>
  <c r="N26" i="3"/>
  <c r="M25" i="3"/>
  <c r="N25" i="3"/>
  <c r="M24" i="3"/>
  <c r="N24" i="3"/>
  <c r="I27" i="3"/>
  <c r="J27" i="3"/>
  <c r="I26" i="3"/>
  <c r="J26" i="3"/>
  <c r="I25" i="3"/>
  <c r="J25" i="3"/>
  <c r="I24" i="3"/>
  <c r="J24" i="3"/>
  <c r="E24" i="3"/>
  <c r="E25" i="3"/>
  <c r="E26" i="3"/>
  <c r="E27" i="3"/>
  <c r="F27" i="3"/>
  <c r="F26" i="3"/>
  <c r="F25" i="3"/>
  <c r="F24" i="3"/>
  <c r="N10" i="3"/>
  <c r="N9" i="3"/>
  <c r="N8" i="3"/>
  <c r="N7" i="3"/>
  <c r="J10" i="3"/>
  <c r="J9" i="3"/>
  <c r="J8" i="3"/>
  <c r="J7" i="3"/>
  <c r="F10" i="3"/>
  <c r="F9" i="3"/>
  <c r="F8" i="3"/>
  <c r="F7" i="3"/>
  <c r="M10" i="3"/>
  <c r="M9" i="3"/>
  <c r="M8" i="3"/>
  <c r="M7" i="3"/>
  <c r="I10" i="3"/>
  <c r="I9" i="3"/>
  <c r="I8" i="3"/>
  <c r="I7" i="3"/>
  <c r="E10" i="3"/>
  <c r="G26" i="1"/>
  <c r="G25" i="1"/>
  <c r="G24" i="1"/>
  <c r="G23" i="1"/>
  <c r="G22" i="1"/>
  <c r="G9" i="1"/>
  <c r="G10" i="1"/>
  <c r="G11" i="1"/>
  <c r="G12" i="1"/>
  <c r="G8" i="1"/>
  <c r="J13" i="1"/>
  <c r="J29" i="1"/>
  <c r="R7" i="1"/>
  <c r="R21" i="1"/>
  <c r="R22" i="1"/>
  <c r="R23" i="1"/>
  <c r="R24" i="1"/>
  <c r="Q21" i="1"/>
  <c r="Q22" i="1"/>
  <c r="Q23" i="1"/>
  <c r="Q24" i="1"/>
  <c r="P21" i="1"/>
  <c r="P22" i="1"/>
  <c r="P23" i="1"/>
  <c r="P24" i="1"/>
  <c r="O21" i="1"/>
  <c r="O22" i="1"/>
  <c r="O23" i="1"/>
  <c r="O24" i="1"/>
  <c r="Q20" i="1"/>
  <c r="O20" i="1"/>
  <c r="R20" i="1"/>
  <c r="P20" i="1"/>
  <c r="R8" i="1"/>
  <c r="R9" i="1"/>
  <c r="R10" i="1"/>
  <c r="R6" i="1"/>
  <c r="P7" i="1"/>
  <c r="P8" i="1"/>
  <c r="P9" i="1"/>
  <c r="P10" i="1"/>
  <c r="P6" i="1"/>
  <c r="Q7" i="1"/>
  <c r="Q8" i="1"/>
  <c r="Q9" i="1"/>
  <c r="Q10" i="1"/>
  <c r="Q6" i="1"/>
  <c r="O10" i="1"/>
  <c r="O7" i="1"/>
  <c r="O8" i="1"/>
  <c r="O9" i="1"/>
  <c r="O6" i="1"/>
</calcChain>
</file>

<file path=xl/sharedStrings.xml><?xml version="1.0" encoding="utf-8"?>
<sst xmlns="http://schemas.openxmlformats.org/spreadsheetml/2006/main" count="230" uniqueCount="80">
  <si>
    <t>30 sec</t>
  </si>
  <si>
    <t>10 sec</t>
  </si>
  <si>
    <t>1 min</t>
  </si>
  <si>
    <t>2 min</t>
  </si>
  <si>
    <t>5 min</t>
  </si>
  <si>
    <t>Avg Latency/req (ms)</t>
  </si>
  <si>
    <t>Proxy</t>
  </si>
  <si>
    <t>Server</t>
  </si>
  <si>
    <t>Short response</t>
  </si>
  <si>
    <t>Long response</t>
  </si>
  <si>
    <t>proxy</t>
  </si>
  <si>
    <t>server</t>
  </si>
  <si>
    <t>Requests/sec</t>
  </si>
  <si>
    <t xml:space="preserve">   572.23KB</t>
  </si>
  <si>
    <t xml:space="preserve">Transfer/sec: </t>
  </si>
  <si>
    <t>568.07KB</t>
  </si>
  <si>
    <t xml:space="preserve"> 574.33KB</t>
  </si>
  <si>
    <t xml:space="preserve">Requests/sec:  </t>
  </si>
  <si>
    <t xml:space="preserve">Transfer/sec:   </t>
  </si>
  <si>
    <t xml:space="preserve"> 567.69KB</t>
  </si>
  <si>
    <t>570.59KB</t>
  </si>
  <si>
    <t>574.38KB</t>
  </si>
  <si>
    <t>107.09MB</t>
  </si>
  <si>
    <t>106.85MB</t>
  </si>
  <si>
    <t xml:space="preserve"> 112.92MB</t>
  </si>
  <si>
    <t>105.78MB</t>
  </si>
  <si>
    <t>105.06MB</t>
  </si>
  <si>
    <t xml:space="preserve"> 105.42MB</t>
  </si>
  <si>
    <t>SD</t>
  </si>
  <si>
    <t>avg</t>
  </si>
  <si>
    <t>Difference</t>
  </si>
  <si>
    <t>8 hrs</t>
  </si>
  <si>
    <t>Server (port:1034)</t>
  </si>
  <si>
    <t>Proxy (port:1235)</t>
  </si>
  <si>
    <t xml:space="preserve">Transfer/sec:    </t>
  </si>
  <si>
    <t>563.02KB</t>
  </si>
  <si>
    <t>Avg request Latency (ms)</t>
  </si>
  <si>
    <t>50% (ms)</t>
  </si>
  <si>
    <t>75% (ms)</t>
  </si>
  <si>
    <t>90% (ms)</t>
  </si>
  <si>
    <t>99% (ms)</t>
  </si>
  <si>
    <t>1 hrs</t>
  </si>
  <si>
    <t>567.85KB</t>
  </si>
  <si>
    <t>565.15KB</t>
  </si>
  <si>
    <t>10 min</t>
  </si>
  <si>
    <t xml:space="preserve"> 573.07KB</t>
  </si>
  <si>
    <t>570.33KB</t>
  </si>
  <si>
    <t>Short Requests</t>
  </si>
  <si>
    <t>Long Requests</t>
  </si>
  <si>
    <t>102.39MB</t>
  </si>
  <si>
    <t>106.31MB</t>
  </si>
  <si>
    <t>102.02MB</t>
  </si>
  <si>
    <t>105.00MB</t>
  </si>
  <si>
    <t>101.45MB</t>
  </si>
  <si>
    <t>105.04MB</t>
  </si>
  <si>
    <t>Long</t>
  </si>
  <si>
    <t>8 Hrs Server</t>
  </si>
  <si>
    <t>8 Hr Proxy</t>
  </si>
  <si>
    <t>1 Hrs Server</t>
  </si>
  <si>
    <t>1 Hr Proxy</t>
  </si>
  <si>
    <t>10 Min Server</t>
  </si>
  <si>
    <t>10 Min Proxy</t>
  </si>
  <si>
    <t>8 Hours</t>
  </si>
  <si>
    <t>1 Hour</t>
  </si>
  <si>
    <t>10 Minutes</t>
  </si>
  <si>
    <t>Percentage</t>
  </si>
  <si>
    <t>CouchBase</t>
  </si>
  <si>
    <t>WordPress</t>
  </si>
  <si>
    <t>1hr</t>
  </si>
  <si>
    <t>10hr</t>
  </si>
  <si>
    <t xml:space="preserve"> Server</t>
  </si>
  <si>
    <t xml:space="preserve"> Proxy</t>
  </si>
  <si>
    <t>%</t>
  </si>
  <si>
    <t>10min</t>
  </si>
  <si>
    <t>0m0.210s</t>
  </si>
  <si>
    <t>0m0.209s</t>
  </si>
  <si>
    <t>0m0.207s</t>
  </si>
  <si>
    <t>INSTANT</t>
  </si>
  <si>
    <t>0m0.208s</t>
  </si>
  <si>
    <t>BAD INSTANT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</si>
</sst>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0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1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12" xfId="0" applyFill="1" applyBorder="1"/>
    <xf numFmtId="0" fontId="1" fillId="3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3" borderId="0" xfId="0" applyFill="1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9" fontId="1" fillId="0" borderId="0" xfId="0" applyNumberFormat="1" applyFont="1" applyAlignment="1">
      <alignment horizontal="left"/>
    </xf>
    <xf numFmtId="0" fontId="0" fillId="5" borderId="0" xfId="0" applyFill="1"/>
    <xf numFmtId="0" fontId="1" fillId="5" borderId="0" xfId="0" applyFont="1" applyFill="1"/>
    <xf numFmtId="0" fontId="1" fillId="3" borderId="0" xfId="0" applyFont="1" applyFill="1"/>
    <xf numFmtId="2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Font="1" applyAlignment="1">
      <alignment horizontal="left"/>
    </xf>
    <xf numFmtId="10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Font="1" applyAlignment="1">
      <alignment horizontal="left"/>
    </xf>
    <xf numFmtId="9" fontId="0" fillId="0" borderId="0" xfId="0" applyNumberFormat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5" fillId="6" borderId="0" xfId="197"/>
  </cellXfs>
  <cellStyles count="20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Neutral" xfId="19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Helvetica"/>
                <a:cs typeface="Helvetica"/>
              </a:rPr>
              <a:t>Response Size:</a:t>
            </a:r>
            <a:r>
              <a:rPr lang="en-US" baseline="0">
                <a:latin typeface="Helvetica"/>
                <a:cs typeface="Helvetica"/>
              </a:rPr>
              <a:t> 8.1 KB</a:t>
            </a:r>
            <a:endParaRPr lang="en-US"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Direct HTTP Requests To Go Server</c:v>
          </c:tx>
          <c:spPr>
            <a:solidFill>
              <a:srgbClr val="FF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'wrk data'!$R$20:$R$24</c:f>
                <c:numCache>
                  <c:formatCode>General</c:formatCode>
                  <c:ptCount val="5"/>
                  <c:pt idx="0">
                    <c:v>0.534999999999997</c:v>
                  </c:pt>
                  <c:pt idx="1">
                    <c:v>0.200000000000017</c:v>
                  </c:pt>
                  <c:pt idx="2">
                    <c:v>0.769999999999982</c:v>
                  </c:pt>
                  <c:pt idx="3">
                    <c:v>0.375</c:v>
                  </c:pt>
                  <c:pt idx="4">
                    <c:v>2.449999999999989</c:v>
                  </c:pt>
                </c:numCache>
              </c:numRef>
            </c:plus>
            <c:minus>
              <c:numRef>
                <c:f>'wrk data'!$R$20:$R$24</c:f>
                <c:numCache>
                  <c:formatCode>General</c:formatCode>
                  <c:ptCount val="5"/>
                  <c:pt idx="0">
                    <c:v>0.534999999999997</c:v>
                  </c:pt>
                  <c:pt idx="1">
                    <c:v>0.200000000000017</c:v>
                  </c:pt>
                  <c:pt idx="2">
                    <c:v>0.769999999999982</c:v>
                  </c:pt>
                  <c:pt idx="3">
                    <c:v>0.375</c:v>
                  </c:pt>
                  <c:pt idx="4">
                    <c:v>2.449999999999989</c:v>
                  </c:pt>
                </c:numCache>
              </c:numRef>
            </c:minus>
          </c:errBars>
          <c:cat>
            <c:strRef>
              <c:f>'wrk data'!$N$20:$N$24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data'!$Q$20:$Q$24</c:f>
              <c:numCache>
                <c:formatCode>General</c:formatCode>
                <c:ptCount val="5"/>
                <c:pt idx="0">
                  <c:v>284.495</c:v>
                </c:pt>
                <c:pt idx="1">
                  <c:v>278.9</c:v>
                </c:pt>
                <c:pt idx="2">
                  <c:v>291.24</c:v>
                </c:pt>
                <c:pt idx="3">
                  <c:v>289.685</c:v>
                </c:pt>
                <c:pt idx="4">
                  <c:v>298.63</c:v>
                </c:pt>
              </c:numCache>
            </c:numRef>
          </c:val>
        </c:ser>
        <c:ser>
          <c:idx val="0"/>
          <c:order val="1"/>
          <c:tx>
            <c:v>HTTP Requests To Go Server Via Proxy</c:v>
          </c:tx>
          <c:spPr>
            <a:solidFill>
              <a:srgbClr val="0000FF"/>
            </a:solidFill>
            <a:ln w="12700" cmpd="sng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'wrk data'!$P$20:$P$24</c:f>
                <c:numCache>
                  <c:formatCode>General</c:formatCode>
                  <c:ptCount val="5"/>
                  <c:pt idx="0">
                    <c:v>2.159999999999997</c:v>
                  </c:pt>
                  <c:pt idx="1">
                    <c:v>4.015000000000015</c:v>
                  </c:pt>
                  <c:pt idx="2">
                    <c:v>3.829999999999984</c:v>
                  </c:pt>
                  <c:pt idx="3">
                    <c:v>0.204999999999984</c:v>
                  </c:pt>
                  <c:pt idx="4">
                    <c:v>4.620000000000004</c:v>
                  </c:pt>
                </c:numCache>
              </c:numRef>
            </c:plus>
            <c:minus>
              <c:numRef>
                <c:f>'wrk data'!$P$20:$P$24</c:f>
                <c:numCache>
                  <c:formatCode>General</c:formatCode>
                  <c:ptCount val="5"/>
                  <c:pt idx="0">
                    <c:v>2.159999999999997</c:v>
                  </c:pt>
                  <c:pt idx="1">
                    <c:v>4.015000000000015</c:v>
                  </c:pt>
                  <c:pt idx="2">
                    <c:v>3.829999999999984</c:v>
                  </c:pt>
                  <c:pt idx="3">
                    <c:v>0.204999999999984</c:v>
                  </c:pt>
                  <c:pt idx="4">
                    <c:v>4.620000000000004</c:v>
                  </c:pt>
                </c:numCache>
              </c:numRef>
            </c:minus>
          </c:errBars>
          <c:cat>
            <c:strRef>
              <c:f>'wrk data'!$N$20:$N$24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data'!$O$20:$O$24</c:f>
              <c:numCache>
                <c:formatCode>General</c:formatCode>
                <c:ptCount val="5"/>
                <c:pt idx="0">
                  <c:v>290.79</c:v>
                </c:pt>
                <c:pt idx="1">
                  <c:v>290.455</c:v>
                </c:pt>
                <c:pt idx="2">
                  <c:v>293.88</c:v>
                </c:pt>
                <c:pt idx="3">
                  <c:v>294.135</c:v>
                </c:pt>
                <c:pt idx="4">
                  <c:v>299.95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320024"/>
        <c:axId val="2115327176"/>
      </c:barChart>
      <c:catAx>
        <c:axId val="211532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Helvetica"/>
                    <a:cs typeface="Helvetica"/>
                  </a:rPr>
                  <a:t>Benchmark</a:t>
                </a:r>
                <a:r>
                  <a:rPr lang="en-US" sz="1400" baseline="0">
                    <a:latin typeface="Helvetica"/>
                    <a:cs typeface="Helvetica"/>
                  </a:rPr>
                  <a:t> Run Duration </a:t>
                </a:r>
                <a:endParaRPr lang="en-US" sz="14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53616400985021"/>
              <c:y val="0.92241132741266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2115327176"/>
        <c:crosses val="autoZero"/>
        <c:auto val="1"/>
        <c:lblAlgn val="ctr"/>
        <c:lblOffset val="100"/>
        <c:noMultiLvlLbl val="0"/>
      </c:catAx>
      <c:valAx>
        <c:axId val="2115327176"/>
        <c:scaling>
          <c:orientation val="minMax"/>
          <c:max val="305.0"/>
          <c:min val="2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Helvetica"/>
                    <a:cs typeface="Helvetica"/>
                  </a:rPr>
                  <a:t>Average</a:t>
                </a:r>
                <a:r>
                  <a:rPr lang="en-US" sz="1200" baseline="0">
                    <a:latin typeface="Helvetica"/>
                    <a:cs typeface="Helvetica"/>
                  </a:rPr>
                  <a:t> Latency Per Request (ms)</a:t>
                </a:r>
                <a:endParaRPr lang="en-US" sz="12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6189809340925"/>
              <c:y val="0.2680336539071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2115320024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2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Percentage Overhead Against Couchbase </a:t>
            </a:r>
            <a:endParaRPr lang="en-US" sz="2200">
              <a:effectLst/>
            </a:endParaRP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(400 connections, &gt; 400 req/s)   </a:t>
            </a:r>
            <a:endParaRPr lang="en-US" sz="22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10hr'!$G$11:$G$14</c:f>
              <c:numCache>
                <c:formatCode>0%</c:formatCode>
                <c:ptCount val="4"/>
                <c:pt idx="0">
                  <c:v>0.0387596899224806</c:v>
                </c:pt>
                <c:pt idx="1">
                  <c:v>0.0431654676258993</c:v>
                </c:pt>
                <c:pt idx="2">
                  <c:v>0.0204081632653061</c:v>
                </c:pt>
                <c:pt idx="3">
                  <c:v>0.0526315789473685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10hr'!$K$11:$K$14</c:f>
              <c:numCache>
                <c:formatCode>0%</c:formatCode>
                <c:ptCount val="4"/>
                <c:pt idx="0">
                  <c:v>-0.2706</c:v>
                </c:pt>
                <c:pt idx="1">
                  <c:v>-0.267080745341615</c:v>
                </c:pt>
                <c:pt idx="2">
                  <c:v>-0.224615384615385</c:v>
                </c:pt>
                <c:pt idx="3">
                  <c:v>-0.158018867924528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10hr'!$O$11:$O$14</c:f>
              <c:numCache>
                <c:formatCode>0%</c:formatCode>
                <c:ptCount val="4"/>
                <c:pt idx="0">
                  <c:v>-0.312492424242424</c:v>
                </c:pt>
                <c:pt idx="1">
                  <c:v>-0.165432098765432</c:v>
                </c:pt>
                <c:pt idx="2">
                  <c:v>-0.125260960334029</c:v>
                </c:pt>
                <c:pt idx="3">
                  <c:v>-0.0504347826086957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10hr'!$S$11:$S$14</c:f>
              <c:numCache>
                <c:formatCode>0%</c:formatCode>
                <c:ptCount val="4"/>
                <c:pt idx="0">
                  <c:v>-0.230842519685039</c:v>
                </c:pt>
                <c:pt idx="1">
                  <c:v>-0.0996677740863787</c:v>
                </c:pt>
                <c:pt idx="2">
                  <c:v>-0.0429338103756709</c:v>
                </c:pt>
                <c:pt idx="3">
                  <c:v>-0.00403225806451616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975848"/>
        <c:axId val="2028099768"/>
      </c:lineChart>
      <c:catAx>
        <c:axId val="202897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9973959137461"/>
              <c:y val="0.37427937915742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2028099768"/>
        <c:crosses val="autoZero"/>
        <c:auto val="1"/>
        <c:lblAlgn val="ctr"/>
        <c:lblOffset val="100"/>
        <c:noMultiLvlLbl val="0"/>
      </c:catAx>
      <c:valAx>
        <c:axId val="2028099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Percentage Overhead  </a:t>
                </a:r>
              </a:p>
            </c:rich>
          </c:tx>
          <c:layout>
            <c:manualLayout>
              <c:xMode val="edge"/>
              <c:yMode val="edge"/>
              <c:x val="0.0065359477124183"/>
              <c:y val="0.32865844929029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0289758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Absoloute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8 req/sec)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Connection'!$F$28:$F$31</c:f>
              <c:numCache>
                <c:formatCode>0</c:formatCode>
                <c:ptCount val="4"/>
                <c:pt idx="0">
                  <c:v>-35.48</c:v>
                </c:pt>
                <c:pt idx="1">
                  <c:v>-34.87</c:v>
                </c:pt>
                <c:pt idx="2">
                  <c:v>-28.36</c:v>
                </c:pt>
                <c:pt idx="3">
                  <c:v>-2.569999999999993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Connection'!$J$28:$J$31</c:f>
              <c:numCache>
                <c:formatCode>0</c:formatCode>
                <c:ptCount val="4"/>
                <c:pt idx="0">
                  <c:v>-22.03</c:v>
                </c:pt>
                <c:pt idx="1">
                  <c:v>-23.19000000000001</c:v>
                </c:pt>
                <c:pt idx="2">
                  <c:v>-24.8</c:v>
                </c:pt>
                <c:pt idx="3">
                  <c:v>-24.10000000000001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Connection'!$N$28:$N$31</c:f>
              <c:numCache>
                <c:formatCode>0</c:formatCode>
                <c:ptCount val="4"/>
                <c:pt idx="0">
                  <c:v>-19.18000000000001</c:v>
                </c:pt>
                <c:pt idx="1">
                  <c:v>-19.91999999999999</c:v>
                </c:pt>
                <c:pt idx="2">
                  <c:v>-19.67000000000002</c:v>
                </c:pt>
                <c:pt idx="3">
                  <c:v>351.73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marker>
            <c:symbol val="circle"/>
            <c:size val="9"/>
          </c:marker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Connection'!$R$28:$R$31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032008"/>
        <c:axId val="2028026104"/>
      </c:lineChart>
      <c:catAx>
        <c:axId val="202803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2567039259953"/>
              <c:y val="0.85861297539149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028026104"/>
        <c:crosses val="autoZero"/>
        <c:auto val="1"/>
        <c:lblAlgn val="ctr"/>
        <c:lblOffset val="100"/>
        <c:noMultiLvlLbl val="0"/>
      </c:catAx>
      <c:valAx>
        <c:axId val="2028026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Absoloute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4999647695044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028032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>
                <a:latin typeface="Helvetica"/>
                <a:cs typeface="Helvetica"/>
              </a:rPr>
              <a:t>Absoloute</a:t>
            </a:r>
            <a:r>
              <a:rPr lang="en-US" sz="2200" b="1" baseline="0">
                <a:latin typeface="Helvetica"/>
                <a:cs typeface="Helvetica"/>
              </a:rPr>
              <a:t> Overhead Against Couchbase </a:t>
            </a: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baseline="0">
                <a:latin typeface="Helvetica"/>
                <a:cs typeface="Helvetica"/>
              </a:rPr>
              <a:t>(400 connections, &gt; </a:t>
            </a:r>
            <a:r>
              <a:rPr lang="en-US" sz="2200" b="1" i="0" u="none" strike="noStrike" baseline="0">
                <a:effectLst/>
                <a:latin typeface="Helvetica"/>
                <a:cs typeface="Helvetica"/>
              </a:rPr>
              <a:t>26</a:t>
            </a:r>
            <a:r>
              <a:rPr lang="en-US" sz="2200" b="1" i="0" u="none" strike="noStrike" baseline="0">
                <a:effectLst/>
              </a:rPr>
              <a:t>0 req/sec)</a:t>
            </a:r>
            <a:r>
              <a:rPr lang="en-US" sz="2200" b="1" baseline="0">
                <a:latin typeface="Helvetica"/>
                <a:cs typeface="Helvetica"/>
              </a:rPr>
              <a:t>   </a:t>
            </a:r>
            <a:endParaRPr lang="en-US" sz="2200" b="1"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Connection'!$F$11:$F$14</c:f>
              <c:numCache>
                <c:formatCode>0</c:formatCode>
                <c:ptCount val="4"/>
                <c:pt idx="0">
                  <c:v>29.9999999999998</c:v>
                </c:pt>
                <c:pt idx="1">
                  <c:v>510.0000000000002</c:v>
                </c:pt>
                <c:pt idx="2">
                  <c:v>395170.0</c:v>
                </c:pt>
                <c:pt idx="3">
                  <c:v>277290.0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Connection'!$J$11:$J$14</c:f>
              <c:numCache>
                <c:formatCode>0</c:formatCode>
                <c:ptCount val="4"/>
                <c:pt idx="0">
                  <c:v>29.9999999999998</c:v>
                </c:pt>
                <c:pt idx="1">
                  <c:v>573</c:v>
                </c:pt>
                <c:pt idx="2">
                  <c:v>714150.0</c:v>
                </c:pt>
                <c:pt idx="3">
                  <c:v>51232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Connection'!$N$11:$N$14</c:f>
              <c:numCache>
                <c:formatCode>0</c:formatCode>
                <c:ptCount val="4"/>
                <c:pt idx="0">
                  <c:v>520.0</c:v>
                </c:pt>
                <c:pt idx="1">
                  <c:v>758890.0</c:v>
                </c:pt>
                <c:pt idx="2">
                  <c:v>758400.0</c:v>
                </c:pt>
                <c:pt idx="3">
                  <c:v>24570.00000000005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Connection'!$R$11:$R$14</c:f>
              <c:numCache>
                <c:formatCode>0</c:formatCode>
                <c:ptCount val="4"/>
                <c:pt idx="0">
                  <c:v>1660.0</c:v>
                </c:pt>
                <c:pt idx="1">
                  <c:v>795870.0</c:v>
                </c:pt>
                <c:pt idx="2">
                  <c:v>795250.0</c:v>
                </c:pt>
                <c:pt idx="3">
                  <c:v>331520.0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983848"/>
        <c:axId val="2027977704"/>
      </c:lineChart>
      <c:catAx>
        <c:axId val="202798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600" b="1" i="0" u="none" strike="noStrike" baseline="0" smtClean="0">
                    <a:latin typeface="Helvetica"/>
                    <a:cs typeface="Helvetica"/>
                  </a:rPr>
                  <a:t>Distribution</a:t>
                </a:r>
                <a:endParaRPr lang="en-US" sz="16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60381311243767"/>
              <c:y val="0.93392478656354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2027977704"/>
        <c:crosses val="autoZero"/>
        <c:auto val="1"/>
        <c:lblAlgn val="ctr"/>
        <c:lblOffset val="100"/>
        <c:noMultiLvlLbl val="0"/>
      </c:catAx>
      <c:valAx>
        <c:axId val="2027977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50195058517555"/>
              <c:y val="0.33528257415716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0279838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Percentage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8 req/sec)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Connection'!$G$28:$G$31</c:f>
              <c:numCache>
                <c:formatCode>0%</c:formatCode>
                <c:ptCount val="4"/>
                <c:pt idx="0">
                  <c:v>-0.28876047855457</c:v>
                </c:pt>
                <c:pt idx="1">
                  <c:v>-0.280305466237942</c:v>
                </c:pt>
                <c:pt idx="2">
                  <c:v>-0.225886101154918</c:v>
                </c:pt>
                <c:pt idx="3">
                  <c:v>-0.0200468018720748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Connection'!$K$28:$K$31</c:f>
              <c:numCache>
                <c:formatCode>0%</c:formatCode>
                <c:ptCount val="4"/>
                <c:pt idx="0">
                  <c:v>-0.17890206269287</c:v>
                </c:pt>
                <c:pt idx="1">
                  <c:v>-0.184149924561264</c:v>
                </c:pt>
                <c:pt idx="2">
                  <c:v>-0.191446657403119</c:v>
                </c:pt>
                <c:pt idx="3">
                  <c:v>-0.181380296530443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Connection'!$O$28:$O$31</c:f>
              <c:numCache>
                <c:formatCode>0%</c:formatCode>
                <c:ptCount val="4"/>
                <c:pt idx="0">
                  <c:v>-0.153883183568678</c:v>
                </c:pt>
                <c:pt idx="1">
                  <c:v>-0.156763988352876</c:v>
                </c:pt>
                <c:pt idx="2">
                  <c:v>-0.152197462086042</c:v>
                </c:pt>
                <c:pt idx="3">
                  <c:v>2.571877742029834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marker>
            <c:symbol val="circle"/>
            <c:size val="9"/>
          </c:marker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Connection'!$S$28:$S$31</c:f>
              <c:numCache>
                <c:formatCode>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42520"/>
        <c:axId val="2117248424"/>
      </c:lineChart>
      <c:catAx>
        <c:axId val="211724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4259477101281"/>
              <c:y val="0.92348993288590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117248424"/>
        <c:crosses val="autoZero"/>
        <c:auto val="1"/>
        <c:lblAlgn val="ctr"/>
        <c:lblOffset val="100"/>
        <c:noMultiLvlLbl val="0"/>
      </c:catAx>
      <c:valAx>
        <c:axId val="2117248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Percentage Overhead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295229790907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1172425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Percentage Overhead Against Couchbase </a:t>
            </a:r>
            <a:endParaRPr lang="en-US" sz="2200">
              <a:effectLst/>
            </a:endParaRP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(400 connections, &gt; 260 req/sec)   </a:t>
            </a:r>
            <a:endParaRPr lang="en-US" sz="22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Connection'!$G$11:$G$14</c:f>
              <c:numCache>
                <c:formatCode>0%</c:formatCode>
                <c:ptCount val="4"/>
                <c:pt idx="0">
                  <c:v>9.174311926605444</c:v>
                </c:pt>
                <c:pt idx="1">
                  <c:v>149.122807017544</c:v>
                </c:pt>
                <c:pt idx="2">
                  <c:v>98546.13466334165</c:v>
                </c:pt>
                <c:pt idx="3">
                  <c:v>2274.920009844942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Connection'!$K$11:$K$14</c:f>
              <c:numCache>
                <c:formatCode>0%</c:formatCode>
                <c:ptCount val="4"/>
                <c:pt idx="0">
                  <c:v>9.230769230769171</c:v>
                </c:pt>
                <c:pt idx="1">
                  <c:v>1700.296735905044</c:v>
                </c:pt>
                <c:pt idx="2">
                  <c:v>182647.0588235294</c:v>
                </c:pt>
                <c:pt idx="3">
                  <c:v>2490.13317779722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Connection'!$O$11:$O$14</c:f>
              <c:numCache>
                <c:formatCode>0%</c:formatCode>
                <c:ptCount val="4"/>
                <c:pt idx="0">
                  <c:v>156.6265060240964</c:v>
                </c:pt>
                <c:pt idx="1">
                  <c:v>218700.288184438</c:v>
                </c:pt>
                <c:pt idx="2">
                  <c:v>191515.1515151515</c:v>
                </c:pt>
                <c:pt idx="3">
                  <c:v>33.302159150978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Connection'!$S$11:$S$14</c:f>
              <c:numCache>
                <c:formatCode>0%</c:formatCode>
                <c:ptCount val="4"/>
                <c:pt idx="0">
                  <c:v>481.159420289855</c:v>
                </c:pt>
                <c:pt idx="1">
                  <c:v>219247.9338842975</c:v>
                </c:pt>
                <c:pt idx="2">
                  <c:v>187117.6470588235</c:v>
                </c:pt>
                <c:pt idx="3">
                  <c:v>708.406342151374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90456"/>
        <c:axId val="2117296344"/>
      </c:lineChart>
      <c:catAx>
        <c:axId val="211729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1559487417014"/>
              <c:y val="0.93082039911308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2117296344"/>
        <c:crosses val="autoZero"/>
        <c:auto val="1"/>
        <c:lblAlgn val="ctr"/>
        <c:lblOffset val="100"/>
        <c:noMultiLvlLbl val="0"/>
      </c:catAx>
      <c:valAx>
        <c:axId val="2117296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Percentage Overhead  </a:t>
                </a:r>
              </a:p>
            </c:rich>
          </c:tx>
          <c:layout>
            <c:manualLayout>
              <c:xMode val="edge"/>
              <c:yMode val="edge"/>
              <c:x val="0.0065359477124183"/>
              <c:y val="0.32865844929029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1172904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Helvetica"/>
                <a:cs typeface="Helvetica"/>
              </a:rPr>
              <a:t>Response Size: 52</a:t>
            </a:r>
            <a:r>
              <a:rPr lang="en-US" baseline="0">
                <a:latin typeface="Helvetica"/>
                <a:cs typeface="Helvetica"/>
              </a:rPr>
              <a:t> byets</a:t>
            </a:r>
            <a:r>
              <a:rPr lang="en-US">
                <a:latin typeface="Helvetica"/>
                <a:cs typeface="Helvetica"/>
              </a:rPr>
              <a:t>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Direct HTTP Requests To Go Server</c:v>
          </c:tx>
          <c:spPr>
            <a:solidFill>
              <a:srgbClr val="FF0000"/>
            </a:solidFill>
            <a:effectLst>
              <a:outerShdw blurRad="40000" dist="127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'wrk data'!$R$6:$R$10</c:f>
                <c:numCache>
                  <c:formatCode>General</c:formatCode>
                  <c:ptCount val="5"/>
                  <c:pt idx="0">
                    <c:v>0.0649999999999977</c:v>
                  </c:pt>
                  <c:pt idx="1">
                    <c:v>0.0500000000000114</c:v>
                  </c:pt>
                  <c:pt idx="2">
                    <c:v>0.504999999999995</c:v>
                  </c:pt>
                  <c:pt idx="3">
                    <c:v>0.0200000000000102</c:v>
                  </c:pt>
                  <c:pt idx="4">
                    <c:v>0.25</c:v>
                  </c:pt>
                </c:numCache>
              </c:numRef>
            </c:plus>
            <c:minus>
              <c:numRef>
                <c:f>'wrk data'!$R$6:$R$10</c:f>
                <c:numCache>
                  <c:formatCode>General</c:formatCode>
                  <c:ptCount val="5"/>
                  <c:pt idx="0">
                    <c:v>0.0649999999999977</c:v>
                  </c:pt>
                  <c:pt idx="1">
                    <c:v>0.0500000000000114</c:v>
                  </c:pt>
                  <c:pt idx="2">
                    <c:v>0.504999999999995</c:v>
                  </c:pt>
                  <c:pt idx="3">
                    <c:v>0.0200000000000102</c:v>
                  </c:pt>
                  <c:pt idx="4">
                    <c:v>0.25</c:v>
                  </c:pt>
                </c:numCache>
              </c:numRef>
            </c:minus>
          </c:errBars>
          <c:cat>
            <c:strRef>
              <c:f>'wrk data'!$N$6:$N$10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data'!$Q$6:$Q$10</c:f>
              <c:numCache>
                <c:formatCode>General</c:formatCode>
                <c:ptCount val="5"/>
                <c:pt idx="0">
                  <c:v>255.665</c:v>
                </c:pt>
                <c:pt idx="1">
                  <c:v>257.14</c:v>
                </c:pt>
                <c:pt idx="2">
                  <c:v>255.645</c:v>
                </c:pt>
                <c:pt idx="3">
                  <c:v>255.53</c:v>
                </c:pt>
                <c:pt idx="4">
                  <c:v>253.42</c:v>
                </c:pt>
              </c:numCache>
            </c:numRef>
          </c:val>
        </c:ser>
        <c:ser>
          <c:idx val="0"/>
          <c:order val="1"/>
          <c:tx>
            <c:v>HTTP Requests To Go Server Via Proxy</c:v>
          </c:tx>
          <c:spPr>
            <a:solidFill>
              <a:srgbClr val="0000FF"/>
            </a:solidFill>
            <a:effectLst>
              <a:outerShdw blurRad="40000" dist="254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'wrk data'!$P$6:$P$10</c:f>
                <c:numCache>
                  <c:formatCode>General</c:formatCode>
                  <c:ptCount val="5"/>
                  <c:pt idx="0">
                    <c:v>0.0949999999999988</c:v>
                  </c:pt>
                  <c:pt idx="1">
                    <c:v>0.5</c:v>
                  </c:pt>
                  <c:pt idx="2">
                    <c:v>0.545000000000002</c:v>
                  </c:pt>
                  <c:pt idx="3">
                    <c:v>0.0150000000000006</c:v>
                  </c:pt>
                  <c:pt idx="4">
                    <c:v>0.129999999999995</c:v>
                  </c:pt>
                </c:numCache>
              </c:numRef>
            </c:plus>
            <c:minus>
              <c:numRef>
                <c:f>'wrk data'!$P$6:$P$10</c:f>
                <c:numCache>
                  <c:formatCode>General</c:formatCode>
                  <c:ptCount val="5"/>
                  <c:pt idx="0">
                    <c:v>0.0949999999999988</c:v>
                  </c:pt>
                  <c:pt idx="1">
                    <c:v>0.5</c:v>
                  </c:pt>
                  <c:pt idx="2">
                    <c:v>0.545000000000002</c:v>
                  </c:pt>
                  <c:pt idx="3">
                    <c:v>0.0150000000000006</c:v>
                  </c:pt>
                  <c:pt idx="4">
                    <c:v>0.129999999999995</c:v>
                  </c:pt>
                </c:numCache>
              </c:numRef>
            </c:minus>
            <c:spPr>
              <a:ln>
                <a:prstDash val="solid"/>
              </a:ln>
            </c:spPr>
          </c:errBars>
          <c:cat>
            <c:strRef>
              <c:f>'wrk data'!$N$6:$N$10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data'!$O$6:$O$10</c:f>
              <c:numCache>
                <c:formatCode>General</c:formatCode>
                <c:ptCount val="5"/>
                <c:pt idx="0">
                  <c:v>256.325</c:v>
                </c:pt>
                <c:pt idx="1">
                  <c:v>256.05</c:v>
                </c:pt>
                <c:pt idx="2">
                  <c:v>255.505</c:v>
                </c:pt>
                <c:pt idx="3">
                  <c:v>255.475</c:v>
                </c:pt>
                <c:pt idx="4">
                  <c:v>253.84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372008"/>
        <c:axId val="2116377960"/>
      </c:barChart>
      <c:catAx>
        <c:axId val="211637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  <a:latin typeface="Helvetica"/>
                    <a:cs typeface="Helvetica"/>
                  </a:rPr>
                  <a:t>Benchmark Run Duration </a:t>
                </a:r>
                <a:endParaRPr lang="en-US" sz="14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48061331925965"/>
              <c:y val="0.92572658772874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2116377960"/>
        <c:crosses val="autoZero"/>
        <c:auto val="1"/>
        <c:lblAlgn val="ctr"/>
        <c:lblOffset val="100"/>
        <c:noMultiLvlLbl val="0"/>
      </c:catAx>
      <c:valAx>
        <c:axId val="2116377960"/>
        <c:scaling>
          <c:orientation val="minMax"/>
          <c:max val="258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Helvetica"/>
                    <a:cs typeface="Helvetica"/>
                  </a:defRPr>
                </a:pPr>
                <a:r>
                  <a:rPr lang="en-US" sz="1200" b="1" i="0" u="none" strike="noStrike" baseline="0">
                    <a:effectLst/>
                    <a:latin typeface="Helvetica"/>
                    <a:cs typeface="Helvetica"/>
                  </a:rPr>
                  <a:t>Average Latency Per Request (ms)</a:t>
                </a:r>
                <a:r>
                  <a:rPr lang="en-US" sz="1200" b="1" i="0" u="none" strike="noStrike" baseline="0">
                    <a:latin typeface="Helvetica"/>
                    <a:cs typeface="Helvetica"/>
                  </a:rPr>
                  <a:t> </a:t>
                </a:r>
                <a:endParaRPr lang="en-US" sz="12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73627484001347"/>
              <c:y val="0.2494861547850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2116372008"/>
        <c:crosses val="autoZero"/>
        <c:crossBetween val="between"/>
        <c:minorUnit val="0.2"/>
      </c:valAx>
    </c:plotArea>
    <c:legend>
      <c:legendPos val="t"/>
      <c:overlay val="0"/>
      <c:txPr>
        <a:bodyPr/>
        <a:lstStyle/>
        <a:p>
          <a:pPr>
            <a:defRPr sz="12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Test'!$K$5:$L$5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Test'!$M$7:$M$10</c:f>
              <c:numCache>
                <c:formatCode>0.00</c:formatCode>
                <c:ptCount val="4"/>
                <c:pt idx="0">
                  <c:v>0.689999999999998</c:v>
                </c:pt>
                <c:pt idx="1">
                  <c:v>0.969999999999999</c:v>
                </c:pt>
                <c:pt idx="2">
                  <c:v>1.140000000000043</c:v>
                </c:pt>
                <c:pt idx="3">
                  <c:v>1.730000000000018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Test'!$I$7:$I$10</c:f>
              <c:numCache>
                <c:formatCode>0.00</c:formatCode>
                <c:ptCount val="4"/>
                <c:pt idx="0">
                  <c:v>1.589999999999975</c:v>
                </c:pt>
                <c:pt idx="1">
                  <c:v>1.199999999999989</c:v>
                </c:pt>
                <c:pt idx="2">
                  <c:v>0.789999999999964</c:v>
                </c:pt>
                <c:pt idx="3">
                  <c:v>2.069999999999993</c:v>
                </c:pt>
              </c:numCache>
            </c:numRef>
          </c:val>
        </c:ser>
        <c:ser>
          <c:idx val="2"/>
          <c:order val="2"/>
          <c:tx>
            <c:strRef>
              <c:f>'Saturation Test'!$C$5:$D$5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Test'!$E$7:$E$10</c:f>
              <c:numCache>
                <c:formatCode>0.00</c:formatCode>
                <c:ptCount val="4"/>
                <c:pt idx="0">
                  <c:v>-0.089999999999975</c:v>
                </c:pt>
                <c:pt idx="1">
                  <c:v>-0.089999999999975</c:v>
                </c:pt>
                <c:pt idx="2">
                  <c:v>0.0400000000000205</c:v>
                </c:pt>
                <c:pt idx="3">
                  <c:v>3.16999999999996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429544"/>
        <c:axId val="2116432616"/>
      </c:barChart>
      <c:catAx>
        <c:axId val="21164295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16432616"/>
        <c:crosses val="autoZero"/>
        <c:auto val="1"/>
        <c:lblAlgn val="ctr"/>
        <c:lblOffset val="100"/>
        <c:noMultiLvlLbl val="0"/>
      </c:catAx>
      <c:valAx>
        <c:axId val="2116432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642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Test'!$K$5:$L$5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Test'!$N$7:$N$10</c:f>
              <c:numCache>
                <c:formatCode>0.00%</c:formatCode>
                <c:ptCount val="4"/>
                <c:pt idx="0">
                  <c:v>0.00271621462032042</c:v>
                </c:pt>
                <c:pt idx="1">
                  <c:v>0.00380421993881873</c:v>
                </c:pt>
                <c:pt idx="2">
                  <c:v>0.0044517338331773</c:v>
                </c:pt>
                <c:pt idx="3">
                  <c:v>0.00667000809654169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Test'!$J$7:$J$10</c:f>
              <c:numCache>
                <c:formatCode>0.00%</c:formatCode>
                <c:ptCount val="4"/>
                <c:pt idx="0">
                  <c:v>0.00620851229988276</c:v>
                </c:pt>
                <c:pt idx="1">
                  <c:v>0.0046436034362665</c:v>
                </c:pt>
                <c:pt idx="2">
                  <c:v>0.00303216396714502</c:v>
                </c:pt>
                <c:pt idx="3">
                  <c:v>0.00785757667780137</c:v>
                </c:pt>
              </c:numCache>
            </c:numRef>
          </c:val>
        </c:ser>
        <c:ser>
          <c:idx val="2"/>
          <c:order val="2"/>
          <c:tx>
            <c:strRef>
              <c:f>'Saturation Test'!$C$5:$D$5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Test'!$F$7:$F$10</c:f>
              <c:numCache>
                <c:formatCode>0.00%</c:formatCode>
                <c:ptCount val="4"/>
                <c:pt idx="0">
                  <c:v>-0.000347396456556046</c:v>
                </c:pt>
                <c:pt idx="1">
                  <c:v>-0.000345237638574456</c:v>
                </c:pt>
                <c:pt idx="2">
                  <c:v>0.000152584398245357</c:v>
                </c:pt>
                <c:pt idx="3">
                  <c:v>0.0119604587986717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465448"/>
        <c:axId val="2116468520"/>
      </c:barChart>
      <c:catAx>
        <c:axId val="21164654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16468520"/>
        <c:crosses val="autoZero"/>
        <c:auto val="1"/>
        <c:lblAlgn val="ctr"/>
        <c:lblOffset val="100"/>
        <c:noMultiLvlLbl val="0"/>
      </c:catAx>
      <c:valAx>
        <c:axId val="21164685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646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Test'!$K$22:$L$22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Test'!$N$24:$N$27</c:f>
              <c:numCache>
                <c:formatCode>0.00%</c:formatCode>
                <c:ptCount val="4"/>
                <c:pt idx="0">
                  <c:v>0.0340519846866816</c:v>
                </c:pt>
                <c:pt idx="1">
                  <c:v>0.0436845549738219</c:v>
                </c:pt>
                <c:pt idx="2">
                  <c:v>0.0519572041770772</c:v>
                </c:pt>
                <c:pt idx="3">
                  <c:v>0.0507954056876114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Test'!$J$24:$J$27</c:f>
              <c:numCache>
                <c:formatCode>0.00%</c:formatCode>
                <c:ptCount val="4"/>
                <c:pt idx="0">
                  <c:v>0.043267920414282</c:v>
                </c:pt>
                <c:pt idx="1">
                  <c:v>0.0404590163934425</c:v>
                </c:pt>
                <c:pt idx="2">
                  <c:v>0.0419354838709677</c:v>
                </c:pt>
                <c:pt idx="3">
                  <c:v>0.0412699384624805</c:v>
                </c:pt>
              </c:numCache>
            </c:numRef>
          </c:val>
        </c:ser>
        <c:ser>
          <c:idx val="2"/>
          <c:order val="2"/>
          <c:tx>
            <c:strRef>
              <c:f>'Saturation Test'!$C$22:$D$22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Test'!$F$24:$F$27</c:f>
              <c:numCache>
                <c:formatCode>0.00%</c:formatCode>
                <c:ptCount val="4"/>
                <c:pt idx="0">
                  <c:v>0.0316472815796592</c:v>
                </c:pt>
                <c:pt idx="1">
                  <c:v>0.0201660735468563</c:v>
                </c:pt>
                <c:pt idx="2">
                  <c:v>0.0197745391131042</c:v>
                </c:pt>
                <c:pt idx="3">
                  <c:v>0.0269489894128969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499688"/>
        <c:axId val="2116502760"/>
      </c:barChart>
      <c:catAx>
        <c:axId val="21164996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16502760"/>
        <c:crosses val="autoZero"/>
        <c:auto val="1"/>
        <c:lblAlgn val="ctr"/>
        <c:lblOffset val="100"/>
        <c:noMultiLvlLbl val="0"/>
      </c:catAx>
      <c:valAx>
        <c:axId val="21165027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649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Test'!$K$22:$L$22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Test'!$M$24:$M$27</c:f>
              <c:numCache>
                <c:formatCode>0.00</c:formatCode>
                <c:ptCount val="4"/>
                <c:pt idx="0">
                  <c:v>10.14000000000004</c:v>
                </c:pt>
                <c:pt idx="1">
                  <c:v>13.34999999999997</c:v>
                </c:pt>
                <c:pt idx="2">
                  <c:v>16.21999999999997</c:v>
                </c:pt>
                <c:pt idx="3">
                  <c:v>16.54000000000002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Test'!$I$24:$I$27</c:f>
              <c:numCache>
                <c:formatCode>0.00</c:formatCode>
                <c:ptCount val="4"/>
                <c:pt idx="0">
                  <c:v>12.70000000000005</c:v>
                </c:pt>
                <c:pt idx="1">
                  <c:v>12.33999999999997</c:v>
                </c:pt>
                <c:pt idx="2">
                  <c:v>13.13</c:v>
                </c:pt>
                <c:pt idx="3">
                  <c:v>13.48000000000002</c:v>
                </c:pt>
              </c:numCache>
            </c:numRef>
          </c:val>
        </c:ser>
        <c:ser>
          <c:idx val="2"/>
          <c:order val="2"/>
          <c:tx>
            <c:strRef>
              <c:f>'Saturation Test'!$C$22:$D$22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Test'!$E$24:$E$27</c:f>
              <c:numCache>
                <c:formatCode>0.00</c:formatCode>
                <c:ptCount val="4"/>
                <c:pt idx="0">
                  <c:v>9.360000000000013</c:v>
                </c:pt>
                <c:pt idx="1">
                  <c:v>6.289999999999963</c:v>
                </c:pt>
                <c:pt idx="2">
                  <c:v>6.350000000000023</c:v>
                </c:pt>
                <c:pt idx="3">
                  <c:v>8.95999999999998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258392"/>
        <c:axId val="2088261464"/>
      </c:barChart>
      <c:catAx>
        <c:axId val="20882583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88261464"/>
        <c:crosses val="autoZero"/>
        <c:auto val="1"/>
        <c:lblAlgn val="ctr"/>
        <c:lblOffset val="100"/>
        <c:noMultiLvlLbl val="0"/>
      </c:catAx>
      <c:valAx>
        <c:axId val="2088261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825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Absoloute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150 req/s)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10hr'!$F$28:$F$31</c:f>
              <c:numCache>
                <c:formatCode>0</c:formatCode>
                <c:ptCount val="4"/>
                <c:pt idx="0">
                  <c:v>-60.22</c:v>
                </c:pt>
                <c:pt idx="1">
                  <c:v>-65.88</c:v>
                </c:pt>
                <c:pt idx="2">
                  <c:v>-68.11</c:v>
                </c:pt>
                <c:pt idx="3">
                  <c:v>-46.7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10hr'!$J$28:$J$31</c:f>
              <c:numCache>
                <c:formatCode>0</c:formatCode>
                <c:ptCount val="4"/>
                <c:pt idx="0">
                  <c:v>-104.49</c:v>
                </c:pt>
                <c:pt idx="1">
                  <c:v>-114.51</c:v>
                </c:pt>
                <c:pt idx="2">
                  <c:v>-123.2</c:v>
                </c:pt>
                <c:pt idx="3">
                  <c:v>-120.39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10hr'!$N$28:$N$31</c:f>
              <c:numCache>
                <c:formatCode>0</c:formatCode>
                <c:ptCount val="4"/>
                <c:pt idx="0">
                  <c:v>-60.12</c:v>
                </c:pt>
                <c:pt idx="1">
                  <c:v>-65.01</c:v>
                </c:pt>
                <c:pt idx="2">
                  <c:v>-67.80000000000001</c:v>
                </c:pt>
                <c:pt idx="3">
                  <c:v>-62.90000000000001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10hr'!$R$28:$R$31</c:f>
              <c:numCache>
                <c:formatCode>0</c:formatCode>
                <c:ptCount val="4"/>
                <c:pt idx="0">
                  <c:v>-104.69</c:v>
                </c:pt>
                <c:pt idx="1">
                  <c:v>-112.53</c:v>
                </c:pt>
                <c:pt idx="2">
                  <c:v>-114.38</c:v>
                </c:pt>
                <c:pt idx="3">
                  <c:v>38.85999999999999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808952"/>
        <c:axId val="2028816632"/>
      </c:lineChart>
      <c:catAx>
        <c:axId val="202880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3838495076863"/>
              <c:y val="0.4447427293064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028816632"/>
        <c:crosses val="autoZero"/>
        <c:auto val="1"/>
        <c:lblAlgn val="ctr"/>
        <c:lblOffset val="100"/>
        <c:noMultiLvlLbl val="0"/>
      </c:catAx>
      <c:valAx>
        <c:axId val="2028816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Absoloute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4999647695044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0288089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>
                <a:latin typeface="Helvetica"/>
                <a:cs typeface="Helvetica"/>
              </a:rPr>
              <a:t>Absoloute</a:t>
            </a:r>
            <a:r>
              <a:rPr lang="en-US" sz="2200" b="1" baseline="0">
                <a:latin typeface="Helvetica"/>
                <a:cs typeface="Helvetica"/>
              </a:rPr>
              <a:t> Overhead Against Couchbase </a:t>
            </a: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baseline="0">
                <a:latin typeface="Helvetica"/>
                <a:cs typeface="Helvetica"/>
              </a:rPr>
              <a:t>(400 connections, &gt; </a:t>
            </a:r>
            <a:r>
              <a:rPr lang="en-US" sz="2200" b="1" i="0" u="none" strike="noStrike" baseline="0">
                <a:effectLst/>
              </a:rPr>
              <a:t>400 req/s)</a:t>
            </a:r>
            <a:r>
              <a:rPr lang="en-US" sz="2200" b="1" baseline="0">
                <a:latin typeface="Helvetica"/>
                <a:cs typeface="Helvetica"/>
              </a:rPr>
              <a:t>   </a:t>
            </a:r>
            <a:endParaRPr lang="en-US" sz="2200" b="1"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10hr'!$F$11:$F$14</c:f>
              <c:numCache>
                <c:formatCode>0</c:formatCode>
                <c:ptCount val="4"/>
                <c:pt idx="0">
                  <c:v>50.00000000000004</c:v>
                </c:pt>
                <c:pt idx="1">
                  <c:v>60.00000000000006</c:v>
                </c:pt>
                <c:pt idx="2">
                  <c:v>30.00000000000003</c:v>
                </c:pt>
                <c:pt idx="3">
                  <c:v>80.00000000000007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10hr'!$J$11:$J$14</c:f>
              <c:numCache>
                <c:formatCode>0</c:formatCode>
                <c:ptCount val="4"/>
                <c:pt idx="0">
                  <c:v>-338.2500000000001</c:v>
                </c:pt>
                <c:pt idx="1">
                  <c:v>-430.0000000000002</c:v>
                </c:pt>
                <c:pt idx="2">
                  <c:v>-730.0</c:v>
                </c:pt>
                <c:pt idx="3">
                  <c:v>-670.0000000000003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10hr'!$N$11:$N$14</c:f>
              <c:numCache>
                <c:formatCode>0</c:formatCode>
                <c:ptCount val="4"/>
                <c:pt idx="0">
                  <c:v>-412.49</c:v>
                </c:pt>
                <c:pt idx="1">
                  <c:v>-669.9999999999999</c:v>
                </c:pt>
                <c:pt idx="2">
                  <c:v>-599.9999999999997</c:v>
                </c:pt>
                <c:pt idx="3">
                  <c:v>-290.0000000000001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10hr'!$R$11:$R$14</c:f>
              <c:numCache>
                <c:formatCode>0</c:formatCode>
                <c:ptCount val="4"/>
                <c:pt idx="0">
                  <c:v>-293.17</c:v>
                </c:pt>
                <c:pt idx="1">
                  <c:v>-299.9999999999998</c:v>
                </c:pt>
                <c:pt idx="2">
                  <c:v>-240.0000000000002</c:v>
                </c:pt>
                <c:pt idx="3">
                  <c:v>-30.00000000000025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872440"/>
        <c:axId val="2028880360"/>
      </c:lineChart>
      <c:catAx>
        <c:axId val="202887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600" b="1" i="0" u="none" strike="noStrike" baseline="0" smtClean="0">
                    <a:latin typeface="Helvetica"/>
                    <a:cs typeface="Helvetica"/>
                  </a:rPr>
                  <a:t>Distribution</a:t>
                </a:r>
                <a:endParaRPr lang="en-US" sz="16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420199256627382"/>
              <c:y val="0.3796010615081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2028880360"/>
        <c:crosses val="autoZero"/>
        <c:auto val="1"/>
        <c:lblAlgn val="ctr"/>
        <c:lblOffset val="100"/>
        <c:noMultiLvlLbl val="0"/>
      </c:catAx>
      <c:valAx>
        <c:axId val="2028880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50195058517555"/>
              <c:y val="0.33528257415716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0288724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Percentage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150 req/s)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10hr'!$G$28:$G$31</c:f>
              <c:numCache>
                <c:formatCode>0%</c:formatCode>
                <c:ptCount val="4"/>
                <c:pt idx="0">
                  <c:v>-0.499046987652275</c:v>
                </c:pt>
                <c:pt idx="1">
                  <c:v>-0.487170006655328</c:v>
                </c:pt>
                <c:pt idx="2">
                  <c:v>-0.465422987563209</c:v>
                </c:pt>
                <c:pt idx="3">
                  <c:v>-0.274447578749412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10hr'!$K$28:$K$31</c:f>
              <c:numCache>
                <c:formatCode>0%</c:formatCode>
                <c:ptCount val="4"/>
                <c:pt idx="0">
                  <c:v>-0.616532924238848</c:v>
                </c:pt>
                <c:pt idx="1">
                  <c:v>-0.602398863696144</c:v>
                </c:pt>
                <c:pt idx="2">
                  <c:v>-0.588151047882752</c:v>
                </c:pt>
                <c:pt idx="3">
                  <c:v>-0.466881253393314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10hr'!$O$28:$O$31</c:f>
              <c:numCache>
                <c:formatCode>0%</c:formatCode>
                <c:ptCount val="4"/>
                <c:pt idx="0">
                  <c:v>-0.474319526627219</c:v>
                </c:pt>
                <c:pt idx="1">
                  <c:v>-0.456530898876404</c:v>
                </c:pt>
                <c:pt idx="2">
                  <c:v>-0.433171479683108</c:v>
                </c:pt>
                <c:pt idx="3">
                  <c:v>-0.343153300600109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10hr'!$S$28:$S$31</c:f>
              <c:numCache>
                <c:formatCode>0%</c:formatCode>
                <c:ptCount val="4"/>
                <c:pt idx="0">
                  <c:v>-0.619247604400804</c:v>
                </c:pt>
                <c:pt idx="1">
                  <c:v>-0.597071151907465</c:v>
                </c:pt>
                <c:pt idx="2">
                  <c:v>-0.554623478640353</c:v>
                </c:pt>
                <c:pt idx="3">
                  <c:v>0.16295550803036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923608"/>
        <c:axId val="2028931432"/>
      </c:lineChart>
      <c:catAx>
        <c:axId val="202892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30616756185833"/>
              <c:y val="0.4559284116331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028931432"/>
        <c:crosses val="autoZero"/>
        <c:auto val="1"/>
        <c:lblAlgn val="ctr"/>
        <c:lblOffset val="100"/>
        <c:noMultiLvlLbl val="0"/>
      </c:catAx>
      <c:valAx>
        <c:axId val="2028931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Percentage Overhead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295229790907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0289236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193040</xdr:colOff>
      <xdr:row>32</xdr:row>
      <xdr:rowOff>60960</xdr:rowOff>
    </xdr:from>
    <xdr:to>
      <xdr:col>18</xdr:col>
      <xdr:colOff>553720</xdr:colOff>
      <xdr:row>57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723900</xdr:colOff>
      <xdr:row>32</xdr:row>
      <xdr:rowOff>55880</xdr:rowOff>
    </xdr:from>
    <xdr:to>
      <xdr:col>29</xdr:col>
      <xdr:colOff>10160</xdr:colOff>
      <xdr:row>57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414867</xdr:colOff>
      <xdr:row>3</xdr:row>
      <xdr:rowOff>29633</xdr:rowOff>
    </xdr:from>
    <xdr:to>
      <xdr:col>29</xdr:col>
      <xdr:colOff>8466</xdr:colOff>
      <xdr:row>17</xdr:row>
      <xdr:rowOff>46566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2</xdr:row>
      <xdr:rowOff>177801</xdr:rowOff>
    </xdr:from>
    <xdr:to>
      <xdr:col>21</xdr:col>
      <xdr:colOff>702733</xdr:colOff>
      <xdr:row>17</xdr:row>
      <xdr:rowOff>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19</xdr:row>
      <xdr:rowOff>135467</xdr:rowOff>
    </xdr:from>
    <xdr:to>
      <xdr:col>21</xdr:col>
      <xdr:colOff>728133</xdr:colOff>
      <xdr:row>33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575735</xdr:colOff>
      <xdr:row>19</xdr:row>
      <xdr:rowOff>127000</xdr:rowOff>
    </xdr:from>
    <xdr:to>
      <xdr:col>29</xdr:col>
      <xdr:colOff>169334</xdr:colOff>
      <xdr:row>33</xdr:row>
      <xdr:rowOff>143933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33</xdr:row>
      <xdr:rowOff>139700</xdr:rowOff>
    </xdr:from>
    <xdr:to>
      <xdr:col>11</xdr:col>
      <xdr:colOff>419100</xdr:colOff>
      <xdr:row>63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65</xdr:row>
      <xdr:rowOff>76200</xdr:rowOff>
    </xdr:from>
    <xdr:to>
      <xdr:col>11</xdr:col>
      <xdr:colOff>88900</xdr:colOff>
      <xdr:row>95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33</xdr:row>
      <xdr:rowOff>152400</xdr:rowOff>
    </xdr:from>
    <xdr:to>
      <xdr:col>23</xdr:col>
      <xdr:colOff>361950</xdr:colOff>
      <xdr:row>63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723900</xdr:colOff>
      <xdr:row>65</xdr:row>
      <xdr:rowOff>114300</xdr:rowOff>
    </xdr:from>
    <xdr:to>
      <xdr:col>23</xdr:col>
      <xdr:colOff>25400</xdr:colOff>
      <xdr:row>95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38</xdr:row>
      <xdr:rowOff>63500</xdr:rowOff>
    </xdr:from>
    <xdr:to>
      <xdr:col>11</xdr:col>
      <xdr:colOff>292100</xdr:colOff>
      <xdr:row>68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70</xdr:row>
      <xdr:rowOff>127000</xdr:rowOff>
    </xdr:from>
    <xdr:to>
      <xdr:col>11</xdr:col>
      <xdr:colOff>88900</xdr:colOff>
      <xdr:row>100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622300</xdr:colOff>
      <xdr:row>39</xdr:row>
      <xdr:rowOff>114300</xdr:rowOff>
    </xdr:from>
    <xdr:to>
      <xdr:col>23</xdr:col>
      <xdr:colOff>196850</xdr:colOff>
      <xdr:row>69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660400</xdr:colOff>
      <xdr:row>70</xdr:row>
      <xdr:rowOff>139700</xdr:rowOff>
    </xdr:from>
    <xdr:to>
      <xdr:col>22</xdr:col>
      <xdr:colOff>787400</xdr:colOff>
      <xdr:row>100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R29"/>
  <sheetViews>
    <sheetView showRuler="0" workbookViewId="0">
      <selection activeCell="S30" sqref="S30"/>
    </sheetView>
  </sheetViews>
  <sheetFormatPr baseColWidth="10" defaultRowHeight="15" x14ac:dyDescent="0"/>
  <cols>
    <col min="3" max="3" width="9" customWidth="1"/>
    <col min="4" max="4" width="9.83203125" customWidth="1"/>
    <col min="5" max="5" width="9.1640625" customWidth="1"/>
    <col min="6" max="7" width="9.83203125" customWidth="1"/>
    <col min="9" max="9" width="13.5" customWidth="1"/>
    <col min="10" max="10" width="10.83203125" customWidth="1"/>
    <col min="15" max="15" width="13.33203125" customWidth="1"/>
  </cols>
  <sheetData>
    <row r="3" spans="1:18" ht="16" thickBot="1"/>
    <row r="4" spans="1:18">
      <c r="A4" s="3" t="s">
        <v>8</v>
      </c>
      <c r="B4" s="4"/>
      <c r="C4" s="4"/>
      <c r="D4" s="4"/>
      <c r="E4" s="4"/>
      <c r="F4" s="4"/>
      <c r="G4" s="4"/>
      <c r="H4" s="5"/>
      <c r="I4" t="s">
        <v>10</v>
      </c>
      <c r="N4" s="2"/>
      <c r="O4" s="67" t="s">
        <v>5</v>
      </c>
      <c r="P4" s="67"/>
      <c r="Q4" s="67"/>
      <c r="R4" s="68"/>
    </row>
    <row r="5" spans="1:18">
      <c r="A5" s="6"/>
      <c r="B5" s="7"/>
      <c r="C5" s="7"/>
      <c r="D5" s="7"/>
      <c r="E5" s="7"/>
      <c r="F5" s="7"/>
      <c r="G5" s="7"/>
      <c r="H5" s="8"/>
      <c r="I5" t="s">
        <v>12</v>
      </c>
      <c r="J5" s="1">
        <v>1559.36</v>
      </c>
      <c r="K5" s="1">
        <v>1553.89</v>
      </c>
      <c r="L5" s="1">
        <v>1575.86</v>
      </c>
      <c r="N5" s="2"/>
      <c r="O5" s="37" t="s">
        <v>6</v>
      </c>
      <c r="P5" s="37" t="s">
        <v>28</v>
      </c>
      <c r="Q5" s="38" t="s">
        <v>7</v>
      </c>
      <c r="R5" s="39" t="s">
        <v>28</v>
      </c>
    </row>
    <row r="6" spans="1:18">
      <c r="A6" s="6"/>
      <c r="B6" s="12"/>
      <c r="C6" s="67" t="s">
        <v>5</v>
      </c>
      <c r="D6" s="67"/>
      <c r="E6" s="67"/>
      <c r="F6" s="68"/>
      <c r="G6" s="44"/>
      <c r="H6" s="8"/>
      <c r="I6" t="s">
        <v>14</v>
      </c>
      <c r="J6" s="1" t="s">
        <v>13</v>
      </c>
      <c r="K6" s="1" t="s">
        <v>15</v>
      </c>
      <c r="L6" s="1" t="s">
        <v>16</v>
      </c>
      <c r="N6" s="13" t="s">
        <v>1</v>
      </c>
      <c r="O6" s="2">
        <f>AVERAGE(C8,D8)</f>
        <v>256.32500000000005</v>
      </c>
      <c r="P6" s="2">
        <f>_xlfn.STDEV.P(C8:D8)</f>
        <v>9.4999999999998863E-2</v>
      </c>
      <c r="Q6" s="2">
        <f>AVERAGE(E8,F8)</f>
        <v>255.66499999999999</v>
      </c>
      <c r="R6" s="2">
        <f>_xlfn.STDEV.P(E8:F8)</f>
        <v>6.4999999999997726E-2</v>
      </c>
    </row>
    <row r="7" spans="1:18">
      <c r="A7" s="6"/>
      <c r="B7" s="13"/>
      <c r="C7" s="69" t="s">
        <v>6</v>
      </c>
      <c r="D7" s="69"/>
      <c r="E7" s="70" t="s">
        <v>7</v>
      </c>
      <c r="F7" s="71"/>
      <c r="G7" s="14" t="s">
        <v>30</v>
      </c>
      <c r="H7" s="8"/>
      <c r="N7" s="13" t="s">
        <v>0</v>
      </c>
      <c r="O7" s="2">
        <f t="shared" ref="O7:O9" si="0">AVERAGE(C9,D9)</f>
        <v>256.05</v>
      </c>
      <c r="P7" s="2">
        <f t="shared" ref="P7:P10" si="1">_xlfn.STDEV.P(C9:D9)</f>
        <v>0.5</v>
      </c>
      <c r="Q7" s="2">
        <f t="shared" ref="Q7:Q10" si="2">AVERAGE(E9,F9)</f>
        <v>257.14</v>
      </c>
      <c r="R7" s="2">
        <f>_xlfn.STDEV.P(E9:F9)</f>
        <v>5.0000000000011369E-2</v>
      </c>
    </row>
    <row r="8" spans="1:18">
      <c r="A8" s="6"/>
      <c r="B8" s="13" t="s">
        <v>1</v>
      </c>
      <c r="C8" s="15">
        <v>256.42</v>
      </c>
      <c r="D8" s="15">
        <v>256.23</v>
      </c>
      <c r="E8" s="15">
        <v>255.6</v>
      </c>
      <c r="F8" s="16">
        <v>255.73</v>
      </c>
      <c r="G8" s="15">
        <f>AVERAGE(C8:D8)-AVERAGE(E8:F8)</f>
        <v>0.66000000000005343</v>
      </c>
      <c r="H8" s="8"/>
      <c r="I8" t="s">
        <v>11</v>
      </c>
      <c r="N8" s="13" t="s">
        <v>2</v>
      </c>
      <c r="O8" s="2">
        <f t="shared" si="0"/>
        <v>255.505</v>
      </c>
      <c r="P8" s="2">
        <f t="shared" si="1"/>
        <v>0.54500000000000171</v>
      </c>
      <c r="Q8" s="2">
        <f t="shared" si="2"/>
        <v>255.64499999999998</v>
      </c>
      <c r="R8" s="2">
        <f t="shared" ref="R8:R10" si="3">_xlfn.STDEV.P(E10:F10)</f>
        <v>0.50499999999999545</v>
      </c>
    </row>
    <row r="9" spans="1:18">
      <c r="A9" s="6"/>
      <c r="B9" s="13" t="s">
        <v>0</v>
      </c>
      <c r="C9" s="15">
        <v>255.55</v>
      </c>
      <c r="D9" s="15">
        <v>256.55</v>
      </c>
      <c r="E9" s="15">
        <v>257.19</v>
      </c>
      <c r="F9" s="16">
        <v>257.08999999999997</v>
      </c>
      <c r="G9" s="15">
        <f t="shared" ref="G9:G12" si="4">AVERAGE(C9:D9)-AVERAGE(E9:F9)</f>
        <v>-1.089999999999975</v>
      </c>
      <c r="H9" s="8"/>
      <c r="I9" t="s">
        <v>17</v>
      </c>
      <c r="J9" s="1">
        <v>1546.57</v>
      </c>
      <c r="K9" s="1">
        <v>1559.72</v>
      </c>
      <c r="L9" s="1">
        <v>1576.18</v>
      </c>
      <c r="N9" s="13" t="s">
        <v>3</v>
      </c>
      <c r="O9" s="2">
        <f t="shared" si="0"/>
        <v>255.47500000000002</v>
      </c>
      <c r="P9" s="2">
        <f t="shared" si="1"/>
        <v>1.5000000000000568E-2</v>
      </c>
      <c r="Q9" s="2">
        <f t="shared" si="2"/>
        <v>255.53</v>
      </c>
      <c r="R9" s="2">
        <f t="shared" si="3"/>
        <v>2.0000000000010232E-2</v>
      </c>
    </row>
    <row r="10" spans="1:18">
      <c r="A10" s="6"/>
      <c r="B10" s="13" t="s">
        <v>2</v>
      </c>
      <c r="C10" s="15">
        <v>256.05</v>
      </c>
      <c r="D10" s="15">
        <v>254.96</v>
      </c>
      <c r="E10" s="15">
        <v>255.14</v>
      </c>
      <c r="F10" s="16">
        <v>256.14999999999998</v>
      </c>
      <c r="G10" s="15">
        <f t="shared" si="4"/>
        <v>-0.13999999999998636</v>
      </c>
      <c r="H10" s="8"/>
      <c r="I10" t="s">
        <v>18</v>
      </c>
      <c r="J10" s="1" t="s">
        <v>19</v>
      </c>
      <c r="K10" s="1" t="s">
        <v>20</v>
      </c>
      <c r="L10" s="1" t="s">
        <v>21</v>
      </c>
      <c r="N10" s="13" t="s">
        <v>4</v>
      </c>
      <c r="O10" s="2">
        <f>AVERAGE(C12,D12)</f>
        <v>253.84</v>
      </c>
      <c r="P10" s="2">
        <f t="shared" si="1"/>
        <v>0.12999999999999545</v>
      </c>
      <c r="Q10" s="2">
        <f t="shared" si="2"/>
        <v>253.42</v>
      </c>
      <c r="R10" s="2">
        <f t="shared" si="3"/>
        <v>0.25</v>
      </c>
    </row>
    <row r="11" spans="1:18">
      <c r="A11" s="6"/>
      <c r="B11" s="13" t="s">
        <v>3</v>
      </c>
      <c r="C11" s="15">
        <v>255.46</v>
      </c>
      <c r="D11" s="15">
        <v>255.49</v>
      </c>
      <c r="E11" s="15">
        <v>255.51</v>
      </c>
      <c r="F11" s="16">
        <v>255.55</v>
      </c>
      <c r="G11" s="15">
        <f t="shared" si="4"/>
        <v>-5.49999999999784E-2</v>
      </c>
      <c r="H11" s="8"/>
    </row>
    <row r="12" spans="1:18">
      <c r="A12" s="6"/>
      <c r="B12" s="13" t="s">
        <v>4</v>
      </c>
      <c r="C12" s="15">
        <v>253.71</v>
      </c>
      <c r="D12" s="15">
        <v>253.97</v>
      </c>
      <c r="E12" s="15">
        <v>253.67</v>
      </c>
      <c r="F12" s="15">
        <v>253.17</v>
      </c>
      <c r="G12" s="15">
        <f t="shared" si="4"/>
        <v>0.42000000000001592</v>
      </c>
      <c r="H12" s="8"/>
      <c r="J12" s="1">
        <v>567.69000000000005</v>
      </c>
      <c r="K12" s="1">
        <v>570.59</v>
      </c>
      <c r="L12" s="1">
        <v>574.38</v>
      </c>
      <c r="M12" s="1">
        <v>572.23</v>
      </c>
      <c r="N12" s="1">
        <v>568.07000000000005</v>
      </c>
      <c r="O12" s="1" t="s">
        <v>16</v>
      </c>
    </row>
    <row r="13" spans="1:18">
      <c r="A13" s="6"/>
      <c r="B13" s="17"/>
      <c r="C13" s="18"/>
      <c r="D13" s="18"/>
      <c r="E13" s="18"/>
      <c r="F13" s="19"/>
      <c r="G13" s="18"/>
      <c r="H13" s="8"/>
      <c r="I13" t="s">
        <v>29</v>
      </c>
      <c r="J13">
        <f>AVERAGE(J12:O12)</f>
        <v>570.5920000000001</v>
      </c>
    </row>
    <row r="14" spans="1:18">
      <c r="A14" s="6"/>
      <c r="B14" s="7"/>
      <c r="C14" s="7"/>
      <c r="D14" s="7"/>
      <c r="E14" s="7"/>
      <c r="F14" s="7"/>
      <c r="G14" s="7"/>
      <c r="H14" s="8"/>
    </row>
    <row r="15" spans="1:18" ht="16" thickBot="1">
      <c r="A15" s="9"/>
      <c r="B15" s="10"/>
      <c r="C15" s="10"/>
      <c r="D15" s="10"/>
      <c r="E15" s="10"/>
      <c r="F15" s="10"/>
      <c r="G15" s="10"/>
      <c r="H15" s="11"/>
    </row>
    <row r="17" spans="1:18" ht="16" thickBot="1"/>
    <row r="18" spans="1:18">
      <c r="A18" s="20" t="s">
        <v>9</v>
      </c>
      <c r="B18" s="21"/>
      <c r="C18" s="21"/>
      <c r="D18" s="21"/>
      <c r="E18" s="21"/>
      <c r="F18" s="21"/>
      <c r="G18" s="21"/>
      <c r="H18" s="22"/>
      <c r="N18" s="40"/>
      <c r="O18" s="62" t="s">
        <v>5</v>
      </c>
      <c r="P18" s="62"/>
      <c r="Q18" s="62"/>
      <c r="R18" s="63"/>
    </row>
    <row r="19" spans="1:18">
      <c r="A19" s="23"/>
      <c r="B19" s="24"/>
      <c r="C19" s="24"/>
      <c r="D19" s="24"/>
      <c r="E19" s="24"/>
      <c r="F19" s="24"/>
      <c r="G19" s="24"/>
      <c r="H19" s="25"/>
      <c r="N19" s="40"/>
      <c r="O19" s="41" t="s">
        <v>6</v>
      </c>
      <c r="P19" s="41" t="s">
        <v>28</v>
      </c>
      <c r="Q19" s="42" t="s">
        <v>7</v>
      </c>
      <c r="R19" s="43" t="s">
        <v>28</v>
      </c>
    </row>
    <row r="20" spans="1:18">
      <c r="A20" s="23"/>
      <c r="B20" s="26"/>
      <c r="C20" s="62" t="s">
        <v>5</v>
      </c>
      <c r="D20" s="62"/>
      <c r="E20" s="62"/>
      <c r="F20" s="63"/>
      <c r="G20" s="24"/>
      <c r="H20" s="25"/>
      <c r="I20" t="s">
        <v>10</v>
      </c>
      <c r="N20" s="27" t="s">
        <v>1</v>
      </c>
      <c r="O20" s="40">
        <f>AVERAGE(C22:D22)</f>
        <v>290.78999999999996</v>
      </c>
      <c r="P20" s="40">
        <f>_xlfn.STDEV.P(C22:D22)</f>
        <v>2.1599999999999966</v>
      </c>
      <c r="Q20" s="40">
        <f>AVERAGE(E22:F22)</f>
        <v>284.495</v>
      </c>
      <c r="R20" s="40">
        <f>_xlfn.STDEV.P(E22:F22)</f>
        <v>0.53499999999999659</v>
      </c>
    </row>
    <row r="21" spans="1:18">
      <c r="A21" s="23"/>
      <c r="B21" s="27"/>
      <c r="C21" s="64" t="s">
        <v>6</v>
      </c>
      <c r="D21" s="64"/>
      <c r="E21" s="65" t="s">
        <v>7</v>
      </c>
      <c r="F21" s="66"/>
      <c r="G21" s="28" t="s">
        <v>30</v>
      </c>
      <c r="H21" s="25"/>
      <c r="I21" t="s">
        <v>12</v>
      </c>
      <c r="J21" s="1">
        <v>1377.07</v>
      </c>
      <c r="K21" s="1">
        <v>1360.21</v>
      </c>
      <c r="L21" s="1">
        <v>1355.67</v>
      </c>
      <c r="M21" s="1"/>
      <c r="N21" s="27" t="s">
        <v>0</v>
      </c>
      <c r="O21" s="40">
        <f t="shared" ref="O21:O24" si="5">AVERAGE(C23:D23)</f>
        <v>290.45500000000004</v>
      </c>
      <c r="P21" s="40">
        <f t="shared" ref="P21:P24" si="6">_xlfn.STDEV.P(C23:D23)</f>
        <v>4.0150000000000148</v>
      </c>
      <c r="Q21" s="40">
        <f t="shared" ref="Q21:Q24" si="7">AVERAGE(E23:F23)</f>
        <v>278.89999999999998</v>
      </c>
      <c r="R21" s="40">
        <f t="shared" ref="R21:R24" si="8">_xlfn.STDEV.P(E23:F23)</f>
        <v>0.20000000000001705</v>
      </c>
    </row>
    <row r="22" spans="1:18">
      <c r="A22" s="23"/>
      <c r="B22" s="27" t="s">
        <v>1</v>
      </c>
      <c r="C22" s="29">
        <v>292.95</v>
      </c>
      <c r="D22" s="29">
        <v>288.63</v>
      </c>
      <c r="E22" s="29">
        <v>285.02999999999997</v>
      </c>
      <c r="F22" s="30">
        <v>283.95999999999998</v>
      </c>
      <c r="G22" s="29">
        <f>AVERAGE(C22:D22)-AVERAGE(E22:F22)</f>
        <v>6.2949999999999591</v>
      </c>
      <c r="H22" s="25"/>
      <c r="I22" t="s">
        <v>14</v>
      </c>
      <c r="J22" s="1" t="s">
        <v>22</v>
      </c>
      <c r="K22" s="1" t="s">
        <v>25</v>
      </c>
      <c r="L22" s="1" t="s">
        <v>27</v>
      </c>
      <c r="M22" s="1"/>
      <c r="N22" s="27" t="s">
        <v>2</v>
      </c>
      <c r="O22" s="40">
        <f t="shared" si="5"/>
        <v>293.88</v>
      </c>
      <c r="P22" s="40">
        <f t="shared" si="6"/>
        <v>3.8299999999999841</v>
      </c>
      <c r="Q22" s="40">
        <f t="shared" si="7"/>
        <v>291.24</v>
      </c>
      <c r="R22" s="40">
        <f t="shared" si="8"/>
        <v>0.76999999999998181</v>
      </c>
    </row>
    <row r="23" spans="1:18">
      <c r="A23" s="23"/>
      <c r="B23" s="27" t="s">
        <v>0</v>
      </c>
      <c r="C23" s="29">
        <v>294.47000000000003</v>
      </c>
      <c r="D23" s="29">
        <v>286.44</v>
      </c>
      <c r="E23" s="29">
        <v>278.7</v>
      </c>
      <c r="F23" s="30">
        <v>279.10000000000002</v>
      </c>
      <c r="G23" s="29">
        <f t="shared" ref="G23:G26" si="9">AVERAGE(C23:D23)-AVERAGE(E23:F23)</f>
        <v>11.555000000000064</v>
      </c>
      <c r="H23" s="25"/>
      <c r="J23" s="1"/>
      <c r="K23" s="1"/>
      <c r="L23" s="1"/>
      <c r="M23" s="1"/>
      <c r="N23" s="27" t="s">
        <v>3</v>
      </c>
      <c r="O23" s="40">
        <f t="shared" si="5"/>
        <v>294.13499999999999</v>
      </c>
      <c r="P23" s="40">
        <f t="shared" si="6"/>
        <v>0.20499999999998408</v>
      </c>
      <c r="Q23" s="40">
        <f t="shared" si="7"/>
        <v>289.685</v>
      </c>
      <c r="R23" s="40">
        <f t="shared" si="8"/>
        <v>0.375</v>
      </c>
    </row>
    <row r="24" spans="1:18">
      <c r="A24" s="23"/>
      <c r="B24" s="27" t="s">
        <v>2</v>
      </c>
      <c r="C24" s="29">
        <v>297.70999999999998</v>
      </c>
      <c r="D24" s="29">
        <v>290.05</v>
      </c>
      <c r="E24" s="29">
        <v>292.01</v>
      </c>
      <c r="F24" s="30">
        <v>290.47000000000003</v>
      </c>
      <c r="G24" s="29">
        <f t="shared" si="9"/>
        <v>2.6399999999999864</v>
      </c>
      <c r="H24" s="25"/>
      <c r="I24" t="s">
        <v>11</v>
      </c>
      <c r="J24" s="1"/>
      <c r="K24" s="1"/>
      <c r="L24" s="1"/>
      <c r="M24" s="1"/>
      <c r="N24" s="27" t="s">
        <v>4</v>
      </c>
      <c r="O24" s="40">
        <f t="shared" si="5"/>
        <v>299.95</v>
      </c>
      <c r="P24" s="40">
        <f t="shared" si="6"/>
        <v>4.6200000000000045</v>
      </c>
      <c r="Q24" s="40">
        <f t="shared" si="7"/>
        <v>298.63</v>
      </c>
      <c r="R24" s="40">
        <f t="shared" si="8"/>
        <v>2.4499999999999886</v>
      </c>
    </row>
    <row r="25" spans="1:18">
      <c r="A25" s="23"/>
      <c r="B25" s="27" t="s">
        <v>3</v>
      </c>
      <c r="C25" s="29">
        <v>293.93</v>
      </c>
      <c r="D25" s="29">
        <v>294.33999999999997</v>
      </c>
      <c r="E25" s="29">
        <v>289.31</v>
      </c>
      <c r="F25" s="30">
        <v>290.06</v>
      </c>
      <c r="G25" s="29">
        <f t="shared" si="9"/>
        <v>4.4499999999999886</v>
      </c>
      <c r="H25" s="25"/>
      <c r="I25" t="s">
        <v>17</v>
      </c>
      <c r="J25" s="1">
        <v>1373.97</v>
      </c>
      <c r="K25" s="1">
        <v>1452.13</v>
      </c>
      <c r="L25" s="1">
        <v>1351.04</v>
      </c>
      <c r="M25" s="1"/>
    </row>
    <row r="26" spans="1:18">
      <c r="A26" s="23"/>
      <c r="B26" s="27" t="s">
        <v>4</v>
      </c>
      <c r="C26" s="29">
        <v>295.33</v>
      </c>
      <c r="D26" s="29">
        <v>304.57</v>
      </c>
      <c r="E26" s="29">
        <v>296.18</v>
      </c>
      <c r="F26" s="29">
        <v>301.08</v>
      </c>
      <c r="G26" s="29">
        <f t="shared" si="9"/>
        <v>1.3199999999999932</v>
      </c>
      <c r="H26" s="25"/>
      <c r="I26" t="s">
        <v>18</v>
      </c>
      <c r="J26" s="1" t="s">
        <v>23</v>
      </c>
      <c r="K26" s="1" t="s">
        <v>24</v>
      </c>
      <c r="L26" s="1" t="s">
        <v>26</v>
      </c>
      <c r="M26" s="1"/>
    </row>
    <row r="27" spans="1:18">
      <c r="A27" s="23"/>
      <c r="B27" s="31"/>
      <c r="C27" s="32"/>
      <c r="D27" s="32"/>
      <c r="E27" s="32"/>
      <c r="F27" s="33"/>
      <c r="G27" s="32"/>
      <c r="H27" s="25"/>
      <c r="J27" s="1"/>
      <c r="K27" s="1"/>
      <c r="L27" s="1"/>
      <c r="M27" s="1"/>
    </row>
    <row r="28" spans="1:18">
      <c r="A28" s="23"/>
      <c r="B28" s="24"/>
      <c r="C28" s="24"/>
      <c r="D28" s="24"/>
      <c r="E28" s="24"/>
      <c r="F28" s="24"/>
      <c r="G28" s="24"/>
      <c r="H28" s="25"/>
      <c r="J28" s="1">
        <v>107.09</v>
      </c>
      <c r="K28" s="1">
        <v>105.78</v>
      </c>
      <c r="L28" s="1">
        <v>105.42</v>
      </c>
      <c r="M28" s="1">
        <v>106.85</v>
      </c>
      <c r="N28" s="1">
        <v>112.92</v>
      </c>
      <c r="O28" s="1">
        <v>105.06</v>
      </c>
    </row>
    <row r="29" spans="1:18" ht="16" thickBot="1">
      <c r="A29" s="34"/>
      <c r="B29" s="35"/>
      <c r="C29" s="35"/>
      <c r="D29" s="35"/>
      <c r="E29" s="35"/>
      <c r="F29" s="35"/>
      <c r="G29" s="35"/>
      <c r="H29" s="36"/>
      <c r="I29" t="s">
        <v>29</v>
      </c>
      <c r="J29">
        <f>AVERAGE(J28:O28)</f>
        <v>107.18666666666665</v>
      </c>
    </row>
  </sheetData>
  <mergeCells count="8">
    <mergeCell ref="C20:F20"/>
    <mergeCell ref="C21:D21"/>
    <mergeCell ref="E21:F21"/>
    <mergeCell ref="O4:R4"/>
    <mergeCell ref="O18:R18"/>
    <mergeCell ref="C7:D7"/>
    <mergeCell ref="E7:F7"/>
    <mergeCell ref="C6:F6"/>
  </mergeCells>
  <phoneticPr fontId="4" type="noConversion"/>
  <pageMargins left="0.75" right="0.75" top="1" bottom="1" header="0.5" footer="0.5"/>
  <pageSetup paperSize="9" scale="29" firstPageNumber="30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3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3"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showRuler="0" topLeftCell="I1" zoomScale="150" zoomScaleNormal="150" zoomScalePageLayoutView="150" workbookViewId="0">
      <selection activeCell="K43" sqref="K43"/>
    </sheetView>
  </sheetViews>
  <sheetFormatPr baseColWidth="10" defaultRowHeight="15" x14ac:dyDescent="0"/>
  <cols>
    <col min="2" max="2" width="22.1640625" bestFit="1" customWidth="1"/>
    <col min="3" max="3" width="16.5" bestFit="1" customWidth="1"/>
    <col min="4" max="4" width="15.83203125" bestFit="1" customWidth="1"/>
    <col min="7" max="7" width="16.5" bestFit="1" customWidth="1"/>
    <col min="8" max="8" width="15.83203125" bestFit="1" customWidth="1"/>
    <col min="11" max="11" width="16.5" bestFit="1" customWidth="1"/>
    <col min="12" max="12" width="15.83203125" bestFit="1" customWidth="1"/>
  </cols>
  <sheetData>
    <row r="2" spans="1:15">
      <c r="C2" s="47"/>
    </row>
    <row r="3" spans="1:15">
      <c r="C3" s="47"/>
    </row>
    <row r="4" spans="1:15">
      <c r="A4" s="51"/>
      <c r="B4" s="52" t="s">
        <v>47</v>
      </c>
      <c r="C4" s="52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>
      <c r="A5" s="51"/>
      <c r="C5" s="72" t="s">
        <v>31</v>
      </c>
      <c r="D5" s="72"/>
      <c r="G5" s="72" t="s">
        <v>41</v>
      </c>
      <c r="H5" s="72"/>
      <c r="K5" s="72" t="s">
        <v>44</v>
      </c>
      <c r="L5" s="72"/>
      <c r="O5" s="51"/>
    </row>
    <row r="6" spans="1:15">
      <c r="A6" s="51"/>
      <c r="C6" s="46" t="s">
        <v>56</v>
      </c>
      <c r="D6" s="46" t="s">
        <v>57</v>
      </c>
      <c r="E6" t="s">
        <v>62</v>
      </c>
      <c r="F6" t="s">
        <v>65</v>
      </c>
      <c r="G6" s="46" t="s">
        <v>58</v>
      </c>
      <c r="H6" s="46" t="s">
        <v>59</v>
      </c>
      <c r="I6" s="46" t="s">
        <v>63</v>
      </c>
      <c r="J6" t="s">
        <v>65</v>
      </c>
      <c r="K6" s="46" t="s">
        <v>60</v>
      </c>
      <c r="L6" s="46" t="s">
        <v>61</v>
      </c>
      <c r="M6" s="46" t="s">
        <v>64</v>
      </c>
      <c r="N6" t="s">
        <v>65</v>
      </c>
      <c r="O6" s="51"/>
    </row>
    <row r="7" spans="1:15">
      <c r="A7" s="51"/>
      <c r="B7" s="50">
        <v>0.5</v>
      </c>
      <c r="C7" s="54">
        <v>259.07</v>
      </c>
      <c r="D7" s="54">
        <v>258.98</v>
      </c>
      <c r="E7" s="55">
        <f t="shared" ref="E7:E10" si="0">D7-C7</f>
        <v>-8.9999999999974989E-2</v>
      </c>
      <c r="F7" s="57">
        <f>E7/C7</f>
        <v>-3.4739645655604658E-4</v>
      </c>
      <c r="G7" s="54">
        <v>256.10000000000002</v>
      </c>
      <c r="H7" s="54">
        <v>257.69</v>
      </c>
      <c r="I7" s="55">
        <f>H7-G7</f>
        <v>1.589999999999975</v>
      </c>
      <c r="J7" s="57">
        <f>I7/G7</f>
        <v>6.2085122998827603E-3</v>
      </c>
      <c r="K7" s="54">
        <v>254.03</v>
      </c>
      <c r="L7" s="54">
        <v>254.72</v>
      </c>
      <c r="M7" s="55">
        <f>L7-K7</f>
        <v>0.68999999999999773</v>
      </c>
      <c r="N7" s="57">
        <f>M7/K7</f>
        <v>2.7162146203204254E-3</v>
      </c>
      <c r="O7" s="51"/>
    </row>
    <row r="8" spans="1:15">
      <c r="A8" s="51"/>
      <c r="B8" s="50">
        <v>0.75</v>
      </c>
      <c r="C8" s="54">
        <v>260.69</v>
      </c>
      <c r="D8" s="54">
        <v>260.60000000000002</v>
      </c>
      <c r="E8" s="55">
        <f t="shared" si="0"/>
        <v>-8.9999999999974989E-2</v>
      </c>
      <c r="F8" s="57">
        <f>E8/C8</f>
        <v>-3.452376385744562E-4</v>
      </c>
      <c r="G8" s="54">
        <v>258.42</v>
      </c>
      <c r="H8" s="54">
        <v>259.62</v>
      </c>
      <c r="I8" s="55">
        <f t="shared" ref="I8:I10" si="1">H8-G8</f>
        <v>1.1999999999999886</v>
      </c>
      <c r="J8" s="57">
        <f>I8/G8</f>
        <v>4.6436034362664982E-3</v>
      </c>
      <c r="K8" s="54">
        <v>254.98</v>
      </c>
      <c r="L8" s="54">
        <v>255.95</v>
      </c>
      <c r="M8" s="55">
        <f t="shared" ref="M8:M10" si="2">L8-K8</f>
        <v>0.96999999999999886</v>
      </c>
      <c r="N8" s="57">
        <f>M8/K8</f>
        <v>3.8042199388187265E-3</v>
      </c>
      <c r="O8" s="51"/>
    </row>
    <row r="9" spans="1:15">
      <c r="A9" s="51"/>
      <c r="B9" s="50">
        <v>0.9</v>
      </c>
      <c r="C9" s="54">
        <v>262.14999999999998</v>
      </c>
      <c r="D9" s="54">
        <v>262.19</v>
      </c>
      <c r="E9" s="55">
        <f t="shared" si="0"/>
        <v>4.0000000000020464E-2</v>
      </c>
      <c r="F9" s="57">
        <f>E9/C9</f>
        <v>1.525843982453575E-4</v>
      </c>
      <c r="G9" s="54">
        <v>260.54000000000002</v>
      </c>
      <c r="H9" s="54">
        <v>261.33</v>
      </c>
      <c r="I9" s="55">
        <f t="shared" si="1"/>
        <v>0.78999999999996362</v>
      </c>
      <c r="J9" s="57">
        <f>I9/G9</f>
        <v>3.0321639671450204E-3</v>
      </c>
      <c r="K9" s="54">
        <v>256.08</v>
      </c>
      <c r="L9" s="54">
        <v>257.22000000000003</v>
      </c>
      <c r="M9" s="55">
        <f t="shared" si="2"/>
        <v>1.1400000000000432</v>
      </c>
      <c r="N9" s="57">
        <f>M9/K9</f>
        <v>4.4517338331773008E-3</v>
      </c>
      <c r="O9" s="51"/>
    </row>
    <row r="10" spans="1:15">
      <c r="A10" s="51"/>
      <c r="B10" s="50">
        <v>0.99</v>
      </c>
      <c r="C10" s="56">
        <v>265.04000000000002</v>
      </c>
      <c r="D10" s="54">
        <v>268.20999999999998</v>
      </c>
      <c r="E10" s="55">
        <f t="shared" si="0"/>
        <v>3.1699999999999591</v>
      </c>
      <c r="F10" s="57">
        <f>E10/C10</f>
        <v>1.1960458798671744E-2</v>
      </c>
      <c r="G10" s="56">
        <v>263.44</v>
      </c>
      <c r="H10" s="54">
        <v>265.51</v>
      </c>
      <c r="I10" s="55">
        <f t="shared" si="1"/>
        <v>2.0699999999999932</v>
      </c>
      <c r="J10" s="57">
        <f>I10/G10</f>
        <v>7.8575766778013704E-3</v>
      </c>
      <c r="K10" s="56">
        <v>259.37</v>
      </c>
      <c r="L10" s="54">
        <v>261.10000000000002</v>
      </c>
      <c r="M10" s="55">
        <f t="shared" si="2"/>
        <v>1.7300000000000182</v>
      </c>
      <c r="N10" s="57">
        <f>M10/K10</f>
        <v>6.6700080965416903E-3</v>
      </c>
      <c r="O10" s="51"/>
    </row>
    <row r="11" spans="1:15">
      <c r="A11" s="51"/>
      <c r="O11" s="51"/>
    </row>
    <row r="12" spans="1:15">
      <c r="A12" s="51"/>
      <c r="B12" s="47" t="s">
        <v>36</v>
      </c>
      <c r="C12" s="48">
        <v>258.8</v>
      </c>
      <c r="D12" s="45">
        <v>259.13</v>
      </c>
      <c r="G12" s="48">
        <v>256.58999999999997</v>
      </c>
      <c r="H12" s="45">
        <v>257.82</v>
      </c>
      <c r="K12" s="48">
        <v>254.23</v>
      </c>
      <c r="L12" s="45">
        <v>255.63</v>
      </c>
      <c r="O12" s="51"/>
    </row>
    <row r="13" spans="1:15">
      <c r="A13" s="51"/>
      <c r="B13" s="47" t="s">
        <v>17</v>
      </c>
      <c r="C13" s="48">
        <v>1545.67</v>
      </c>
      <c r="D13" s="45">
        <v>1545.67</v>
      </c>
      <c r="G13" s="45">
        <v>1558.92</v>
      </c>
      <c r="H13" s="45">
        <v>1551.5</v>
      </c>
      <c r="K13" s="45">
        <v>1572.98</v>
      </c>
      <c r="L13" s="45">
        <v>1565.66</v>
      </c>
      <c r="O13" s="51"/>
    </row>
    <row r="14" spans="1:15">
      <c r="A14" s="51"/>
      <c r="B14" s="47" t="s">
        <v>34</v>
      </c>
      <c r="C14" s="49" t="s">
        <v>35</v>
      </c>
      <c r="D14" s="45" t="s">
        <v>35</v>
      </c>
      <c r="G14" s="45" t="s">
        <v>42</v>
      </c>
      <c r="H14" t="s">
        <v>43</v>
      </c>
      <c r="K14" s="45" t="s">
        <v>45</v>
      </c>
      <c r="L14" t="s">
        <v>46</v>
      </c>
      <c r="O14" s="51"/>
    </row>
    <row r="15" spans="1: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21" spans="1:15">
      <c r="A21" s="40"/>
      <c r="B21" s="53" t="s">
        <v>48</v>
      </c>
      <c r="C21" s="53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>
      <c r="A22" s="40"/>
      <c r="C22" s="72" t="s">
        <v>31</v>
      </c>
      <c r="D22" s="72"/>
      <c r="G22" s="72" t="s">
        <v>41</v>
      </c>
      <c r="H22" s="72"/>
      <c r="K22" s="72" t="s">
        <v>44</v>
      </c>
      <c r="L22" s="72"/>
      <c r="O22" s="40"/>
    </row>
    <row r="23" spans="1:15">
      <c r="A23" s="40"/>
      <c r="C23" s="46" t="s">
        <v>32</v>
      </c>
      <c r="D23" s="46" t="s">
        <v>33</v>
      </c>
      <c r="E23" t="s">
        <v>62</v>
      </c>
      <c r="F23" t="s">
        <v>65</v>
      </c>
      <c r="G23" s="46" t="s">
        <v>32</v>
      </c>
      <c r="H23" s="46" t="s">
        <v>33</v>
      </c>
      <c r="I23" s="46" t="s">
        <v>63</v>
      </c>
      <c r="J23" t="s">
        <v>65</v>
      </c>
      <c r="K23" s="46" t="s">
        <v>32</v>
      </c>
      <c r="L23" s="46" t="s">
        <v>33</v>
      </c>
      <c r="M23" s="46" t="s">
        <v>64</v>
      </c>
      <c r="N23" t="s">
        <v>65</v>
      </c>
      <c r="O23" s="40"/>
    </row>
    <row r="24" spans="1:15">
      <c r="A24" s="40"/>
      <c r="B24" s="50" t="s">
        <v>37</v>
      </c>
      <c r="C24" s="45">
        <v>295.76</v>
      </c>
      <c r="D24" s="45">
        <v>305.12</v>
      </c>
      <c r="E24" s="55">
        <f t="shared" ref="E24:E27" si="3">D24-C24</f>
        <v>9.3600000000000136</v>
      </c>
      <c r="F24" s="57">
        <f>E24/C24</f>
        <v>3.164728157965923E-2</v>
      </c>
      <c r="G24" s="45">
        <v>293.52</v>
      </c>
      <c r="H24" s="45">
        <v>306.22000000000003</v>
      </c>
      <c r="I24" s="55">
        <f>H24-G24</f>
        <v>12.700000000000045</v>
      </c>
      <c r="J24" s="57">
        <f>I24/G24</f>
        <v>4.3267920414281978E-2</v>
      </c>
      <c r="K24" s="45">
        <v>297.77999999999997</v>
      </c>
      <c r="L24" s="45">
        <v>307.92</v>
      </c>
      <c r="M24" s="55">
        <f>L24-K24</f>
        <v>10.140000000000043</v>
      </c>
      <c r="N24" s="57">
        <f>M24/K24</f>
        <v>3.4051984686681594E-2</v>
      </c>
      <c r="O24" s="40"/>
    </row>
    <row r="25" spans="1:15">
      <c r="A25" s="40"/>
      <c r="B25" s="50" t="s">
        <v>38</v>
      </c>
      <c r="C25" s="45">
        <v>311.91000000000003</v>
      </c>
      <c r="D25" s="45">
        <v>318.2</v>
      </c>
      <c r="E25" s="55">
        <f t="shared" si="3"/>
        <v>6.2899999999999636</v>
      </c>
      <c r="F25" s="57">
        <f>E25/C25</f>
        <v>2.0166073546856348E-2</v>
      </c>
      <c r="G25" s="45">
        <v>305</v>
      </c>
      <c r="H25" s="45">
        <v>317.33999999999997</v>
      </c>
      <c r="I25" s="55">
        <f t="shared" ref="I25:I27" si="4">H25-G25</f>
        <v>12.339999999999975</v>
      </c>
      <c r="J25" s="57">
        <f>I25/G25</f>
        <v>4.0459016393442543E-2</v>
      </c>
      <c r="K25" s="45">
        <v>305.60000000000002</v>
      </c>
      <c r="L25" s="45">
        <v>318.95</v>
      </c>
      <c r="M25" s="55">
        <f t="shared" ref="M25:M27" si="5">L25-K25</f>
        <v>13.349999999999966</v>
      </c>
      <c r="N25" s="57">
        <f>M25/K25</f>
        <v>4.3684554973821878E-2</v>
      </c>
      <c r="O25" s="40"/>
    </row>
    <row r="26" spans="1:15">
      <c r="A26" s="40"/>
      <c r="B26" s="50" t="s">
        <v>39</v>
      </c>
      <c r="C26" s="45">
        <v>321.12</v>
      </c>
      <c r="D26" s="45">
        <v>327.47000000000003</v>
      </c>
      <c r="E26" s="55">
        <f t="shared" si="3"/>
        <v>6.3500000000000227</v>
      </c>
      <c r="F26" s="57">
        <f>E26/C26</f>
        <v>1.9774539113104207E-2</v>
      </c>
      <c r="G26" s="45">
        <v>313.10000000000002</v>
      </c>
      <c r="H26" s="45">
        <v>326.23</v>
      </c>
      <c r="I26" s="55">
        <f t="shared" si="4"/>
        <v>13.129999999999995</v>
      </c>
      <c r="J26" s="57">
        <f>I26/G26</f>
        <v>4.1935483870967724E-2</v>
      </c>
      <c r="K26" s="45">
        <v>312.18</v>
      </c>
      <c r="L26" s="45">
        <v>328.4</v>
      </c>
      <c r="M26" s="55">
        <f t="shared" si="5"/>
        <v>16.21999999999997</v>
      </c>
      <c r="N26" s="57">
        <f>M26/K26</f>
        <v>5.1957204177077235E-2</v>
      </c>
      <c r="O26" s="40"/>
    </row>
    <row r="27" spans="1:15">
      <c r="A27" s="40"/>
      <c r="B27" s="50" t="s">
        <v>40</v>
      </c>
      <c r="C27" s="48">
        <v>332.48</v>
      </c>
      <c r="D27" s="45">
        <v>341.44</v>
      </c>
      <c r="E27" s="55">
        <f t="shared" si="3"/>
        <v>8.9599999999999795</v>
      </c>
      <c r="F27" s="57">
        <f>E27/C27</f>
        <v>2.6948989412896952E-2</v>
      </c>
      <c r="G27" s="48">
        <v>326.63</v>
      </c>
      <c r="H27" s="45">
        <v>340.11</v>
      </c>
      <c r="I27" s="55">
        <f t="shared" si="4"/>
        <v>13.480000000000018</v>
      </c>
      <c r="J27" s="57">
        <f>I27/G27</f>
        <v>4.1269938462480539E-2</v>
      </c>
      <c r="K27" s="48">
        <v>325.62</v>
      </c>
      <c r="L27" s="45">
        <v>342.16</v>
      </c>
      <c r="M27" s="55">
        <f t="shared" si="5"/>
        <v>16.54000000000002</v>
      </c>
      <c r="N27" s="57">
        <f>M27/K27</f>
        <v>5.0795405687611386E-2</v>
      </c>
      <c r="O27" s="40"/>
    </row>
    <row r="28" spans="1:15">
      <c r="A28" s="40"/>
      <c r="O28" s="40"/>
    </row>
    <row r="29" spans="1:15">
      <c r="A29" s="40"/>
      <c r="B29" s="47" t="s">
        <v>36</v>
      </c>
      <c r="C29" s="48">
        <v>296.58</v>
      </c>
      <c r="D29" s="45">
        <v>304.25</v>
      </c>
      <c r="G29" s="48">
        <v>293.06</v>
      </c>
      <c r="H29" s="45">
        <v>305.31</v>
      </c>
      <c r="K29" s="48">
        <v>296.49</v>
      </c>
      <c r="L29" s="45">
        <v>306.97000000000003</v>
      </c>
      <c r="O29" s="40"/>
    </row>
    <row r="30" spans="1:15">
      <c r="A30" s="40"/>
      <c r="B30" s="47" t="s">
        <v>17</v>
      </c>
      <c r="C30" s="48">
        <v>1350.78</v>
      </c>
      <c r="D30" s="45">
        <v>1316.65</v>
      </c>
      <c r="G30" s="45">
        <v>1367.04</v>
      </c>
      <c r="H30" s="45">
        <v>1311.95</v>
      </c>
      <c r="K30" s="45">
        <v>1350.23</v>
      </c>
      <c r="L30" s="45">
        <v>1304.58</v>
      </c>
      <c r="O30" s="40"/>
    </row>
    <row r="31" spans="1:15">
      <c r="A31" s="40"/>
      <c r="B31" s="47" t="s">
        <v>34</v>
      </c>
      <c r="C31" s="49" t="s">
        <v>54</v>
      </c>
      <c r="D31" s="45" t="s">
        <v>49</v>
      </c>
      <c r="G31" s="45" t="s">
        <v>50</v>
      </c>
      <c r="H31" t="s">
        <v>51</v>
      </c>
      <c r="K31" s="45" t="s">
        <v>52</v>
      </c>
      <c r="L31" t="s">
        <v>53</v>
      </c>
      <c r="O31" s="40"/>
    </row>
    <row r="32" spans="1:1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5" spans="2:2">
      <c r="B35" t="s">
        <v>55</v>
      </c>
    </row>
  </sheetData>
  <mergeCells count="6">
    <mergeCell ref="C5:D5"/>
    <mergeCell ref="G5:H5"/>
    <mergeCell ref="K5:L5"/>
    <mergeCell ref="C22:D22"/>
    <mergeCell ref="G22:H22"/>
    <mergeCell ref="K22:L2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6"/>
  <sheetViews>
    <sheetView showRuler="0" topLeftCell="A30" workbookViewId="0">
      <selection activeCell="Z34" sqref="Z34"/>
    </sheetView>
  </sheetViews>
  <sheetFormatPr baseColWidth="10" defaultRowHeight="15" x14ac:dyDescent="0"/>
  <cols>
    <col min="3" max="3" width="22.1640625" bestFit="1" customWidth="1"/>
    <col min="4" max="4" width="11.33203125" bestFit="1" customWidth="1"/>
    <col min="5" max="5" width="9.83203125" bestFit="1" customWidth="1"/>
    <col min="8" max="8" width="11.33203125" bestFit="1" customWidth="1"/>
    <col min="9" max="9" width="9.83203125" bestFit="1" customWidth="1"/>
    <col min="12" max="12" width="12.83203125" bestFit="1" customWidth="1"/>
    <col min="13" max="13" width="12.1640625" bestFit="1" customWidth="1"/>
    <col min="16" max="16" width="12.83203125" bestFit="1" customWidth="1"/>
    <col min="17" max="17" width="12.1640625" bestFit="1" customWidth="1"/>
  </cols>
  <sheetData>
    <row r="3" spans="2:19">
      <c r="B3" s="51"/>
      <c r="C3" s="52" t="s">
        <v>66</v>
      </c>
      <c r="D3" s="52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2:19">
      <c r="B4" s="51"/>
      <c r="D4" s="72" t="s">
        <v>1</v>
      </c>
      <c r="E4" s="72"/>
      <c r="H4" s="72" t="s">
        <v>44</v>
      </c>
      <c r="I4" s="72"/>
      <c r="L4" s="72" t="s">
        <v>68</v>
      </c>
      <c r="M4" s="72"/>
      <c r="P4" s="72" t="s">
        <v>69</v>
      </c>
      <c r="Q4" s="72"/>
    </row>
    <row r="5" spans="2:19">
      <c r="B5" s="51"/>
      <c r="D5" s="46" t="s">
        <v>7</v>
      </c>
      <c r="E5" s="46" t="s">
        <v>6</v>
      </c>
      <c r="F5" t="s">
        <v>30</v>
      </c>
      <c r="G5" t="s">
        <v>72</v>
      </c>
      <c r="H5" s="46" t="s">
        <v>7</v>
      </c>
      <c r="I5" s="46" t="s">
        <v>6</v>
      </c>
      <c r="J5" t="s">
        <v>30</v>
      </c>
      <c r="K5" t="s">
        <v>72</v>
      </c>
      <c r="L5" s="46" t="s">
        <v>7</v>
      </c>
      <c r="M5" s="46" t="s">
        <v>6</v>
      </c>
      <c r="N5" t="s">
        <v>30</v>
      </c>
      <c r="O5" t="s">
        <v>72</v>
      </c>
      <c r="P5" s="46" t="s">
        <v>7</v>
      </c>
      <c r="Q5" s="46" t="s">
        <v>6</v>
      </c>
      <c r="R5" t="s">
        <v>30</v>
      </c>
      <c r="S5" t="s">
        <v>72</v>
      </c>
    </row>
    <row r="6" spans="2:19">
      <c r="B6" s="51"/>
      <c r="C6" s="50">
        <v>0.5</v>
      </c>
      <c r="D6" s="54">
        <v>1.29</v>
      </c>
      <c r="E6" s="54">
        <v>1.34</v>
      </c>
      <c r="F6" s="55">
        <f>(E6-D6)</f>
        <v>5.0000000000000044E-2</v>
      </c>
      <c r="G6" s="61">
        <f>(F6/D6)</f>
        <v>3.8759689922480654E-2</v>
      </c>
      <c r="H6" s="54">
        <v>1.25</v>
      </c>
      <c r="I6" s="54">
        <v>0.91174999999999995</v>
      </c>
      <c r="J6" s="55">
        <f>(I6-H6)</f>
        <v>-0.33825000000000005</v>
      </c>
      <c r="K6" s="61">
        <f>(J6/H6)</f>
        <v>-0.27060000000000006</v>
      </c>
      <c r="L6" s="54">
        <v>1.32</v>
      </c>
      <c r="M6" s="54">
        <v>0.90751000000000004</v>
      </c>
      <c r="N6" s="55">
        <f>(M6-L6)</f>
        <v>-0.41249000000000002</v>
      </c>
      <c r="O6" s="61">
        <f>(N6/L6)</f>
        <v>-0.31249242424242424</v>
      </c>
      <c r="P6" s="54">
        <v>1.27</v>
      </c>
      <c r="Q6" s="54">
        <v>0.97682999999999998</v>
      </c>
      <c r="R6" s="55">
        <f>(Q6-P6)</f>
        <v>-0.29317000000000004</v>
      </c>
      <c r="S6" s="61">
        <f>(R6/P6)</f>
        <v>-0.23084251968503941</v>
      </c>
    </row>
    <row r="7" spans="2:19">
      <c r="B7" s="51"/>
      <c r="C7" s="50">
        <v>0.75</v>
      </c>
      <c r="D7" s="54">
        <v>1.39</v>
      </c>
      <c r="E7" s="54">
        <v>1.45</v>
      </c>
      <c r="F7" s="55">
        <f t="shared" ref="F7:F9" si="0">(E7-D7)</f>
        <v>6.0000000000000053E-2</v>
      </c>
      <c r="G7" s="61">
        <f t="shared" ref="G7:G9" si="1">(F7/D7)</f>
        <v>4.3165467625899324E-2</v>
      </c>
      <c r="H7" s="54">
        <v>1.61</v>
      </c>
      <c r="I7" s="54">
        <v>1.18</v>
      </c>
      <c r="J7" s="55">
        <f t="shared" ref="J7:J9" si="2">(I7-H7)</f>
        <v>-0.43000000000000016</v>
      </c>
      <c r="K7" s="61">
        <f t="shared" ref="K7:K9" si="3">(J7/H7)</f>
        <v>-0.26708074534161497</v>
      </c>
      <c r="L7" s="54">
        <v>4.05</v>
      </c>
      <c r="M7" s="54">
        <v>3.38</v>
      </c>
      <c r="N7" s="55">
        <f t="shared" ref="N7:N9" si="4">(M7-L7)</f>
        <v>-0.66999999999999993</v>
      </c>
      <c r="O7" s="61">
        <f t="shared" ref="O7:O9" si="5">(N7/L7)</f>
        <v>-0.16543209876543208</v>
      </c>
      <c r="P7" s="54">
        <v>3.01</v>
      </c>
      <c r="Q7" s="54">
        <v>2.71</v>
      </c>
      <c r="R7" s="55">
        <f>(Q7-P7)</f>
        <v>-0.29999999999999982</v>
      </c>
      <c r="S7" s="61">
        <f t="shared" ref="S7:S9" si="6">(R7/P7)</f>
        <v>-9.9667774086378683E-2</v>
      </c>
    </row>
    <row r="8" spans="2:19">
      <c r="B8" s="51"/>
      <c r="C8" s="50">
        <v>0.9</v>
      </c>
      <c r="D8" s="54">
        <v>1.47</v>
      </c>
      <c r="E8" s="54">
        <v>1.5</v>
      </c>
      <c r="F8" s="55">
        <f t="shared" si="0"/>
        <v>3.0000000000000027E-2</v>
      </c>
      <c r="G8" s="61">
        <f t="shared" si="1"/>
        <v>2.0408163265306142E-2</v>
      </c>
      <c r="H8" s="54">
        <v>3.25</v>
      </c>
      <c r="I8" s="54">
        <v>2.52</v>
      </c>
      <c r="J8" s="55">
        <f t="shared" si="2"/>
        <v>-0.73</v>
      </c>
      <c r="K8" s="61">
        <f t="shared" si="3"/>
        <v>-0.22461538461538461</v>
      </c>
      <c r="L8" s="54">
        <v>4.79</v>
      </c>
      <c r="M8" s="54">
        <v>4.1900000000000004</v>
      </c>
      <c r="N8" s="55">
        <f t="shared" si="4"/>
        <v>-0.59999999999999964</v>
      </c>
      <c r="O8" s="61">
        <f t="shared" si="5"/>
        <v>-0.12526096033402914</v>
      </c>
      <c r="P8" s="54">
        <v>5.59</v>
      </c>
      <c r="Q8" s="54">
        <v>5.35</v>
      </c>
      <c r="R8" s="55">
        <f t="shared" ref="R8:R9" si="7">(Q8-P8)</f>
        <v>-0.24000000000000021</v>
      </c>
      <c r="S8" s="61">
        <f t="shared" si="6"/>
        <v>-4.2933810375670879E-2</v>
      </c>
    </row>
    <row r="9" spans="2:19">
      <c r="B9" s="51"/>
      <c r="C9" s="50">
        <v>0.99</v>
      </c>
      <c r="D9" s="56">
        <v>1.52</v>
      </c>
      <c r="E9" s="54">
        <v>1.6</v>
      </c>
      <c r="F9" s="55">
        <f t="shared" si="0"/>
        <v>8.0000000000000071E-2</v>
      </c>
      <c r="G9" s="61">
        <f t="shared" si="1"/>
        <v>5.2631578947368467E-2</v>
      </c>
      <c r="H9" s="56">
        <v>4.24</v>
      </c>
      <c r="I9" s="54">
        <v>3.57</v>
      </c>
      <c r="J9" s="55">
        <f t="shared" si="2"/>
        <v>-0.67000000000000037</v>
      </c>
      <c r="K9" s="61">
        <f t="shared" si="3"/>
        <v>-0.15801886792452838</v>
      </c>
      <c r="L9" s="56">
        <v>5.75</v>
      </c>
      <c r="M9" s="54">
        <v>5.46</v>
      </c>
      <c r="N9" s="55">
        <f t="shared" si="4"/>
        <v>-0.29000000000000004</v>
      </c>
      <c r="O9" s="61">
        <f t="shared" si="5"/>
        <v>-5.0434782608695661E-2</v>
      </c>
      <c r="P9" s="56">
        <v>7.44</v>
      </c>
      <c r="Q9" s="54">
        <v>7.41</v>
      </c>
      <c r="R9" s="55">
        <f t="shared" si="7"/>
        <v>-3.0000000000000249E-2</v>
      </c>
      <c r="S9" s="61">
        <f t="shared" si="6"/>
        <v>-4.0322580645161619E-3</v>
      </c>
    </row>
    <row r="10" spans="2:19">
      <c r="B10" s="51"/>
    </row>
    <row r="11" spans="2:19">
      <c r="B11" s="51"/>
      <c r="C11" s="50">
        <v>0.5</v>
      </c>
      <c r="D11" s="58">
        <f>D6*1000</f>
        <v>1290</v>
      </c>
      <c r="E11" s="58">
        <f t="shared" ref="E11:R11" si="8">E6*1000</f>
        <v>1340</v>
      </c>
      <c r="F11" s="58">
        <f t="shared" si="8"/>
        <v>50.000000000000043</v>
      </c>
      <c r="G11" s="61">
        <f>(F11/D11)</f>
        <v>3.8759689922480654E-2</v>
      </c>
      <c r="H11" s="58">
        <f t="shared" si="8"/>
        <v>1250</v>
      </c>
      <c r="I11" s="58">
        <f t="shared" si="8"/>
        <v>911.75</v>
      </c>
      <c r="J11" s="58">
        <f t="shared" si="8"/>
        <v>-338.25000000000006</v>
      </c>
      <c r="K11" s="61">
        <f>(J11/H11)</f>
        <v>-0.27060000000000006</v>
      </c>
      <c r="L11" s="58">
        <f t="shared" si="8"/>
        <v>1320</v>
      </c>
      <c r="M11" s="58">
        <f t="shared" si="8"/>
        <v>907.51</v>
      </c>
      <c r="N11" s="58">
        <f t="shared" si="8"/>
        <v>-412.49</v>
      </c>
      <c r="O11" s="61">
        <f>(N11/L11)</f>
        <v>-0.31249242424242424</v>
      </c>
      <c r="P11" s="58">
        <f t="shared" si="8"/>
        <v>1270</v>
      </c>
      <c r="Q11" s="58">
        <f t="shared" si="8"/>
        <v>976.82999999999993</v>
      </c>
      <c r="R11" s="58">
        <f t="shared" si="8"/>
        <v>-293.17</v>
      </c>
      <c r="S11" s="61">
        <f>(R11/P11)</f>
        <v>-0.23084251968503938</v>
      </c>
    </row>
    <row r="12" spans="2:19">
      <c r="B12" s="51"/>
      <c r="C12" s="50">
        <v>0.75</v>
      </c>
      <c r="D12" s="58">
        <f t="shared" ref="D12:R12" si="9">D7*1000</f>
        <v>1390</v>
      </c>
      <c r="E12" s="58">
        <f t="shared" si="9"/>
        <v>1450</v>
      </c>
      <c r="F12" s="58">
        <f t="shared" si="9"/>
        <v>60.000000000000057</v>
      </c>
      <c r="G12" s="61">
        <f t="shared" ref="G12:G14" si="10">(F12/D12)</f>
        <v>4.3165467625899324E-2</v>
      </c>
      <c r="H12" s="58">
        <f t="shared" si="9"/>
        <v>1610</v>
      </c>
      <c r="I12" s="58">
        <f t="shared" si="9"/>
        <v>1180</v>
      </c>
      <c r="J12" s="58">
        <f t="shared" si="9"/>
        <v>-430.00000000000017</v>
      </c>
      <c r="K12" s="61">
        <f t="shared" ref="K12:K14" si="11">(J12/H12)</f>
        <v>-0.26708074534161502</v>
      </c>
      <c r="L12" s="58">
        <f t="shared" si="9"/>
        <v>4050</v>
      </c>
      <c r="M12" s="58">
        <f t="shared" si="9"/>
        <v>3380</v>
      </c>
      <c r="N12" s="58">
        <f t="shared" si="9"/>
        <v>-669.99999999999989</v>
      </c>
      <c r="O12" s="61">
        <f t="shared" ref="O12:O14" si="12">(N12/L12)</f>
        <v>-0.16543209876543208</v>
      </c>
      <c r="P12" s="58">
        <f t="shared" si="9"/>
        <v>3010</v>
      </c>
      <c r="Q12" s="58">
        <f t="shared" si="9"/>
        <v>2710</v>
      </c>
      <c r="R12" s="58">
        <f t="shared" si="9"/>
        <v>-299.99999999999983</v>
      </c>
      <c r="S12" s="61">
        <f t="shared" ref="S12:S14" si="13">(R12/P12)</f>
        <v>-9.9667774086378683E-2</v>
      </c>
    </row>
    <row r="13" spans="2:19">
      <c r="B13" s="51"/>
      <c r="C13" s="50">
        <v>0.9</v>
      </c>
      <c r="D13" s="58">
        <f t="shared" ref="D13:R13" si="14">D8*1000</f>
        <v>1470</v>
      </c>
      <c r="E13" s="58">
        <f t="shared" si="14"/>
        <v>1500</v>
      </c>
      <c r="F13" s="58">
        <f t="shared" si="14"/>
        <v>30.000000000000028</v>
      </c>
      <c r="G13" s="61">
        <f t="shared" si="10"/>
        <v>2.0408163265306142E-2</v>
      </c>
      <c r="H13" s="58">
        <f t="shared" si="14"/>
        <v>3250</v>
      </c>
      <c r="I13" s="58">
        <f t="shared" si="14"/>
        <v>2520</v>
      </c>
      <c r="J13" s="58">
        <f t="shared" si="14"/>
        <v>-730</v>
      </c>
      <c r="K13" s="61">
        <f t="shared" si="11"/>
        <v>-0.22461538461538461</v>
      </c>
      <c r="L13" s="58">
        <f t="shared" si="14"/>
        <v>4790</v>
      </c>
      <c r="M13" s="58">
        <f t="shared" si="14"/>
        <v>4190</v>
      </c>
      <c r="N13" s="58">
        <f t="shared" si="14"/>
        <v>-599.99999999999966</v>
      </c>
      <c r="O13" s="61">
        <f t="shared" si="12"/>
        <v>-0.12526096033402917</v>
      </c>
      <c r="P13" s="58">
        <f t="shared" si="14"/>
        <v>5590</v>
      </c>
      <c r="Q13" s="58">
        <f t="shared" si="14"/>
        <v>5350</v>
      </c>
      <c r="R13" s="58">
        <f t="shared" si="14"/>
        <v>-240.00000000000023</v>
      </c>
      <c r="S13" s="61">
        <f t="shared" si="13"/>
        <v>-4.2933810375670879E-2</v>
      </c>
    </row>
    <row r="14" spans="2:19">
      <c r="B14" s="51"/>
      <c r="C14" s="50">
        <v>0.99</v>
      </c>
      <c r="D14" s="58">
        <f t="shared" ref="D14:R14" si="15">D9*1000</f>
        <v>1520</v>
      </c>
      <c r="E14" s="58">
        <f t="shared" si="15"/>
        <v>1600</v>
      </c>
      <c r="F14" s="58">
        <f t="shared" si="15"/>
        <v>80.000000000000071</v>
      </c>
      <c r="G14" s="61">
        <f t="shared" si="10"/>
        <v>5.2631578947368467E-2</v>
      </c>
      <c r="H14" s="58">
        <f t="shared" si="15"/>
        <v>4240</v>
      </c>
      <c r="I14" s="58">
        <f t="shared" si="15"/>
        <v>3570</v>
      </c>
      <c r="J14" s="58">
        <f t="shared" si="15"/>
        <v>-670.00000000000034</v>
      </c>
      <c r="K14" s="61">
        <f t="shared" si="11"/>
        <v>-0.15801886792452838</v>
      </c>
      <c r="L14" s="58">
        <f t="shared" si="15"/>
        <v>5750</v>
      </c>
      <c r="M14" s="58">
        <f t="shared" si="15"/>
        <v>5460</v>
      </c>
      <c r="N14" s="58">
        <f t="shared" si="15"/>
        <v>-290.00000000000006</v>
      </c>
      <c r="O14" s="61">
        <f t="shared" si="12"/>
        <v>-5.0434782608695661E-2</v>
      </c>
      <c r="P14" s="58">
        <f t="shared" si="15"/>
        <v>7440</v>
      </c>
      <c r="Q14" s="58">
        <f t="shared" si="15"/>
        <v>7410</v>
      </c>
      <c r="R14" s="58">
        <f t="shared" si="15"/>
        <v>-30.000000000000249</v>
      </c>
      <c r="S14" s="61">
        <f t="shared" si="13"/>
        <v>-4.0322580645161627E-3</v>
      </c>
    </row>
    <row r="15" spans="2:19">
      <c r="B15" s="51"/>
    </row>
    <row r="16" spans="2:19">
      <c r="B16" s="51"/>
      <c r="C16" s="47" t="s">
        <v>36</v>
      </c>
      <c r="D16" s="48"/>
      <c r="E16" s="45"/>
      <c r="H16" s="48"/>
      <c r="I16" s="45"/>
      <c r="L16" s="48"/>
      <c r="M16" s="45"/>
      <c r="P16" s="48"/>
      <c r="Q16" s="45"/>
    </row>
    <row r="17" spans="2:19">
      <c r="B17" s="51"/>
      <c r="C17" s="47" t="s">
        <v>17</v>
      </c>
      <c r="D17" s="48"/>
      <c r="E17" s="45"/>
      <c r="H17" s="45"/>
      <c r="I17" s="45"/>
      <c r="L17" s="45"/>
      <c r="M17" s="45"/>
      <c r="P17" s="45"/>
      <c r="Q17" s="45"/>
    </row>
    <row r="18" spans="2:19">
      <c r="B18" s="51"/>
      <c r="C18" s="47" t="s">
        <v>34</v>
      </c>
      <c r="D18" s="49"/>
      <c r="E18" s="45"/>
      <c r="H18" s="45"/>
      <c r="L18" s="45"/>
      <c r="P18" s="45"/>
    </row>
    <row r="19" spans="2:19"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5" spans="2:19">
      <c r="B25" s="40"/>
      <c r="C25" s="53" t="s">
        <v>67</v>
      </c>
      <c r="D25" s="53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2:19">
      <c r="B26" s="40"/>
      <c r="D26" s="72" t="s">
        <v>1</v>
      </c>
      <c r="E26" s="72"/>
      <c r="H26" s="72" t="s">
        <v>44</v>
      </c>
      <c r="I26" s="72"/>
      <c r="L26" s="72" t="s">
        <v>68</v>
      </c>
      <c r="M26" s="72"/>
      <c r="P26" s="72" t="s">
        <v>69</v>
      </c>
      <c r="Q26" s="72"/>
    </row>
    <row r="27" spans="2:19">
      <c r="B27" s="40"/>
      <c r="D27" s="46" t="s">
        <v>7</v>
      </c>
      <c r="E27" s="46" t="s">
        <v>71</v>
      </c>
      <c r="F27" t="s">
        <v>30</v>
      </c>
      <c r="G27" t="s">
        <v>72</v>
      </c>
      <c r="H27" s="46" t="s">
        <v>7</v>
      </c>
      <c r="I27" s="46" t="s">
        <v>71</v>
      </c>
      <c r="J27" t="s">
        <v>30</v>
      </c>
      <c r="K27" t="s">
        <v>72</v>
      </c>
      <c r="L27" s="46" t="s">
        <v>70</v>
      </c>
      <c r="M27" s="46" t="s">
        <v>71</v>
      </c>
      <c r="N27" t="s">
        <v>30</v>
      </c>
      <c r="O27" t="s">
        <v>72</v>
      </c>
      <c r="P27" s="46" t="s">
        <v>7</v>
      </c>
      <c r="Q27" s="46" t="s">
        <v>6</v>
      </c>
      <c r="R27" t="s">
        <v>30</v>
      </c>
      <c r="S27" t="s">
        <v>72</v>
      </c>
    </row>
    <row r="28" spans="2:19">
      <c r="B28" s="40"/>
      <c r="C28" s="50">
        <v>0.5</v>
      </c>
      <c r="D28" s="58">
        <v>120.67</v>
      </c>
      <c r="E28" s="58">
        <v>60.45</v>
      </c>
      <c r="F28" s="59">
        <f>(E28-D28)</f>
        <v>-60.22</v>
      </c>
      <c r="G28" s="61">
        <f>(F28/D28)</f>
        <v>-0.49904698765227479</v>
      </c>
      <c r="H28" s="58">
        <v>169.48</v>
      </c>
      <c r="I28" s="58">
        <v>64.989999999999995</v>
      </c>
      <c r="J28" s="59">
        <f>(I28-H28)</f>
        <v>-104.49</v>
      </c>
      <c r="K28" s="61">
        <f>(J28/H28)</f>
        <v>-0.6165329242388482</v>
      </c>
      <c r="L28" s="58">
        <v>126.75</v>
      </c>
      <c r="M28" s="59">
        <v>66.63</v>
      </c>
      <c r="N28" s="59">
        <f>(M28-L28)</f>
        <v>-60.120000000000005</v>
      </c>
      <c r="O28" s="61">
        <f>(N28/L28)</f>
        <v>-0.47431952662721899</v>
      </c>
      <c r="P28" s="59">
        <v>169.06</v>
      </c>
      <c r="Q28" s="59">
        <v>64.37</v>
      </c>
      <c r="R28" s="59">
        <f>(Q28-P28)</f>
        <v>-104.69</v>
      </c>
      <c r="S28" s="61">
        <f>(R28/P28)</f>
        <v>-0.6192476044008044</v>
      </c>
    </row>
    <row r="29" spans="2:19">
      <c r="B29" s="40"/>
      <c r="C29" s="50">
        <v>0.75</v>
      </c>
      <c r="D29" s="58">
        <v>135.22999999999999</v>
      </c>
      <c r="E29" s="58">
        <v>69.349999999999994</v>
      </c>
      <c r="F29" s="59">
        <f t="shared" ref="F29:F31" si="16">(E29-D29)</f>
        <v>-65.88</v>
      </c>
      <c r="G29" s="61">
        <f t="shared" ref="G29:G31" si="17">(F29/D29)</f>
        <v>-0.48717000665532795</v>
      </c>
      <c r="H29" s="58">
        <v>190.09</v>
      </c>
      <c r="I29" s="58">
        <v>75.58</v>
      </c>
      <c r="J29" s="59">
        <f t="shared" ref="J29:J31" si="18">(I29-H29)</f>
        <v>-114.51</v>
      </c>
      <c r="K29" s="61">
        <f t="shared" ref="K29:K31" si="19">(J29/H29)</f>
        <v>-0.60239886369614393</v>
      </c>
      <c r="L29" s="58">
        <v>142.4</v>
      </c>
      <c r="M29" s="59">
        <v>77.39</v>
      </c>
      <c r="N29" s="59">
        <f t="shared" ref="N29:N31" si="20">(M29-L29)</f>
        <v>-65.010000000000005</v>
      </c>
      <c r="O29" s="61">
        <f t="shared" ref="O29:O31" si="21">(N29/L29)</f>
        <v>-0.45653089887640452</v>
      </c>
      <c r="P29" s="59">
        <v>188.47</v>
      </c>
      <c r="Q29" s="59">
        <v>75.94</v>
      </c>
      <c r="R29" s="59">
        <f t="shared" ref="R29:R31" si="22">(Q29-P29)</f>
        <v>-112.53</v>
      </c>
      <c r="S29" s="61">
        <f t="shared" ref="S29:S31" si="23">(R29/P29)</f>
        <v>-0.5970711519074654</v>
      </c>
    </row>
    <row r="30" spans="2:19">
      <c r="B30" s="40"/>
      <c r="C30" s="50">
        <v>0.9</v>
      </c>
      <c r="D30" s="58">
        <v>146.34</v>
      </c>
      <c r="E30" s="58">
        <v>78.23</v>
      </c>
      <c r="F30" s="59">
        <f t="shared" si="16"/>
        <v>-68.11</v>
      </c>
      <c r="G30" s="61">
        <f t="shared" si="17"/>
        <v>-0.46542298756320893</v>
      </c>
      <c r="H30" s="58">
        <v>209.47</v>
      </c>
      <c r="I30" s="58">
        <v>86.27</v>
      </c>
      <c r="J30" s="59">
        <f t="shared" si="18"/>
        <v>-123.2</v>
      </c>
      <c r="K30" s="61">
        <f t="shared" si="19"/>
        <v>-0.58815104788275174</v>
      </c>
      <c r="L30" s="58">
        <v>156.52000000000001</v>
      </c>
      <c r="M30" s="59">
        <v>88.72</v>
      </c>
      <c r="N30" s="59">
        <f t="shared" si="20"/>
        <v>-67.800000000000011</v>
      </c>
      <c r="O30" s="61">
        <f t="shared" si="21"/>
        <v>-0.43317147968310765</v>
      </c>
      <c r="P30" s="59">
        <v>206.23</v>
      </c>
      <c r="Q30" s="59">
        <v>91.85</v>
      </c>
      <c r="R30" s="59">
        <f t="shared" si="22"/>
        <v>-114.38</v>
      </c>
      <c r="S30" s="61">
        <f t="shared" si="23"/>
        <v>-0.554623478640353</v>
      </c>
    </row>
    <row r="31" spans="2:19">
      <c r="B31" s="40"/>
      <c r="C31" s="50">
        <v>0.99</v>
      </c>
      <c r="D31" s="60">
        <v>170.16</v>
      </c>
      <c r="E31" s="58">
        <v>123.46</v>
      </c>
      <c r="F31" s="59">
        <f t="shared" si="16"/>
        <v>-46.7</v>
      </c>
      <c r="G31" s="61">
        <f t="shared" si="17"/>
        <v>-0.27444757874941234</v>
      </c>
      <c r="H31" s="60">
        <v>257.86</v>
      </c>
      <c r="I31" s="58">
        <v>137.47</v>
      </c>
      <c r="J31" s="59">
        <f t="shared" si="18"/>
        <v>-120.39000000000001</v>
      </c>
      <c r="K31" s="61">
        <f t="shared" si="19"/>
        <v>-0.46688125339331421</v>
      </c>
      <c r="L31" s="60">
        <v>183.3</v>
      </c>
      <c r="M31" s="59">
        <v>120.4</v>
      </c>
      <c r="N31" s="59">
        <f t="shared" si="20"/>
        <v>-62.900000000000006</v>
      </c>
      <c r="O31" s="61">
        <f t="shared" si="21"/>
        <v>-0.34315330060010912</v>
      </c>
      <c r="P31" s="59">
        <v>238.47</v>
      </c>
      <c r="Q31" s="59">
        <v>277.33</v>
      </c>
      <c r="R31" s="59">
        <f t="shared" si="22"/>
        <v>38.859999999999985</v>
      </c>
      <c r="S31" s="61">
        <f t="shared" si="23"/>
        <v>0.16295550803036016</v>
      </c>
    </row>
    <row r="32" spans="2:19">
      <c r="B32" s="40"/>
    </row>
    <row r="33" spans="2:17">
      <c r="B33" s="40"/>
      <c r="C33" s="47" t="s">
        <v>36</v>
      </c>
      <c r="D33" s="48"/>
      <c r="E33" s="45"/>
      <c r="H33" s="48"/>
      <c r="I33" s="45"/>
      <c r="L33" s="48"/>
      <c r="M33" s="45"/>
      <c r="P33" s="48"/>
      <c r="Q33" s="45"/>
    </row>
    <row r="34" spans="2:17">
      <c r="B34" s="40"/>
      <c r="C34" s="47" t="s">
        <v>17</v>
      </c>
      <c r="D34" s="48"/>
      <c r="E34" s="45"/>
      <c r="H34" s="45"/>
      <c r="I34" s="45"/>
      <c r="L34" s="45"/>
      <c r="M34" s="45"/>
      <c r="P34" s="45"/>
      <c r="Q34" s="45"/>
    </row>
    <row r="35" spans="2:17">
      <c r="B35" s="40"/>
      <c r="C35" s="47" t="s">
        <v>34</v>
      </c>
      <c r="D35" s="49"/>
      <c r="E35" s="45"/>
      <c r="H35" s="45"/>
      <c r="L35" s="45"/>
      <c r="P35" s="45"/>
    </row>
    <row r="36" spans="2:17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</sheetData>
  <mergeCells count="8">
    <mergeCell ref="P4:Q4"/>
    <mergeCell ref="P26:Q26"/>
    <mergeCell ref="D4:E4"/>
    <mergeCell ref="H4:I4"/>
    <mergeCell ref="L4:M4"/>
    <mergeCell ref="D26:E26"/>
    <mergeCell ref="H26:I26"/>
    <mergeCell ref="L26:M26"/>
  </mergeCells>
  <conditionalFormatting sqref="F28:F31 J28:J31 N28:N31 R28:R31 R11:R14 N11:N14 J11:J14 F11:F1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6"/>
  <sheetViews>
    <sheetView showRuler="0" topLeftCell="A41" workbookViewId="0">
      <selection activeCell="AA65" sqref="AA65"/>
    </sheetView>
  </sheetViews>
  <sheetFormatPr baseColWidth="10" defaultRowHeight="15" x14ac:dyDescent="0"/>
  <cols>
    <col min="3" max="3" width="22.1640625" bestFit="1" customWidth="1"/>
    <col min="4" max="4" width="11.33203125" bestFit="1" customWidth="1"/>
    <col min="5" max="5" width="9.83203125" bestFit="1" customWidth="1"/>
    <col min="8" max="8" width="11.33203125" bestFit="1" customWidth="1"/>
    <col min="9" max="9" width="9.83203125" bestFit="1" customWidth="1"/>
    <col min="12" max="12" width="12.83203125" bestFit="1" customWidth="1"/>
    <col min="13" max="13" width="12.1640625" bestFit="1" customWidth="1"/>
    <col min="16" max="16" width="12.83203125" bestFit="1" customWidth="1"/>
    <col min="17" max="17" width="12.1640625" bestFit="1" customWidth="1"/>
  </cols>
  <sheetData>
    <row r="3" spans="2:19">
      <c r="B3" s="51"/>
      <c r="C3" s="52" t="s">
        <v>66</v>
      </c>
      <c r="D3" s="52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2:19">
      <c r="B4" s="51"/>
      <c r="D4" s="72" t="s">
        <v>1</v>
      </c>
      <c r="E4" s="72"/>
      <c r="H4" s="72" t="s">
        <v>2</v>
      </c>
      <c r="I4" s="72"/>
      <c r="L4" s="72" t="s">
        <v>73</v>
      </c>
      <c r="M4" s="72"/>
      <c r="P4" s="72" t="s">
        <v>68</v>
      </c>
      <c r="Q4" s="72"/>
    </row>
    <row r="5" spans="2:19">
      <c r="B5" s="51"/>
      <c r="D5" s="46" t="s">
        <v>7</v>
      </c>
      <c r="E5" s="46" t="s">
        <v>6</v>
      </c>
      <c r="F5" t="s">
        <v>30</v>
      </c>
      <c r="G5" t="s">
        <v>72</v>
      </c>
      <c r="H5" s="46" t="s">
        <v>7</v>
      </c>
      <c r="I5" s="46" t="s">
        <v>6</v>
      </c>
      <c r="J5" t="s">
        <v>30</v>
      </c>
      <c r="K5" t="s">
        <v>72</v>
      </c>
      <c r="L5" s="46" t="s">
        <v>7</v>
      </c>
      <c r="M5" s="46" t="s">
        <v>6</v>
      </c>
      <c r="N5" t="s">
        <v>30</v>
      </c>
      <c r="O5" t="s">
        <v>72</v>
      </c>
      <c r="P5" s="46" t="s">
        <v>7</v>
      </c>
      <c r="Q5" s="46" t="s">
        <v>6</v>
      </c>
      <c r="R5" t="s">
        <v>30</v>
      </c>
      <c r="S5" t="s">
        <v>72</v>
      </c>
    </row>
    <row r="6" spans="2:19">
      <c r="B6" s="51"/>
      <c r="C6" s="50">
        <v>0.5</v>
      </c>
      <c r="D6" s="54">
        <v>3.27</v>
      </c>
      <c r="E6" s="54">
        <v>3.3</v>
      </c>
      <c r="F6" s="55">
        <f>(E6-D6)</f>
        <v>2.9999999999999805E-2</v>
      </c>
      <c r="G6" s="61">
        <f>(F6/D6)</f>
        <v>9.1743119266054444E-3</v>
      </c>
      <c r="H6" s="54">
        <v>3.25</v>
      </c>
      <c r="I6" s="54">
        <v>3.28</v>
      </c>
      <c r="J6" s="55">
        <f>(I6-H6)</f>
        <v>2.9999999999999805E-2</v>
      </c>
      <c r="K6" s="61">
        <f>(J6/H6)</f>
        <v>9.2307692307691709E-3</v>
      </c>
      <c r="L6" s="54">
        <v>3.32</v>
      </c>
      <c r="M6" s="54">
        <v>3.84</v>
      </c>
      <c r="N6" s="55">
        <f>(M6-L6)</f>
        <v>0.52</v>
      </c>
      <c r="O6" s="61">
        <f>(N6/L6)</f>
        <v>0.15662650602409639</v>
      </c>
      <c r="P6" s="54">
        <v>3.45</v>
      </c>
      <c r="Q6" s="54">
        <v>5.1100000000000003</v>
      </c>
      <c r="R6" s="55">
        <f>(Q6-P6)</f>
        <v>1.6600000000000001</v>
      </c>
      <c r="S6" s="61">
        <f>(R6/P6)</f>
        <v>0.48115942028985509</v>
      </c>
    </row>
    <row r="7" spans="2:19">
      <c r="B7" s="51"/>
      <c r="C7" s="50">
        <v>0.75</v>
      </c>
      <c r="D7" s="54">
        <v>3.42</v>
      </c>
      <c r="E7" s="54">
        <v>3.93</v>
      </c>
      <c r="F7" s="55">
        <f t="shared" ref="F7:F9" si="0">(E7-D7)</f>
        <v>0.51000000000000023</v>
      </c>
      <c r="G7" s="61">
        <f t="shared" ref="G7:G9" si="1">(F7/D7)</f>
        <v>0.14912280701754393</v>
      </c>
      <c r="H7" s="54">
        <v>3.37</v>
      </c>
      <c r="I7" s="54">
        <v>9.1</v>
      </c>
      <c r="J7" s="55">
        <f t="shared" ref="J7:J9" si="2">(I7-H7)</f>
        <v>5.7299999999999995</v>
      </c>
      <c r="K7" s="61">
        <f t="shared" ref="K7:K9" si="3">(J7/H7)</f>
        <v>1.7002967359050443</v>
      </c>
      <c r="L7" s="54">
        <v>3.47</v>
      </c>
      <c r="M7" s="54">
        <v>762.36</v>
      </c>
      <c r="N7" s="55">
        <f t="shared" ref="N7:N9" si="4">(M7-L7)</f>
        <v>758.89</v>
      </c>
      <c r="O7" s="61">
        <f t="shared" ref="O7:O9" si="5">(N7/L7)</f>
        <v>218.70028818443802</v>
      </c>
      <c r="P7" s="54">
        <v>3.63</v>
      </c>
      <c r="Q7" s="54">
        <v>799.5</v>
      </c>
      <c r="R7" s="55">
        <f>(Q7-P7)</f>
        <v>795.87</v>
      </c>
      <c r="S7" s="61">
        <f t="shared" ref="S7:S9" si="6">(R7/P7)</f>
        <v>219.24793388429754</v>
      </c>
    </row>
    <row r="8" spans="2:19">
      <c r="B8" s="51"/>
      <c r="C8" s="50">
        <v>0.9</v>
      </c>
      <c r="D8" s="54">
        <v>4.01</v>
      </c>
      <c r="E8" s="54">
        <v>399.18</v>
      </c>
      <c r="F8" s="55">
        <f t="shared" si="0"/>
        <v>395.17</v>
      </c>
      <c r="G8" s="61">
        <f t="shared" si="1"/>
        <v>98.546134663341661</v>
      </c>
      <c r="H8" s="54">
        <v>3.91</v>
      </c>
      <c r="I8" s="54">
        <v>718.06</v>
      </c>
      <c r="J8" s="55">
        <f t="shared" si="2"/>
        <v>714.15</v>
      </c>
      <c r="K8" s="61">
        <f t="shared" si="3"/>
        <v>182.64705882352939</v>
      </c>
      <c r="L8" s="54">
        <v>3.96</v>
      </c>
      <c r="M8" s="54">
        <v>762.36</v>
      </c>
      <c r="N8" s="55">
        <f t="shared" si="4"/>
        <v>758.4</v>
      </c>
      <c r="O8" s="61">
        <f t="shared" si="5"/>
        <v>191.5151515151515</v>
      </c>
      <c r="P8" s="54">
        <v>4.25</v>
      </c>
      <c r="Q8" s="54">
        <v>799.5</v>
      </c>
      <c r="R8" s="55">
        <f t="shared" ref="R8:R9" si="7">(Q8-P8)</f>
        <v>795.25</v>
      </c>
      <c r="S8" s="61">
        <f t="shared" si="6"/>
        <v>187.11764705882354</v>
      </c>
    </row>
    <row r="9" spans="2:19">
      <c r="B9" s="51"/>
      <c r="C9" s="50">
        <v>0.99</v>
      </c>
      <c r="D9" s="56">
        <v>121.89</v>
      </c>
      <c r="E9" s="54">
        <v>399.18</v>
      </c>
      <c r="F9" s="55">
        <f t="shared" si="0"/>
        <v>277.29000000000002</v>
      </c>
      <c r="G9" s="61">
        <f t="shared" si="1"/>
        <v>2.2749200098449425</v>
      </c>
      <c r="H9" s="56">
        <v>205.74</v>
      </c>
      <c r="I9" s="54">
        <v>718.06</v>
      </c>
      <c r="J9" s="55">
        <f t="shared" si="2"/>
        <v>512.31999999999994</v>
      </c>
      <c r="K9" s="61">
        <f t="shared" si="3"/>
        <v>2.4901331777972193</v>
      </c>
      <c r="L9" s="56">
        <v>737.79</v>
      </c>
      <c r="M9" s="54">
        <v>762.36</v>
      </c>
      <c r="N9" s="55">
        <f t="shared" si="4"/>
        <v>24.57000000000005</v>
      </c>
      <c r="O9" s="61">
        <f t="shared" si="5"/>
        <v>3.3302159150977992E-2</v>
      </c>
      <c r="P9" s="56">
        <v>467.98</v>
      </c>
      <c r="Q9" s="54">
        <v>799.5</v>
      </c>
      <c r="R9" s="55">
        <f t="shared" si="7"/>
        <v>331.52</v>
      </c>
      <c r="S9" s="61">
        <f t="shared" si="6"/>
        <v>0.70840634215137388</v>
      </c>
    </row>
    <row r="10" spans="2:19">
      <c r="B10" s="51"/>
    </row>
    <row r="11" spans="2:19">
      <c r="B11" s="51"/>
      <c r="C11" s="50">
        <v>0.5</v>
      </c>
      <c r="D11" s="54">
        <v>3.27</v>
      </c>
      <c r="E11" s="54">
        <v>3.3</v>
      </c>
      <c r="F11" s="58">
        <f t="shared" ref="F11:R11" si="8">F6*1000</f>
        <v>29.999999999999805</v>
      </c>
      <c r="G11" s="61">
        <f>(F11/D11)</f>
        <v>9.1743119266054443</v>
      </c>
      <c r="H11" s="54">
        <v>3.25</v>
      </c>
      <c r="I11" s="54">
        <v>3.28</v>
      </c>
      <c r="J11" s="58">
        <f t="shared" si="8"/>
        <v>29.999999999999805</v>
      </c>
      <c r="K11" s="61">
        <f>(J11/H11)</f>
        <v>9.2307692307691713</v>
      </c>
      <c r="L11" s="54">
        <v>3.32</v>
      </c>
      <c r="M11" s="54">
        <v>3.84</v>
      </c>
      <c r="N11" s="58">
        <f t="shared" si="8"/>
        <v>520</v>
      </c>
      <c r="O11" s="61">
        <f>(N11/L11)</f>
        <v>156.62650602409639</v>
      </c>
      <c r="P11" s="54">
        <v>3.45</v>
      </c>
      <c r="Q11" s="54">
        <v>5.1100000000000003</v>
      </c>
      <c r="R11" s="58">
        <f t="shared" si="8"/>
        <v>1660.0000000000002</v>
      </c>
      <c r="S11" s="61">
        <f>(R11/P11)</f>
        <v>481.15942028985512</v>
      </c>
    </row>
    <row r="12" spans="2:19">
      <c r="B12" s="51"/>
      <c r="C12" s="50">
        <v>0.75</v>
      </c>
      <c r="D12" s="54">
        <v>3.42</v>
      </c>
      <c r="E12" s="54">
        <v>3.93</v>
      </c>
      <c r="F12" s="58">
        <f t="shared" ref="F12:R14" si="9">F7*1000</f>
        <v>510.00000000000023</v>
      </c>
      <c r="G12" s="61">
        <f t="shared" ref="G12:G14" si="10">(F12/D12)</f>
        <v>149.12280701754392</v>
      </c>
      <c r="H12" s="54">
        <v>3.37</v>
      </c>
      <c r="I12" s="54">
        <v>9.1</v>
      </c>
      <c r="J12" s="58">
        <f t="shared" si="9"/>
        <v>5729.9999999999991</v>
      </c>
      <c r="K12" s="61">
        <f t="shared" ref="K12:K14" si="11">(J12/H12)</f>
        <v>1700.2967359050442</v>
      </c>
      <c r="L12" s="54">
        <v>3.47</v>
      </c>
      <c r="M12" s="54">
        <v>762.36</v>
      </c>
      <c r="N12" s="58">
        <f t="shared" si="9"/>
        <v>758890</v>
      </c>
      <c r="O12" s="61">
        <f t="shared" ref="O12:O14" si="12">(N12/L12)</f>
        <v>218700.28818443802</v>
      </c>
      <c r="P12" s="54">
        <v>3.63</v>
      </c>
      <c r="Q12" s="54">
        <v>799.5</v>
      </c>
      <c r="R12" s="58">
        <f t="shared" si="9"/>
        <v>795870</v>
      </c>
      <c r="S12" s="61">
        <f t="shared" ref="S12:S14" si="13">(R12/P12)</f>
        <v>219247.93388429753</v>
      </c>
    </row>
    <row r="13" spans="2:19">
      <c r="B13" s="51"/>
      <c r="C13" s="50">
        <v>0.9</v>
      </c>
      <c r="D13" s="54">
        <v>4.01</v>
      </c>
      <c r="E13" s="54">
        <v>399.18</v>
      </c>
      <c r="F13" s="58">
        <f t="shared" si="9"/>
        <v>395170</v>
      </c>
      <c r="G13" s="61">
        <f t="shared" si="10"/>
        <v>98546.134663341654</v>
      </c>
      <c r="H13" s="54">
        <v>3.91</v>
      </c>
      <c r="I13" s="54">
        <v>718.06</v>
      </c>
      <c r="J13" s="58">
        <f t="shared" si="9"/>
        <v>714150</v>
      </c>
      <c r="K13" s="61">
        <f t="shared" si="11"/>
        <v>182647.0588235294</v>
      </c>
      <c r="L13" s="54">
        <v>3.96</v>
      </c>
      <c r="M13" s="54">
        <v>762.36</v>
      </c>
      <c r="N13" s="58">
        <f t="shared" si="9"/>
        <v>758400</v>
      </c>
      <c r="O13" s="61">
        <f t="shared" si="12"/>
        <v>191515.15151515152</v>
      </c>
      <c r="P13" s="54">
        <v>4.25</v>
      </c>
      <c r="Q13" s="54">
        <v>799.5</v>
      </c>
      <c r="R13" s="58">
        <f t="shared" si="9"/>
        <v>795250</v>
      </c>
      <c r="S13" s="61">
        <f t="shared" si="13"/>
        <v>187117.64705882352</v>
      </c>
    </row>
    <row r="14" spans="2:19">
      <c r="B14" s="51"/>
      <c r="C14" s="50">
        <v>0.99</v>
      </c>
      <c r="D14" s="56">
        <v>121.89</v>
      </c>
      <c r="E14" s="54">
        <v>399.18</v>
      </c>
      <c r="F14" s="58">
        <f t="shared" si="9"/>
        <v>277290</v>
      </c>
      <c r="G14" s="61">
        <f t="shared" si="10"/>
        <v>2274.9200098449423</v>
      </c>
      <c r="H14" s="56">
        <v>205.74</v>
      </c>
      <c r="I14" s="54">
        <v>718.06</v>
      </c>
      <c r="J14" s="58">
        <f t="shared" si="9"/>
        <v>512319.99999999994</v>
      </c>
      <c r="K14" s="61">
        <f t="shared" si="11"/>
        <v>2490.1331777972196</v>
      </c>
      <c r="L14" s="56">
        <v>737.79</v>
      </c>
      <c r="M14" s="54">
        <v>762.36</v>
      </c>
      <c r="N14" s="58">
        <f t="shared" si="9"/>
        <v>24570.000000000051</v>
      </c>
      <c r="O14" s="61">
        <f t="shared" si="12"/>
        <v>33.302159150977992</v>
      </c>
      <c r="P14" s="56">
        <v>467.98</v>
      </c>
      <c r="Q14" s="54">
        <v>799.5</v>
      </c>
      <c r="R14" s="58">
        <f t="shared" si="9"/>
        <v>331520</v>
      </c>
      <c r="S14" s="61">
        <f t="shared" si="13"/>
        <v>708.40634215137402</v>
      </c>
    </row>
    <row r="15" spans="2:19">
      <c r="B15" s="51"/>
    </row>
    <row r="16" spans="2:19">
      <c r="B16" s="51"/>
      <c r="C16" s="47" t="s">
        <v>36</v>
      </c>
      <c r="D16" s="48"/>
      <c r="E16" s="45"/>
      <c r="H16" s="48"/>
      <c r="I16" s="45"/>
      <c r="L16" s="48"/>
      <c r="M16" s="45"/>
      <c r="P16" s="48"/>
      <c r="Q16" s="45"/>
    </row>
    <row r="17" spans="2:19">
      <c r="B17" s="51"/>
      <c r="C17" s="47" t="s">
        <v>17</v>
      </c>
      <c r="D17" s="48"/>
      <c r="E17" s="45"/>
      <c r="H17" s="45"/>
      <c r="I17" s="45"/>
      <c r="L17" s="45"/>
      <c r="M17" s="45"/>
      <c r="P17" s="45"/>
      <c r="Q17" s="45"/>
    </row>
    <row r="18" spans="2:19">
      <c r="B18" s="51"/>
      <c r="C18" s="47" t="s">
        <v>34</v>
      </c>
      <c r="D18" s="49"/>
      <c r="E18" s="45"/>
      <c r="H18" s="45"/>
      <c r="L18" s="45"/>
      <c r="P18" s="45"/>
    </row>
    <row r="19" spans="2:19"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5" spans="2:19">
      <c r="B25" s="40"/>
      <c r="C25" s="53" t="s">
        <v>67</v>
      </c>
      <c r="D25" s="53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2:19">
      <c r="B26" s="40"/>
      <c r="D26" s="72" t="s">
        <v>1</v>
      </c>
      <c r="E26" s="72"/>
      <c r="H26" s="72" t="s">
        <v>2</v>
      </c>
      <c r="I26" s="72"/>
      <c r="L26" s="72" t="s">
        <v>73</v>
      </c>
      <c r="M26" s="72"/>
      <c r="P26" s="72" t="s">
        <v>68</v>
      </c>
      <c r="Q26" s="72"/>
    </row>
    <row r="27" spans="2:19">
      <c r="B27" s="40"/>
      <c r="D27" s="46" t="s">
        <v>7</v>
      </c>
      <c r="E27" s="46" t="s">
        <v>71</v>
      </c>
      <c r="F27" t="s">
        <v>30</v>
      </c>
      <c r="G27" t="s">
        <v>72</v>
      </c>
      <c r="H27" s="46" t="s">
        <v>7</v>
      </c>
      <c r="I27" s="46" t="s">
        <v>71</v>
      </c>
      <c r="J27" t="s">
        <v>30</v>
      </c>
      <c r="K27" t="s">
        <v>72</v>
      </c>
      <c r="L27" s="46" t="s">
        <v>70</v>
      </c>
      <c r="M27" s="46" t="s">
        <v>71</v>
      </c>
      <c r="N27" t="s">
        <v>30</v>
      </c>
      <c r="O27" t="s">
        <v>72</v>
      </c>
      <c r="P27" s="46" t="s">
        <v>7</v>
      </c>
      <c r="Q27" s="46" t="s">
        <v>6</v>
      </c>
      <c r="R27" t="s">
        <v>30</v>
      </c>
      <c r="S27" t="s">
        <v>72</v>
      </c>
    </row>
    <row r="28" spans="2:19">
      <c r="B28" s="40"/>
      <c r="C28" s="50">
        <v>0.5</v>
      </c>
      <c r="D28" s="58">
        <v>122.87</v>
      </c>
      <c r="E28" s="58">
        <v>87.39</v>
      </c>
      <c r="F28" s="59">
        <f>(E28-D28)</f>
        <v>-35.480000000000004</v>
      </c>
      <c r="G28" s="61">
        <f>(F28/D28)</f>
        <v>-0.28876047855456988</v>
      </c>
      <c r="H28" s="58">
        <v>123.14</v>
      </c>
      <c r="I28" s="58">
        <v>101.11</v>
      </c>
      <c r="J28" s="59">
        <f>(I28-H28)</f>
        <v>-22.03</v>
      </c>
      <c r="K28" s="61">
        <f>(J28/H28)</f>
        <v>-0.1789020626928699</v>
      </c>
      <c r="L28" s="58">
        <v>124.64</v>
      </c>
      <c r="M28" s="59">
        <v>105.46</v>
      </c>
      <c r="N28" s="59">
        <f>(M28-L28)</f>
        <v>-19.180000000000007</v>
      </c>
      <c r="O28" s="61">
        <f>(N28/L28)</f>
        <v>-0.15388318356867783</v>
      </c>
      <c r="P28">
        <v>124.3</v>
      </c>
      <c r="Q28" s="59">
        <v>104.49</v>
      </c>
      <c r="R28" s="59" t="e">
        <f>(#REF!-Q28)</f>
        <v>#REF!</v>
      </c>
      <c r="S28" s="61" t="e">
        <f>(R28/Q28)</f>
        <v>#REF!</v>
      </c>
    </row>
    <row r="29" spans="2:19">
      <c r="B29" s="40"/>
      <c r="C29" s="50">
        <v>0.75</v>
      </c>
      <c r="D29" s="58">
        <v>124.4</v>
      </c>
      <c r="E29" s="58">
        <v>89.53</v>
      </c>
      <c r="F29" s="59">
        <f t="shared" ref="F29:F31" si="14">(E29-D29)</f>
        <v>-34.870000000000005</v>
      </c>
      <c r="G29" s="61">
        <f t="shared" ref="G29:G31" si="15">(F29/D29)</f>
        <v>-0.28030546623794217</v>
      </c>
      <c r="H29" s="58">
        <v>125.93</v>
      </c>
      <c r="I29" s="58">
        <v>102.74</v>
      </c>
      <c r="J29" s="59">
        <f t="shared" ref="J29:J31" si="16">(I29-H29)</f>
        <v>-23.190000000000012</v>
      </c>
      <c r="K29" s="61">
        <f t="shared" ref="K29:K31" si="17">(J29/H29)</f>
        <v>-0.18414992456126428</v>
      </c>
      <c r="L29" s="58">
        <v>127.07</v>
      </c>
      <c r="M29" s="59">
        <v>107.15</v>
      </c>
      <c r="N29" s="59">
        <f t="shared" ref="N29:N31" si="18">(M29-L29)</f>
        <v>-19.919999999999987</v>
      </c>
      <c r="O29" s="61">
        <f t="shared" ref="O29:O31" si="19">(N29/L29)</f>
        <v>-0.15676398835287628</v>
      </c>
      <c r="P29">
        <v>127.45</v>
      </c>
      <c r="Q29" s="59">
        <v>107.03</v>
      </c>
      <c r="R29" s="59" t="e">
        <f>(#REF!-Q29)</f>
        <v>#REF!</v>
      </c>
      <c r="S29" s="61" t="e">
        <f>(R29/Q29)</f>
        <v>#REF!</v>
      </c>
    </row>
    <row r="30" spans="2:19">
      <c r="B30" s="40"/>
      <c r="C30" s="50">
        <v>0.9</v>
      </c>
      <c r="D30" s="58">
        <v>125.55</v>
      </c>
      <c r="E30" s="58">
        <v>97.19</v>
      </c>
      <c r="F30" s="59">
        <f t="shared" si="14"/>
        <v>-28.36</v>
      </c>
      <c r="G30" s="61">
        <f t="shared" si="15"/>
        <v>-0.22588610115491836</v>
      </c>
      <c r="H30" s="58">
        <v>129.54</v>
      </c>
      <c r="I30" s="58">
        <v>104.74</v>
      </c>
      <c r="J30" s="59">
        <f t="shared" si="16"/>
        <v>-24.799999999999997</v>
      </c>
      <c r="K30" s="61">
        <f t="shared" si="17"/>
        <v>-0.19144665740311873</v>
      </c>
      <c r="L30" s="58">
        <v>129.24</v>
      </c>
      <c r="M30" s="59">
        <v>109.57</v>
      </c>
      <c r="N30" s="59">
        <f t="shared" si="18"/>
        <v>-19.670000000000016</v>
      </c>
      <c r="O30" s="61">
        <f t="shared" si="19"/>
        <v>-0.1521974620860416</v>
      </c>
      <c r="P30">
        <v>129.88999999999999</v>
      </c>
      <c r="Q30" s="59">
        <v>109.15</v>
      </c>
      <c r="R30" s="59" t="e">
        <f>(#REF!-Q30)</f>
        <v>#REF!</v>
      </c>
      <c r="S30" s="61" t="e">
        <f>(R30/Q30)</f>
        <v>#REF!</v>
      </c>
    </row>
    <row r="31" spans="2:19">
      <c r="B31" s="40"/>
      <c r="C31" s="50">
        <v>0.99</v>
      </c>
      <c r="D31" s="60">
        <v>128.19999999999999</v>
      </c>
      <c r="E31" s="58">
        <v>125.63</v>
      </c>
      <c r="F31" s="59">
        <f t="shared" si="14"/>
        <v>-2.5699999999999932</v>
      </c>
      <c r="G31" s="61">
        <f t="shared" si="15"/>
        <v>-2.0046801872074832E-2</v>
      </c>
      <c r="H31" s="60">
        <v>132.87</v>
      </c>
      <c r="I31" s="58">
        <v>108.77</v>
      </c>
      <c r="J31" s="59">
        <f t="shared" si="16"/>
        <v>-24.100000000000009</v>
      </c>
      <c r="K31" s="61">
        <f t="shared" si="17"/>
        <v>-0.18138029653044335</v>
      </c>
      <c r="L31" s="60">
        <v>136.76</v>
      </c>
      <c r="M31" s="59">
        <v>488.49</v>
      </c>
      <c r="N31" s="59">
        <f t="shared" si="18"/>
        <v>351.73</v>
      </c>
      <c r="O31" s="61">
        <f t="shared" si="19"/>
        <v>2.5718777420298338</v>
      </c>
      <c r="P31">
        <v>139.03</v>
      </c>
      <c r="Q31" s="59">
        <v>130.05000000000001</v>
      </c>
      <c r="R31" s="59" t="e">
        <f>(#REF!-Q31)</f>
        <v>#REF!</v>
      </c>
      <c r="S31" s="61" t="e">
        <f>(R31/Q31)</f>
        <v>#REF!</v>
      </c>
    </row>
    <row r="32" spans="2:19">
      <c r="B32" s="40"/>
    </row>
    <row r="33" spans="2:17">
      <c r="B33" s="40"/>
      <c r="C33" s="47" t="s">
        <v>36</v>
      </c>
      <c r="D33" s="48"/>
      <c r="E33" s="45"/>
      <c r="H33" s="48"/>
      <c r="I33" s="45"/>
      <c r="L33" s="48"/>
      <c r="M33" s="45"/>
      <c r="P33" s="48"/>
      <c r="Q33" s="45"/>
    </row>
    <row r="34" spans="2:17">
      <c r="B34" s="40"/>
      <c r="C34" s="47" t="s">
        <v>17</v>
      </c>
      <c r="D34" s="48"/>
      <c r="E34" s="45"/>
      <c r="H34" s="45"/>
      <c r="I34" s="45"/>
      <c r="L34" s="45"/>
      <c r="M34" s="45"/>
      <c r="P34" s="45"/>
      <c r="Q34" s="45"/>
    </row>
    <row r="35" spans="2:17">
      <c r="B35" s="40"/>
      <c r="C35" s="47" t="s">
        <v>34</v>
      </c>
      <c r="D35" s="49"/>
      <c r="E35" s="45"/>
      <c r="H35" s="45"/>
      <c r="L35" s="45"/>
      <c r="P35" s="45"/>
    </row>
    <row r="36" spans="2:17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</sheetData>
  <mergeCells count="8">
    <mergeCell ref="D4:E4"/>
    <mergeCell ref="H4:I4"/>
    <mergeCell ref="L4:M4"/>
    <mergeCell ref="P4:Q4"/>
    <mergeCell ref="D26:E26"/>
    <mergeCell ref="H26:I26"/>
    <mergeCell ref="L26:M26"/>
    <mergeCell ref="P26:Q26"/>
  </mergeCells>
  <conditionalFormatting sqref="F28:F31 J28:J31 N28:N31 R28:R31 R11:R14 N11:N14 J11:J14 F11:F1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5"/>
  <sheetViews>
    <sheetView tabSelected="1" showRuler="0" workbookViewId="0">
      <selection activeCell="B15" sqref="B15"/>
    </sheetView>
  </sheetViews>
  <sheetFormatPr baseColWidth="10" defaultRowHeight="15" x14ac:dyDescent="0"/>
  <cols>
    <col min="2" max="3" width="12.33203125" bestFit="1" customWidth="1"/>
    <col min="6" max="6" width="12.33203125" bestFit="1" customWidth="1"/>
  </cols>
  <sheetData>
    <row r="3" spans="2:2">
      <c r="B3" s="73" t="s">
        <v>77</v>
      </c>
    </row>
    <row r="4" spans="2:2">
      <c r="B4" t="s">
        <v>74</v>
      </c>
    </row>
    <row r="5" spans="2:2">
      <c r="B5" t="s">
        <v>75</v>
      </c>
    </row>
    <row r="6" spans="2:2">
      <c r="B6" t="s">
        <v>76</v>
      </c>
    </row>
    <row r="7" spans="2:2">
      <c r="B7" t="s">
        <v>76</v>
      </c>
    </row>
    <row r="8" spans="2:2">
      <c r="B8" t="s">
        <v>76</v>
      </c>
    </row>
    <row r="9" spans="2:2">
      <c r="B9" t="s">
        <v>74</v>
      </c>
    </row>
    <row r="10" spans="2:2">
      <c r="B10" t="s">
        <v>78</v>
      </c>
    </row>
    <row r="11" spans="2:2">
      <c r="B11" t="s">
        <v>76</v>
      </c>
    </row>
    <row r="12" spans="2:2">
      <c r="B12" t="s">
        <v>78</v>
      </c>
    </row>
    <row r="13" spans="2:2">
      <c r="B13" t="s">
        <v>78</v>
      </c>
    </row>
    <row r="15" spans="2:2">
      <c r="B15" t="s">
        <v>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wrk data</vt:lpstr>
      <vt:lpstr>ab data</vt:lpstr>
      <vt:lpstr>Saturation Test</vt:lpstr>
      <vt:lpstr>wordpress + couchbase 10hr</vt:lpstr>
      <vt:lpstr>Singlel Connection</vt:lpstr>
      <vt:lpstr>Upgrade overhead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 Rabbanian</dc:creator>
  <cp:lastModifiedBy>Samira Rabbanian</cp:lastModifiedBy>
  <dcterms:created xsi:type="dcterms:W3CDTF">2014-08-21T14:32:00Z</dcterms:created>
  <dcterms:modified xsi:type="dcterms:W3CDTF">2014-08-30T21:55:48Z</dcterms:modified>
</cp:coreProperties>
</file>