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Library/CloudStorage/Dropbox/00 - ADMIN WORK/Rishi assessment/Area 57/Report/24-11-20  revise/"/>
    </mc:Choice>
  </mc:AlternateContent>
  <xr:revisionPtr revIDLastSave="0" documentId="13_ncr:1_{AB474973-051C-5D4B-8F55-2E76027098A3}" xr6:coauthVersionLast="47" xr6:coauthVersionMax="47" xr10:uidLastSave="{00000000-0000-0000-0000-000000000000}"/>
  <bookViews>
    <workbookView xWindow="1520" yWindow="760" windowWidth="34220" windowHeight="20840" activeTab="3" xr2:uid="{05D8EF54-147E-F442-993C-5C05CE533EFC}"/>
  </bookViews>
  <sheets>
    <sheet name="24-11-21 Rev" sheetId="43" r:id="rId1"/>
    <sheet name="Figure 2" sheetId="23" r:id="rId2"/>
    <sheet name="Figure 3" sheetId="24" r:id="rId3"/>
    <sheet name="Figure 4 tunas" sheetId="25" r:id="rId4"/>
    <sheet name="Table 1" sheetId="26" r:id="rId5"/>
    <sheet name="Table 2 SSF LSF" sheetId="33" r:id="rId6"/>
    <sheet name="Table 3" sheetId="34" r:id="rId7"/>
    <sheet name="Table 4" sheetId="35" r:id="rId8"/>
    <sheet name="Table 5" sheetId="28" r:id="rId9"/>
    <sheet name="Figure 6" sheetId="37" r:id="rId10"/>
    <sheet name="Table 6 weighted assessment" sheetId="20" r:id="rId11"/>
    <sheet name="Tables  7,8,9" sheetId="29" r:id="rId12"/>
    <sheet name="Fig. 7 Infographic" sheetId="15" r:id="rId13"/>
    <sheet name="Table 10 Figure  8 " sheetId="18" r:id="rId14"/>
    <sheet name="Figure 8 " sheetId="19" r:id="rId15"/>
    <sheet name="Figure  9" sheetId="30" r:id="rId16"/>
    <sheet name="Figure 10" sheetId="32" r:id="rId17"/>
    <sheet name="Table 11" sheetId="45" r:id="rId18"/>
    <sheet name="Table 12  option fleet" sheetId="31" r:id="rId19"/>
  </sheets>
  <externalReferences>
    <externalReference r:id="rId20"/>
  </externalReferences>
  <definedNames>
    <definedName name="_2_1" localSheetId="0">'24-11-21 Rev'!$C$185:$J$209</definedName>
    <definedName name="_2_1" localSheetId="17">'Table 11'!$C$187:$J$211</definedName>
    <definedName name="_2_1_2" localSheetId="0">'24-11-21 Rev'!$C$185:$C$209</definedName>
    <definedName name="_2_1_2" localSheetId="17">'Table 11'!$C$187:$C$211</definedName>
    <definedName name="_2_1_2_2_2" localSheetId="0">'24-11-21 Rev'!$C$185:$C$209</definedName>
    <definedName name="_2_1_2_2_2" localSheetId="17">'Table 11'!$C$187:$C$211</definedName>
    <definedName name="_2_2" localSheetId="0">'24-11-21 Rev'!$C$209:$K$269</definedName>
    <definedName name="_2_2" localSheetId="17">'Table 11'!$C$211:$J$271</definedName>
    <definedName name="_2_2_2" localSheetId="0">'24-11-21 Rev'!$C$209:$C$269</definedName>
    <definedName name="_2_2_2" localSheetId="17">'Table 11'!$C$211:$C$271</definedName>
    <definedName name="_2_2_2_2_2" localSheetId="0">'24-11-21 Rev'!$C$209:$C$269</definedName>
    <definedName name="_2_2_2_2_2" localSheetId="17">'Table 11'!$C$211:$C$271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8" l="1"/>
  <c r="B90" i="18"/>
  <c r="K24" i="18"/>
  <c r="D23" i="18"/>
  <c r="W8" i="15"/>
  <c r="U8" i="15"/>
  <c r="V8" i="15"/>
  <c r="T8" i="15"/>
  <c r="W7" i="15"/>
  <c r="S11" i="15"/>
  <c r="K11" i="20"/>
  <c r="N4" i="20"/>
  <c r="K22" i="20" s="1"/>
  <c r="N5" i="20"/>
  <c r="K23" i="20" s="1"/>
  <c r="N6" i="20"/>
  <c r="K24" i="20" s="1"/>
  <c r="N7" i="20"/>
  <c r="K25" i="20" s="1"/>
  <c r="N8" i="20"/>
  <c r="K26" i="20" s="1"/>
  <c r="M4" i="20"/>
  <c r="J22" i="20" s="1"/>
  <c r="M5" i="20"/>
  <c r="J23" i="20" s="1"/>
  <c r="M6" i="20"/>
  <c r="J24" i="20" s="1"/>
  <c r="M7" i="20"/>
  <c r="J25" i="20" s="1"/>
  <c r="M8" i="20"/>
  <c r="J26" i="20" s="1"/>
  <c r="G10" i="20"/>
  <c r="F10" i="20"/>
  <c r="E10" i="20"/>
  <c r="E27" i="20" s="1"/>
  <c r="D10" i="20"/>
  <c r="D27" i="20" s="1"/>
  <c r="F27" i="20"/>
  <c r="G27" i="20"/>
  <c r="G28" i="20"/>
  <c r="F28" i="20"/>
  <c r="E28" i="20"/>
  <c r="D28" i="20"/>
  <c r="D26" i="20"/>
  <c r="D25" i="20"/>
  <c r="D24" i="20"/>
  <c r="D23" i="20"/>
  <c r="D22" i="20"/>
  <c r="G26" i="20"/>
  <c r="F26" i="20"/>
  <c r="E26" i="20"/>
  <c r="G25" i="20"/>
  <c r="F25" i="20"/>
  <c r="E25" i="20"/>
  <c r="G24" i="20"/>
  <c r="F24" i="20"/>
  <c r="E24" i="20"/>
  <c r="G23" i="20"/>
  <c r="F23" i="20"/>
  <c r="E23" i="20"/>
  <c r="G22" i="20"/>
  <c r="F22" i="20"/>
  <c r="E22" i="20"/>
  <c r="G21" i="20"/>
  <c r="F21" i="20"/>
  <c r="E21" i="20"/>
  <c r="D21" i="20"/>
  <c r="D4" i="20"/>
  <c r="D5" i="20"/>
  <c r="D9" i="20" s="1"/>
  <c r="D6" i="20"/>
  <c r="D7" i="20"/>
  <c r="D8" i="20"/>
  <c r="D3" i="20"/>
  <c r="G9" i="20"/>
  <c r="F9" i="20"/>
  <c r="E9" i="20"/>
  <c r="E5" i="28"/>
  <c r="E6" i="28"/>
  <c r="E7" i="28"/>
  <c r="E8" i="28"/>
  <c r="E9" i="28"/>
  <c r="E10" i="28"/>
  <c r="E11" i="28"/>
  <c r="E4" i="28"/>
  <c r="G6" i="35"/>
  <c r="H6" i="35"/>
  <c r="G7" i="35"/>
  <c r="H7" i="35"/>
  <c r="H5" i="35"/>
  <c r="G5" i="35"/>
  <c r="I19" i="33"/>
  <c r="H19" i="33"/>
  <c r="I4" i="33"/>
  <c r="H4" i="33"/>
  <c r="I3" i="33"/>
  <c r="H3" i="33"/>
  <c r="I10" i="33"/>
  <c r="H10" i="33"/>
  <c r="I9" i="33"/>
  <c r="H9" i="33"/>
  <c r="I8" i="33"/>
  <c r="H8" i="33"/>
  <c r="I7" i="33"/>
  <c r="H7" i="33"/>
  <c r="I6" i="33"/>
  <c r="H6" i="33"/>
  <c r="I5" i="33"/>
  <c r="H5" i="33"/>
  <c r="I16" i="33"/>
  <c r="H16" i="33"/>
  <c r="I15" i="33"/>
  <c r="H15" i="33"/>
  <c r="I12" i="33"/>
  <c r="H12" i="33"/>
  <c r="I11" i="33"/>
  <c r="H11" i="33"/>
  <c r="I14" i="33"/>
  <c r="H14" i="33"/>
  <c r="I13" i="33"/>
  <c r="H13" i="33"/>
  <c r="AA4" i="33"/>
  <c r="I18" i="33"/>
  <c r="H18" i="33"/>
  <c r="AA3" i="33"/>
  <c r="I17" i="33"/>
  <c r="H17" i="33"/>
  <c r="I22" i="33" l="1"/>
  <c r="I23" i="33"/>
  <c r="H22" i="33"/>
  <c r="I25" i="33" s="1"/>
  <c r="F22" i="33" s="1"/>
  <c r="H23" i="33"/>
  <c r="H25" i="33" s="1"/>
  <c r="E22" i="33" l="1"/>
  <c r="F23" i="33"/>
  <c r="E23" i="33"/>
  <c r="BV38" i="32" l="1"/>
  <c r="BU38" i="32"/>
  <c r="BT38" i="32"/>
  <c r="BS38" i="32"/>
  <c r="BR38" i="32"/>
  <c r="BQ38" i="32"/>
  <c r="BP38" i="32"/>
  <c r="BO38" i="32"/>
  <c r="BN38" i="32"/>
  <c r="BM38" i="32"/>
  <c r="BL38" i="32"/>
  <c r="BK38" i="32"/>
  <c r="BJ38" i="32"/>
  <c r="BI38" i="32"/>
  <c r="BH38" i="32"/>
  <c r="BG38" i="32"/>
  <c r="BF38" i="32"/>
  <c r="BE38" i="32"/>
  <c r="BD38" i="32"/>
  <c r="BC38" i="32"/>
  <c r="BB38" i="32"/>
  <c r="BA38" i="32"/>
  <c r="AZ38" i="32"/>
  <c r="AY38" i="32"/>
  <c r="AX38" i="32"/>
  <c r="AW38" i="32"/>
  <c r="AV38" i="32"/>
  <c r="AU38" i="32"/>
  <c r="AT38" i="32"/>
  <c r="AS38" i="32"/>
  <c r="AR38" i="32"/>
  <c r="AQ38" i="32"/>
  <c r="AP38" i="32"/>
  <c r="AO38" i="32"/>
  <c r="AN38" i="32"/>
  <c r="AM38" i="32"/>
  <c r="AL38" i="32"/>
  <c r="AK38" i="32"/>
  <c r="AJ38" i="32"/>
  <c r="AI38" i="32"/>
  <c r="AH38" i="32"/>
  <c r="AG38" i="32"/>
  <c r="AF38" i="32"/>
  <c r="AE38" i="32"/>
  <c r="AD38" i="32"/>
  <c r="AC38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BV37" i="32"/>
  <c r="BU37" i="32"/>
  <c r="BT37" i="32"/>
  <c r="BS37" i="32"/>
  <c r="BR37" i="32"/>
  <c r="BQ37" i="32"/>
  <c r="BP37" i="32"/>
  <c r="BO37" i="32"/>
  <c r="BN37" i="32"/>
  <c r="BM37" i="32"/>
  <c r="BM39" i="32" s="1"/>
  <c r="BL37" i="32"/>
  <c r="BK37" i="32"/>
  <c r="BJ37" i="32"/>
  <c r="BI37" i="32"/>
  <c r="BH37" i="32"/>
  <c r="BG37" i="32"/>
  <c r="BF37" i="32"/>
  <c r="BE37" i="32"/>
  <c r="BE39" i="32" s="1"/>
  <c r="BD37" i="32"/>
  <c r="BC37" i="32"/>
  <c r="BB37" i="32"/>
  <c r="BA37" i="32"/>
  <c r="AZ37" i="32"/>
  <c r="AY37" i="32"/>
  <c r="AX37" i="32"/>
  <c r="AW37" i="32"/>
  <c r="AW39" i="32" s="1"/>
  <c r="AV37" i="32"/>
  <c r="AU37" i="32"/>
  <c r="AT37" i="32"/>
  <c r="AS37" i="32"/>
  <c r="AR37" i="32"/>
  <c r="AQ37" i="32"/>
  <c r="AP37" i="32"/>
  <c r="AO37" i="32"/>
  <c r="AO39" i="32" s="1"/>
  <c r="AN37" i="32"/>
  <c r="AM37" i="32"/>
  <c r="AL37" i="32"/>
  <c r="AK37" i="32"/>
  <c r="AJ37" i="32"/>
  <c r="AI37" i="32"/>
  <c r="AH37" i="32"/>
  <c r="AG37" i="32"/>
  <c r="AG39" i="32" s="1"/>
  <c r="AF37" i="32"/>
  <c r="AE37" i="32"/>
  <c r="AD37" i="32"/>
  <c r="AC37" i="32"/>
  <c r="AB37" i="32"/>
  <c r="AA37" i="32"/>
  <c r="Z37" i="32"/>
  <c r="Y37" i="32"/>
  <c r="Y39" i="32" s="1"/>
  <c r="X37" i="32"/>
  <c r="W37" i="32"/>
  <c r="V37" i="32"/>
  <c r="U37" i="32"/>
  <c r="T37" i="32"/>
  <c r="S37" i="32"/>
  <c r="R37" i="32"/>
  <c r="Q37" i="32"/>
  <c r="Q39" i="32" s="1"/>
  <c r="P37" i="32"/>
  <c r="O37" i="32"/>
  <c r="N37" i="32"/>
  <c r="M37" i="32"/>
  <c r="L37" i="32"/>
  <c r="K37" i="32"/>
  <c r="J37" i="32"/>
  <c r="I37" i="32"/>
  <c r="I39" i="32" s="1"/>
  <c r="H37" i="32"/>
  <c r="G37" i="32"/>
  <c r="F37" i="32"/>
  <c r="E37" i="32"/>
  <c r="D37" i="32"/>
  <c r="C37" i="32"/>
  <c r="BV36" i="32"/>
  <c r="BV39" i="32" s="1"/>
  <c r="BU36" i="32"/>
  <c r="BU39" i="32" s="1"/>
  <c r="BT36" i="32"/>
  <c r="BT39" i="32" s="1"/>
  <c r="BS36" i="32"/>
  <c r="BS39" i="32" s="1"/>
  <c r="BR36" i="32"/>
  <c r="BR39" i="32" s="1"/>
  <c r="BQ36" i="32"/>
  <c r="BQ39" i="32" s="1"/>
  <c r="BP36" i="32"/>
  <c r="BP39" i="32" s="1"/>
  <c r="BO36" i="32"/>
  <c r="BO39" i="32" s="1"/>
  <c r="BN36" i="32"/>
  <c r="BN39" i="32" s="1"/>
  <c r="BM36" i="32"/>
  <c r="BL36" i="32"/>
  <c r="BL39" i="32" s="1"/>
  <c r="BK36" i="32"/>
  <c r="BK39" i="32" s="1"/>
  <c r="BJ36" i="32"/>
  <c r="BJ39" i="32" s="1"/>
  <c r="BI36" i="32"/>
  <c r="BI39" i="32" s="1"/>
  <c r="BH36" i="32"/>
  <c r="BH39" i="32" s="1"/>
  <c r="BG36" i="32"/>
  <c r="BG39" i="32" s="1"/>
  <c r="BF36" i="32"/>
  <c r="BF39" i="32" s="1"/>
  <c r="BE36" i="32"/>
  <c r="BD36" i="32"/>
  <c r="BD39" i="32" s="1"/>
  <c r="BC36" i="32"/>
  <c r="BC39" i="32" s="1"/>
  <c r="BB36" i="32"/>
  <c r="BB39" i="32" s="1"/>
  <c r="BA36" i="32"/>
  <c r="BA39" i="32" s="1"/>
  <c r="AZ36" i="32"/>
  <c r="AZ39" i="32" s="1"/>
  <c r="AY36" i="32"/>
  <c r="AY39" i="32" s="1"/>
  <c r="AX36" i="32"/>
  <c r="AX39" i="32" s="1"/>
  <c r="AW36" i="32"/>
  <c r="AV36" i="32"/>
  <c r="AV39" i="32" s="1"/>
  <c r="AU36" i="32"/>
  <c r="AU39" i="32" s="1"/>
  <c r="AT36" i="32"/>
  <c r="AT39" i="32" s="1"/>
  <c r="AS36" i="32"/>
  <c r="AS39" i="32" s="1"/>
  <c r="AR36" i="32"/>
  <c r="AR39" i="32" s="1"/>
  <c r="AQ36" i="32"/>
  <c r="AQ39" i="32" s="1"/>
  <c r="AP36" i="32"/>
  <c r="AP39" i="32" s="1"/>
  <c r="AO36" i="32"/>
  <c r="AN36" i="32"/>
  <c r="AN39" i="32" s="1"/>
  <c r="AM36" i="32"/>
  <c r="AM39" i="32" s="1"/>
  <c r="AL36" i="32"/>
  <c r="AL39" i="32" s="1"/>
  <c r="AK36" i="32"/>
  <c r="AK39" i="32" s="1"/>
  <c r="AJ36" i="32"/>
  <c r="AJ39" i="32" s="1"/>
  <c r="AI36" i="32"/>
  <c r="AI39" i="32" s="1"/>
  <c r="AH36" i="32"/>
  <c r="AH39" i="32" s="1"/>
  <c r="AG36" i="32"/>
  <c r="AF36" i="32"/>
  <c r="AF39" i="32" s="1"/>
  <c r="AE36" i="32"/>
  <c r="AE39" i="32" s="1"/>
  <c r="AD36" i="32"/>
  <c r="AD39" i="32" s="1"/>
  <c r="AC36" i="32"/>
  <c r="AC39" i="32" s="1"/>
  <c r="AB36" i="32"/>
  <c r="AB39" i="32" s="1"/>
  <c r="AA36" i="32"/>
  <c r="AA39" i="32" s="1"/>
  <c r="Z36" i="32"/>
  <c r="Z39" i="32" s="1"/>
  <c r="Y36" i="32"/>
  <c r="X36" i="32"/>
  <c r="X39" i="32" s="1"/>
  <c r="W36" i="32"/>
  <c r="W39" i="32" s="1"/>
  <c r="V36" i="32"/>
  <c r="V39" i="32" s="1"/>
  <c r="U36" i="32"/>
  <c r="U39" i="32" s="1"/>
  <c r="T36" i="32"/>
  <c r="T39" i="32" s="1"/>
  <c r="S36" i="32"/>
  <c r="S39" i="32" s="1"/>
  <c r="R36" i="32"/>
  <c r="R39" i="32" s="1"/>
  <c r="Q36" i="32"/>
  <c r="P36" i="32"/>
  <c r="P39" i="32" s="1"/>
  <c r="O36" i="32"/>
  <c r="O39" i="32" s="1"/>
  <c r="N36" i="32"/>
  <c r="N39" i="32" s="1"/>
  <c r="M36" i="32"/>
  <c r="M39" i="32" s="1"/>
  <c r="L36" i="32"/>
  <c r="L39" i="32" s="1"/>
  <c r="K36" i="32"/>
  <c r="K39" i="32" s="1"/>
  <c r="J36" i="32"/>
  <c r="J39" i="32" s="1"/>
  <c r="I36" i="32"/>
  <c r="H36" i="32"/>
  <c r="H39" i="32" s="1"/>
  <c r="G36" i="32"/>
  <c r="G39" i="32" s="1"/>
  <c r="F36" i="32"/>
  <c r="F39" i="32" s="1"/>
  <c r="E36" i="32"/>
  <c r="E39" i="32" s="1"/>
  <c r="D36" i="32"/>
  <c r="D39" i="32" s="1"/>
  <c r="C36" i="32"/>
  <c r="C39" i="32" s="1"/>
  <c r="BY38" i="25"/>
  <c r="BV38" i="25"/>
  <c r="BN38" i="25"/>
  <c r="BF38" i="25"/>
  <c r="AX38" i="25"/>
  <c r="AP38" i="25"/>
  <c r="AH38" i="25"/>
  <c r="Z38" i="25"/>
  <c r="R38" i="25"/>
  <c r="J38" i="25"/>
  <c r="CA36" i="25"/>
  <c r="CA39" i="25" s="1"/>
  <c r="BZ36" i="25"/>
  <c r="BZ39" i="25" s="1"/>
  <c r="BY36" i="25"/>
  <c r="BX36" i="25"/>
  <c r="BW36" i="25"/>
  <c r="BW35" i="25" s="1"/>
  <c r="BW38" i="25" s="1"/>
  <c r="BV36" i="25"/>
  <c r="BU36" i="25"/>
  <c r="BT36" i="25"/>
  <c r="BS36" i="25"/>
  <c r="BR36" i="25"/>
  <c r="BR35" i="25" s="1"/>
  <c r="BR38" i="25" s="1"/>
  <c r="BQ36" i="25"/>
  <c r="BP36" i="25"/>
  <c r="BO36" i="25"/>
  <c r="BO35" i="25" s="1"/>
  <c r="BO38" i="25" s="1"/>
  <c r="BN36" i="25"/>
  <c r="BM36" i="25"/>
  <c r="BL36" i="25"/>
  <c r="BK36" i="25"/>
  <c r="BJ36" i="25"/>
  <c r="BJ35" i="25" s="1"/>
  <c r="BJ38" i="25" s="1"/>
  <c r="BI36" i="25"/>
  <c r="BH36" i="25"/>
  <c r="BG36" i="25"/>
  <c r="BG35" i="25" s="1"/>
  <c r="BG38" i="25" s="1"/>
  <c r="BF36" i="25"/>
  <c r="BE36" i="25"/>
  <c r="BD36" i="25"/>
  <c r="BC36" i="25"/>
  <c r="BB36" i="25"/>
  <c r="BB35" i="25" s="1"/>
  <c r="BB38" i="25" s="1"/>
  <c r="BA36" i="25"/>
  <c r="AZ36" i="25"/>
  <c r="AY36" i="25"/>
  <c r="AY35" i="25" s="1"/>
  <c r="AY38" i="25" s="1"/>
  <c r="AX36" i="25"/>
  <c r="AW36" i="25"/>
  <c r="AV36" i="25"/>
  <c r="AU36" i="25"/>
  <c r="AT36" i="25"/>
  <c r="AT35" i="25" s="1"/>
  <c r="AT38" i="25" s="1"/>
  <c r="AS36" i="25"/>
  <c r="AR36" i="25"/>
  <c r="AQ36" i="25"/>
  <c r="AQ35" i="25" s="1"/>
  <c r="AQ38" i="25" s="1"/>
  <c r="AP36" i="25"/>
  <c r="AO36" i="25"/>
  <c r="AN36" i="25"/>
  <c r="AM36" i="25"/>
  <c r="AL36" i="25"/>
  <c r="AL35" i="25" s="1"/>
  <c r="AL38" i="25" s="1"/>
  <c r="AK36" i="25"/>
  <c r="AJ36" i="25"/>
  <c r="AI36" i="25"/>
  <c r="AI35" i="25" s="1"/>
  <c r="AI38" i="25" s="1"/>
  <c r="AH36" i="25"/>
  <c r="AG36" i="25"/>
  <c r="AF36" i="25"/>
  <c r="AE36" i="25"/>
  <c r="AD36" i="25"/>
  <c r="AD35" i="25" s="1"/>
  <c r="AD38" i="25" s="1"/>
  <c r="AC36" i="25"/>
  <c r="AB36" i="25"/>
  <c r="AA36" i="25"/>
  <c r="AA35" i="25" s="1"/>
  <c r="AA38" i="25" s="1"/>
  <c r="Z36" i="25"/>
  <c r="Y36" i="25"/>
  <c r="X36" i="25"/>
  <c r="W36" i="25"/>
  <c r="V36" i="25"/>
  <c r="V35" i="25" s="1"/>
  <c r="V38" i="25" s="1"/>
  <c r="U36" i="25"/>
  <c r="T36" i="25"/>
  <c r="S36" i="25"/>
  <c r="S35" i="25" s="1"/>
  <c r="S38" i="25" s="1"/>
  <c r="R36" i="25"/>
  <c r="Q36" i="25"/>
  <c r="P36" i="25"/>
  <c r="O36" i="25"/>
  <c r="N36" i="25"/>
  <c r="N35" i="25" s="1"/>
  <c r="N38" i="25" s="1"/>
  <c r="M36" i="25"/>
  <c r="L36" i="25"/>
  <c r="K36" i="25"/>
  <c r="K35" i="25" s="1"/>
  <c r="K38" i="25" s="1"/>
  <c r="J36" i="25"/>
  <c r="I36" i="25"/>
  <c r="H36" i="25"/>
  <c r="G36" i="25"/>
  <c r="CA35" i="25"/>
  <c r="CA38" i="25" s="1"/>
  <c r="BY35" i="25"/>
  <c r="BX35" i="25"/>
  <c r="BX38" i="25" s="1"/>
  <c r="BV35" i="25"/>
  <c r="BU35" i="25"/>
  <c r="BU38" i="25" s="1"/>
  <c r="BT35" i="25"/>
  <c r="BT38" i="25" s="1"/>
  <c r="BS35" i="25"/>
  <c r="BS38" i="25" s="1"/>
  <c r="BQ35" i="25"/>
  <c r="BQ38" i="25" s="1"/>
  <c r="BP35" i="25"/>
  <c r="BP38" i="25" s="1"/>
  <c r="BN35" i="25"/>
  <c r="BM35" i="25"/>
  <c r="BM38" i="25" s="1"/>
  <c r="BL35" i="25"/>
  <c r="BL38" i="25" s="1"/>
  <c r="BK35" i="25"/>
  <c r="BK38" i="25" s="1"/>
  <c r="BI35" i="25"/>
  <c r="BI38" i="25" s="1"/>
  <c r="BH35" i="25"/>
  <c r="BH38" i="25" s="1"/>
  <c r="BF35" i="25"/>
  <c r="BE35" i="25"/>
  <c r="BE38" i="25" s="1"/>
  <c r="BD35" i="25"/>
  <c r="BD38" i="25" s="1"/>
  <c r="BC35" i="25"/>
  <c r="BC38" i="25" s="1"/>
  <c r="BA35" i="25"/>
  <c r="BA38" i="25" s="1"/>
  <c r="AZ35" i="25"/>
  <c r="AZ38" i="25" s="1"/>
  <c r="AX35" i="25"/>
  <c r="AW35" i="25"/>
  <c r="AW38" i="25" s="1"/>
  <c r="AV35" i="25"/>
  <c r="AV38" i="25" s="1"/>
  <c r="AU35" i="25"/>
  <c r="AU38" i="25" s="1"/>
  <c r="AS35" i="25"/>
  <c r="AS38" i="25" s="1"/>
  <c r="AR35" i="25"/>
  <c r="AR38" i="25" s="1"/>
  <c r="AP35" i="25"/>
  <c r="AO35" i="25"/>
  <c r="AO38" i="25" s="1"/>
  <c r="AN35" i="25"/>
  <c r="AN38" i="25" s="1"/>
  <c r="AM35" i="25"/>
  <c r="AM38" i="25" s="1"/>
  <c r="AK35" i="25"/>
  <c r="AK38" i="25" s="1"/>
  <c r="AJ35" i="25"/>
  <c r="AJ38" i="25" s="1"/>
  <c r="AH35" i="25"/>
  <c r="AG35" i="25"/>
  <c r="AG38" i="25" s="1"/>
  <c r="AF35" i="25"/>
  <c r="AF38" i="25" s="1"/>
  <c r="AE35" i="25"/>
  <c r="AE38" i="25" s="1"/>
  <c r="AC35" i="25"/>
  <c r="AC38" i="25" s="1"/>
  <c r="AB35" i="25"/>
  <c r="AB38" i="25" s="1"/>
  <c r="Z35" i="25"/>
  <c r="Y35" i="25"/>
  <c r="Y38" i="25" s="1"/>
  <c r="X35" i="25"/>
  <c r="X38" i="25" s="1"/>
  <c r="W35" i="25"/>
  <c r="W38" i="25" s="1"/>
  <c r="U35" i="25"/>
  <c r="U38" i="25" s="1"/>
  <c r="T35" i="25"/>
  <c r="T38" i="25" s="1"/>
  <c r="R35" i="25"/>
  <c r="Q35" i="25"/>
  <c r="Q38" i="25" s="1"/>
  <c r="P35" i="25"/>
  <c r="P38" i="25" s="1"/>
  <c r="O35" i="25"/>
  <c r="O38" i="25" s="1"/>
  <c r="M35" i="25"/>
  <c r="M38" i="25" s="1"/>
  <c r="L35" i="25"/>
  <c r="L38" i="25" s="1"/>
  <c r="J35" i="25"/>
  <c r="I35" i="25"/>
  <c r="I38" i="25" s="1"/>
  <c r="H35" i="25"/>
  <c r="H38" i="25" s="1"/>
  <c r="G35" i="25"/>
  <c r="G38" i="25" s="1"/>
  <c r="BX37" i="32" l="1"/>
  <c r="BX38" i="32"/>
  <c r="BX36" i="32"/>
  <c r="BZ35" i="25"/>
  <c r="BZ38" i="25" s="1"/>
  <c r="I4" i="20" l="1"/>
  <c r="J4" i="20"/>
  <c r="K4" i="20"/>
  <c r="I5" i="20"/>
  <c r="J5" i="20"/>
  <c r="K5" i="20"/>
  <c r="I6" i="20"/>
  <c r="J6" i="20"/>
  <c r="K6" i="20"/>
  <c r="I7" i="20"/>
  <c r="J7" i="20"/>
  <c r="K7" i="20"/>
  <c r="I8" i="20"/>
  <c r="J8" i="20"/>
  <c r="K8" i="20"/>
  <c r="K3" i="20"/>
  <c r="J3" i="20"/>
  <c r="I3" i="20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3" i="19"/>
  <c r="C2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3" i="19"/>
  <c r="G23" i="19"/>
  <c r="D23" i="19"/>
  <c r="E23" i="19"/>
  <c r="F23" i="19"/>
  <c r="M24" i="19"/>
  <c r="L24" i="19"/>
  <c r="K24" i="19"/>
  <c r="I9" i="20" l="1"/>
  <c r="J9" i="20"/>
  <c r="K9" i="20"/>
  <c r="N24" i="19"/>
  <c r="L25" i="19"/>
  <c r="M25" i="19"/>
  <c r="K25" i="19"/>
  <c r="L22" i="18"/>
  <c r="N22" i="18" s="1"/>
  <c r="K22" i="18"/>
  <c r="L21" i="18"/>
  <c r="N21" i="18" s="1"/>
  <c r="K21" i="18"/>
  <c r="L20" i="18"/>
  <c r="N20" i="18" s="1"/>
  <c r="K20" i="18"/>
  <c r="L19" i="18"/>
  <c r="N19" i="18" s="1"/>
  <c r="K19" i="18"/>
  <c r="L18" i="18"/>
  <c r="N18" i="18" s="1"/>
  <c r="K18" i="18"/>
  <c r="L17" i="18"/>
  <c r="N17" i="18" s="1"/>
  <c r="K17" i="18"/>
  <c r="L16" i="18"/>
  <c r="N16" i="18" s="1"/>
  <c r="K16" i="18"/>
  <c r="L15" i="18"/>
  <c r="N15" i="18" s="1"/>
  <c r="K15" i="18"/>
  <c r="O15" i="18" s="1"/>
  <c r="L14" i="18"/>
  <c r="N14" i="18" s="1"/>
  <c r="K14" i="18"/>
  <c r="L13" i="18"/>
  <c r="N13" i="18" s="1"/>
  <c r="K13" i="18"/>
  <c r="L12" i="18"/>
  <c r="N12" i="18" s="1"/>
  <c r="K12" i="18"/>
  <c r="L11" i="18"/>
  <c r="N11" i="18" s="1"/>
  <c r="K11" i="18"/>
  <c r="L10" i="18"/>
  <c r="N10" i="18" s="1"/>
  <c r="K10" i="18"/>
  <c r="L9" i="18"/>
  <c r="N9" i="18" s="1"/>
  <c r="K9" i="18"/>
  <c r="L8" i="18"/>
  <c r="N8" i="18" s="1"/>
  <c r="K8" i="18"/>
  <c r="L7" i="18"/>
  <c r="N7" i="18" s="1"/>
  <c r="K7" i="18"/>
  <c r="L6" i="18"/>
  <c r="N6" i="18" s="1"/>
  <c r="K6" i="18"/>
  <c r="L5" i="18"/>
  <c r="N5" i="18" s="1"/>
  <c r="K5" i="18"/>
  <c r="L4" i="18"/>
  <c r="N4" i="18" s="1"/>
  <c r="K4" i="18"/>
  <c r="L3" i="18"/>
  <c r="K3" i="18"/>
  <c r="O3" i="18" s="1"/>
  <c r="M18" i="18" l="1"/>
  <c r="O18" i="18"/>
  <c r="M20" i="18"/>
  <c r="O20" i="18"/>
  <c r="M22" i="18"/>
  <c r="O22" i="18"/>
  <c r="M7" i="18"/>
  <c r="O7" i="18"/>
  <c r="M11" i="18"/>
  <c r="O11" i="18"/>
  <c r="M19" i="18"/>
  <c r="O19" i="18"/>
  <c r="M4" i="18"/>
  <c r="O4" i="18"/>
  <c r="M15" i="18"/>
  <c r="M5" i="18"/>
  <c r="O5" i="18"/>
  <c r="M13" i="18"/>
  <c r="O13" i="18"/>
  <c r="M17" i="18"/>
  <c r="O17" i="18"/>
  <c r="M21" i="18"/>
  <c r="O21" i="18"/>
  <c r="M8" i="18"/>
  <c r="O8" i="18"/>
  <c r="M12" i="18"/>
  <c r="O12" i="18"/>
  <c r="M16" i="18"/>
  <c r="O16" i="18"/>
  <c r="M9" i="18"/>
  <c r="O9" i="18"/>
  <c r="M6" i="18"/>
  <c r="O6" i="18"/>
  <c r="M10" i="18"/>
  <c r="O10" i="18"/>
  <c r="M14" i="18"/>
  <c r="O14" i="18"/>
  <c r="I10" i="20"/>
  <c r="K10" i="20"/>
  <c r="J10" i="20"/>
  <c r="K23" i="18"/>
  <c r="L23" i="18"/>
  <c r="N23" i="18" s="1"/>
  <c r="M3" i="18"/>
  <c r="M23" i="18"/>
  <c r="N3" i="18"/>
  <c r="O23" i="18" l="1"/>
  <c r="L7" i="20"/>
  <c r="I25" i="20" s="1"/>
  <c r="L4" i="20"/>
  <c r="I22" i="20" s="1"/>
  <c r="L5" i="20"/>
  <c r="I23" i="20" s="1"/>
  <c r="L6" i="20"/>
  <c r="I24" i="20" s="1"/>
  <c r="L8" i="20"/>
  <c r="I26" i="20" s="1"/>
  <c r="L3" i="20"/>
  <c r="I21" i="20" s="1"/>
  <c r="M3" i="20"/>
  <c r="J21" i="20" s="1"/>
  <c r="N3" i="20"/>
  <c r="K21" i="20" s="1"/>
  <c r="M9" i="20"/>
  <c r="J27" i="20" s="1"/>
  <c r="L9" i="20"/>
  <c r="I27" i="20" s="1"/>
  <c r="N9" i="20"/>
  <c r="K27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CC2BB-30B9-194F-A45A-2C783DB2EC9D}" name="2_1111111112121" type="6" refreshedVersion="8" background="1" saveData="1">
    <textPr sourceFile="/Users/simon/Library/CloudStorage/Dropbox/00 - ADMIN WORK/Rishi assessment/Area 57/24-09-07/data/old stuff/2_1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9F865247-D61C-234D-B9E9-A657FC0AD9D7}" name="2_11111111121211" type="6" refreshedVersion="8" background="1" saveData="1">
    <textPr sourceFile="/Users/simon/Library/CloudStorage/Dropbox/00 - ADMIN WORK/Rishi assessment/Area 57/24-09-07/data/old stuff/2_1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DA12FEF1-38CB-244E-A932-B9873D95E914}" name="2_11111111122" type="6" refreshedVersion="8" background="1" saveData="1">
    <textPr sourceFile="/Users/simon/Library/CloudStorage/Dropbox/00 - ADMIN WORK/Rishi assessment/Area 57/24-09-07/data/old stuff/2_1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49152D6-AC66-3B49-8DAA-37A657A53F32}" name="2_111111111221" type="6" refreshedVersion="8" background="1" saveData="1">
    <textPr sourceFile="/Users/simon/Library/CloudStorage/Dropbox/00 - ADMIN WORK/Rishi assessment/Area 57/24-09-07/data/old stuff/2_1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003EC30A-77DC-914C-9223-95DF53A3C15E}" name="2_111112111" type="6" refreshedVersion="8" background="1" saveData="1">
    <textPr sourceFile="/Users/simon/Library/CloudStorage/Dropbox/00 - ADMIN WORK/Rishi assessment/Area 57/24-09-07/data/old stuff/2_1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82FC959D-390C-0E40-8977-5728EF5B6FDB}" name="2_1111121111" type="6" refreshedVersion="8" background="1" saveData="1">
    <textPr sourceFile="/Users/simon/Library/CloudStorage/Dropbox/00 - ADMIN WORK/Rishi assessment/Area 57/24-09-07/data/old stuff/2_1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F42EDBA5-0179-C04D-8D8D-FCC2044FF46B}" name="2_2111111112121" type="6" refreshedVersion="8" background="1" saveData="1">
    <textPr sourceFile="/Users/simon/Library/CloudStorage/Dropbox/00 - ADMIN WORK/Rishi assessment/Area 57/24-09-07/data/old stuff/2_2.txt" tab="0" comma="1">
      <textFields count="7">
        <textField/>
        <textField/>
        <textField/>
        <textField/>
        <textField/>
        <textField/>
        <textField/>
      </textFields>
    </textPr>
  </connection>
  <connection id="8" xr16:uid="{0FAD6DD2-1B5B-0B49-9FE6-8CADFD879377}" name="2_21111111121211" type="6" refreshedVersion="8" background="1" saveData="1">
    <textPr sourceFile="/Users/simon/Library/CloudStorage/Dropbox/00 - ADMIN WORK/Rishi assessment/Area 57/24-09-07/data/old stuff/2_2.txt" tab="0" comma="1">
      <textFields count="7">
        <textField/>
        <textField/>
        <textField/>
        <textField/>
        <textField/>
        <textField/>
        <textField/>
      </textFields>
    </textPr>
  </connection>
  <connection id="9" xr16:uid="{90479DD7-F4EC-7A47-9B92-10553E1826BD}" name="2_21111111122" type="6" refreshedVersion="8" background="1" saveData="1">
    <textPr sourceFile="/Users/simon/Library/CloudStorage/Dropbox/00 - ADMIN WORK/Rishi assessment/Area 57/24-09-07/data/old stuff/2_2.txt" tab="0" comma="1">
      <textFields count="7">
        <textField/>
        <textField/>
        <textField/>
        <textField/>
        <textField/>
        <textField/>
        <textField/>
      </textFields>
    </textPr>
  </connection>
  <connection id="10" xr16:uid="{14A70950-86EE-6749-8850-5BBC6673691F}" name="2_211111111221" type="6" refreshedVersion="8" background="1" saveData="1">
    <textPr sourceFile="/Users/simon/Library/CloudStorage/Dropbox/00 - ADMIN WORK/Rishi assessment/Area 57/24-09-07/data/old stuff/2_2.txt" tab="0" comma="1">
      <textFields count="7">
        <textField/>
        <textField/>
        <textField/>
        <textField/>
        <textField/>
        <textField/>
        <textField/>
      </textFields>
    </textPr>
  </connection>
  <connection id="11" xr16:uid="{8FFF0FCB-109D-1A4B-9FC7-A4D112A56D79}" name="2_211112111" type="6" refreshedVersion="8" background="1" saveData="1">
    <textPr sourceFile="/Users/simon/Library/CloudStorage/Dropbox/00 - ADMIN WORK/Rishi assessment/Area 57/24-09-07/data/old stuff/2_2.txt" tab="0" comma="1">
      <textFields count="7">
        <textField/>
        <textField/>
        <textField/>
        <textField/>
        <textField/>
        <textField/>
        <textField/>
      </textFields>
    </textPr>
  </connection>
  <connection id="12" xr16:uid="{660D672A-8023-164A-BC65-D33947B27A3F}" name="2_2111121111" type="6" refreshedVersion="8" background="1" saveData="1">
    <textPr sourceFile="/Users/simon/Library/CloudStorage/Dropbox/00 - ADMIN WORK/Rishi assessment/Area 57/24-09-07/data/old stuff/2_2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<sst xmlns="http://schemas.openxmlformats.org/spreadsheetml/2006/main" count="6978" uniqueCount="900">
  <si>
    <t>Sp.group</t>
  </si>
  <si>
    <t>ASFIS</t>
  </si>
  <si>
    <t>Species/ Group</t>
  </si>
  <si>
    <t>Name</t>
  </si>
  <si>
    <t>Sub-Area</t>
  </si>
  <si>
    <t>Location</t>
  </si>
  <si>
    <t xml:space="preserve">Tier </t>
  </si>
  <si>
    <t>Status</t>
  </si>
  <si>
    <t>S/U</t>
  </si>
  <si>
    <t>Uncertainty</t>
  </si>
  <si>
    <t>Detail</t>
  </si>
  <si>
    <t>Period</t>
  </si>
  <si>
    <t>Country</t>
  </si>
  <si>
    <t>Ref Point</t>
  </si>
  <si>
    <t xml:space="preserve"> B/BMSY-Oth</t>
  </si>
  <si>
    <t>Stock status</t>
  </si>
  <si>
    <t>Reference</t>
  </si>
  <si>
    <t>avoid duplicate catch</t>
  </si>
  <si>
    <t>Realm</t>
  </si>
  <si>
    <t>River eels</t>
  </si>
  <si>
    <t>Anguilla australis</t>
  </si>
  <si>
    <t>Short-finned eel</t>
  </si>
  <si>
    <t>.</t>
  </si>
  <si>
    <t>Area 57</t>
  </si>
  <si>
    <t>M</t>
  </si>
  <si>
    <t>Sustainable</t>
  </si>
  <si>
    <t>Medium</t>
  </si>
  <si>
    <t>SP</t>
  </si>
  <si>
    <t>B/Bmsy</t>
  </si>
  <si>
    <t>Fully fished</t>
  </si>
  <si>
    <t>50-69 Non Monitored</t>
  </si>
  <si>
    <t>D</t>
  </si>
  <si>
    <t>Tenualosa ilisha</t>
  </si>
  <si>
    <t>Hilsa shad</t>
  </si>
  <si>
    <t>Low</t>
  </si>
  <si>
    <t>2017-2018</t>
  </si>
  <si>
    <t>Bangladesh</t>
  </si>
  <si>
    <t>Overfishing</t>
  </si>
  <si>
    <t>Alam et al 2021/Dutta et al., 2021/ Rahaman et al 2018</t>
  </si>
  <si>
    <t>India (N BoB)</t>
  </si>
  <si>
    <t>O</t>
  </si>
  <si>
    <t>Unsustainable</t>
  </si>
  <si>
    <t>2002-2015</t>
  </si>
  <si>
    <t>India</t>
  </si>
  <si>
    <t>Bmsy Fmsy</t>
  </si>
  <si>
    <t>Overfished</t>
  </si>
  <si>
    <t>Das et al., 2019/ Sathianandan et al., 2021/ Dutta et al., 2021</t>
  </si>
  <si>
    <t>Shads</t>
  </si>
  <si>
    <t>Anodontostoma chacunda</t>
  </si>
  <si>
    <t>Chacunda gizzard shad</t>
  </si>
  <si>
    <t>Current FAO Monitored</t>
  </si>
  <si>
    <t>Pellona ditchela</t>
  </si>
  <si>
    <t>Indian pellona</t>
  </si>
  <si>
    <t xml:space="preserve"> High</t>
  </si>
  <si>
    <t>Tenualosa toli</t>
  </si>
  <si>
    <t>Toli shad</t>
  </si>
  <si>
    <t>Miscellaneous diadromous fishes</t>
  </si>
  <si>
    <t>Lates calcarifer</t>
  </si>
  <si>
    <t>Barramundi(=Giant seaperch)</t>
  </si>
  <si>
    <t>70+ Non Monitored</t>
  </si>
  <si>
    <t>Flounders, halibuts, soles</t>
  </si>
  <si>
    <t>Cynoglossidae</t>
  </si>
  <si>
    <t>Soles</t>
  </si>
  <si>
    <t>India (AP)</t>
  </si>
  <si>
    <t>F</t>
  </si>
  <si>
    <t>1997-2016</t>
  </si>
  <si>
    <t>Recovering</t>
  </si>
  <si>
    <t>Sathianandan et al., 2021</t>
  </si>
  <si>
    <t>India (O)</t>
  </si>
  <si>
    <t>India (WB)</t>
  </si>
  <si>
    <t>Pleuronectiformes</t>
  </si>
  <si>
    <t>Flatfishes nei</t>
  </si>
  <si>
    <t>Psettodes erumei</t>
  </si>
  <si>
    <t>Indian halibut</t>
  </si>
  <si>
    <t>Miscellaneous coastal fishes</t>
  </si>
  <si>
    <t>Bregmaceros mcclellandi</t>
  </si>
  <si>
    <t>Unicorn cod</t>
  </si>
  <si>
    <t>25-49 Non Monitored</t>
  </si>
  <si>
    <t>Macruronus novaezelandiae</t>
  </si>
  <si>
    <t>Blue grenadier</t>
  </si>
  <si>
    <t>Miscellaneous demersal fishes</t>
  </si>
  <si>
    <t>Aluterus monoceros</t>
  </si>
  <si>
    <t>Leatherjacket filefish</t>
  </si>
  <si>
    <t>Ariidae</t>
  </si>
  <si>
    <t>Sea catfishes nei</t>
  </si>
  <si>
    <t>G</t>
  </si>
  <si>
    <t>1983-2017</t>
  </si>
  <si>
    <t>F-ratio</t>
  </si>
  <si>
    <t>Fanning et al., 2019</t>
  </si>
  <si>
    <t>Eleutheronema tetradactylum</t>
  </si>
  <si>
    <t xml:space="preserve">Fourfinger threadfin </t>
  </si>
  <si>
    <t>Malaysia (WCP)</t>
  </si>
  <si>
    <t>Malaysia</t>
  </si>
  <si>
    <t>Jamon et al 2022</t>
  </si>
  <si>
    <t>Rock cod</t>
  </si>
  <si>
    <t>Epinephelus spp</t>
  </si>
  <si>
    <t>Harpadon nehereus</t>
  </si>
  <si>
    <t>Bombayduck</t>
  </si>
  <si>
    <t>India (WB &amp; O)</t>
  </si>
  <si>
    <t>Leiognathidae</t>
  </si>
  <si>
    <t>Ponyfishes(=Slipmouths) nei</t>
  </si>
  <si>
    <t>Silverbellies</t>
  </si>
  <si>
    <t xml:space="preserve"> India (A&amp;NI)</t>
  </si>
  <si>
    <t xml:space="preserve"> Sustainable</t>
  </si>
  <si>
    <t xml:space="preserve">Bmsy/Fmsy </t>
  </si>
  <si>
    <t>Eldho et al.</t>
  </si>
  <si>
    <t>Leptomelanosoma indicum</t>
  </si>
  <si>
    <t>Indian threadfin</t>
  </si>
  <si>
    <t>Lethrinidae</t>
  </si>
  <si>
    <t>Pig-face breams</t>
  </si>
  <si>
    <t>India (TN)</t>
  </si>
  <si>
    <t>Lutjanus sebae</t>
  </si>
  <si>
    <t>Red snapper</t>
  </si>
  <si>
    <t>U</t>
  </si>
  <si>
    <t>Not fully exploited</t>
  </si>
  <si>
    <t>Mugilidae</t>
  </si>
  <si>
    <t>Mullets nei</t>
  </si>
  <si>
    <t>Mullidae</t>
  </si>
  <si>
    <t>Goatfishes</t>
  </si>
  <si>
    <t>India (P)</t>
  </si>
  <si>
    <t>Nemipterus bipunctatus</t>
  </si>
  <si>
    <t>Delagoa Threadfin Bream</t>
  </si>
  <si>
    <t>Thailand  (AS)</t>
  </si>
  <si>
    <t>Thailand</t>
  </si>
  <si>
    <t>F-factor</t>
  </si>
  <si>
    <t>Fully exploited</t>
  </si>
  <si>
    <t>Nootmorn, 2021</t>
  </si>
  <si>
    <t>Nemipterus spp</t>
  </si>
  <si>
    <t>Threadfin breams</t>
  </si>
  <si>
    <t>Osteogeneiosus militaris</t>
  </si>
  <si>
    <t>Soldier catfish</t>
  </si>
  <si>
    <t>Otolithes cuvieri</t>
  </si>
  <si>
    <t>Lesser tigertooth croaker</t>
  </si>
  <si>
    <t>Pennahia anea</t>
  </si>
  <si>
    <t>Donkey croaker</t>
  </si>
  <si>
    <t>Percoidae</t>
  </si>
  <si>
    <t>Perches</t>
  </si>
  <si>
    <t>Plotosus canius</t>
  </si>
  <si>
    <t>Gray eel catfish</t>
  </si>
  <si>
    <t>Polynemidae</t>
  </si>
  <si>
    <t>Threadfins</t>
  </si>
  <si>
    <t>Priacanthus tayenus</t>
  </si>
  <si>
    <t>Purple-Spotted Bigeye</t>
  </si>
  <si>
    <t>Thailand (AS)</t>
  </si>
  <si>
    <t>Saurida elongata</t>
  </si>
  <si>
    <t>Slender Lizardfish</t>
  </si>
  <si>
    <t>Saurida spp</t>
  </si>
  <si>
    <t>India (AP &amp; TN)</t>
  </si>
  <si>
    <t>Saurida undosquamis</t>
  </si>
  <si>
    <t>Brushtooth Lizardfish</t>
  </si>
  <si>
    <t>Sciaenidae</t>
  </si>
  <si>
    <t>Croakers</t>
  </si>
  <si>
    <t>Tachysuridae</t>
  </si>
  <si>
    <t>Demersal fish</t>
  </si>
  <si>
    <t>Malaysia (WCP-ZBC)</t>
  </si>
  <si>
    <t>1987-2012</t>
  </si>
  <si>
    <t>F based</t>
  </si>
  <si>
    <t>NA</t>
  </si>
  <si>
    <t>Sin &amp; Yew 2016</t>
  </si>
  <si>
    <t>Coral fishes</t>
  </si>
  <si>
    <t>Indonesia (J 573)</t>
  </si>
  <si>
    <t>Indonesia</t>
  </si>
  <si>
    <t>Exp Rate</t>
  </si>
  <si>
    <t>Jaya et al 2021</t>
  </si>
  <si>
    <t>Indonesia (S-572)</t>
  </si>
  <si>
    <t>1980-2017</t>
  </si>
  <si>
    <t>F reduction%</t>
  </si>
  <si>
    <t>Kulanujaree et al., 2020</t>
  </si>
  <si>
    <t>Indonesia (MS 571)</t>
  </si>
  <si>
    <t>Nelusetta ayraud</t>
  </si>
  <si>
    <t>Ocean jacket</t>
  </si>
  <si>
    <t>Australia (WA)</t>
  </si>
  <si>
    <t>1988-2018</t>
  </si>
  <si>
    <t>Australia</t>
  </si>
  <si>
    <t>Bmsy CPUE</t>
  </si>
  <si>
    <t>Pattersen et al., 2021</t>
  </si>
  <si>
    <t>Neoplatycephalus contatus</t>
  </si>
  <si>
    <t>Deepwater flathead</t>
  </si>
  <si>
    <t>SSB2020/SSB0</t>
  </si>
  <si>
    <t>Tuck et al., 2019</t>
  </si>
  <si>
    <t>Cheilodactylus spectabilis</t>
  </si>
  <si>
    <t>Banded Morwong</t>
  </si>
  <si>
    <t>Australia (T)</t>
  </si>
  <si>
    <t>1984-2018</t>
  </si>
  <si>
    <t>Age composition</t>
  </si>
  <si>
    <t>&gt;30% initSSB</t>
  </si>
  <si>
    <t>Moore et al. (2018)</t>
  </si>
  <si>
    <t>Chrysophrys auratus</t>
  </si>
  <si>
    <t>Australia (S-GSV)</t>
  </si>
  <si>
    <t>Egg density</t>
  </si>
  <si>
    <t>McGarvey et al. (2018); Steer et al. (2020)</t>
  </si>
  <si>
    <t>Australia (S-SG)</t>
  </si>
  <si>
    <t>Sillaginodes punctatus</t>
  </si>
  <si>
    <t>King George Whiting</t>
  </si>
  <si>
    <t>Australia (S)</t>
  </si>
  <si>
    <t>Steer et al. (2020)</t>
  </si>
  <si>
    <t>Arripis georgianus</t>
  </si>
  <si>
    <t>Ruff</t>
  </si>
  <si>
    <t>Arripis trutta</t>
  </si>
  <si>
    <t>Australian salmon</t>
  </si>
  <si>
    <t>Balistidae</t>
  </si>
  <si>
    <t>Triggerfishes, durgons nei</t>
  </si>
  <si>
    <t>Caesionidae</t>
  </si>
  <si>
    <t>Fusiliers nei</t>
  </si>
  <si>
    <t>Drepane punctata</t>
  </si>
  <si>
    <t>Spotted sicklefish</t>
  </si>
  <si>
    <t>Engraulidae</t>
  </si>
  <si>
    <t>Anchovies, etc. nei</t>
  </si>
  <si>
    <t>Haemulidae (=Pomadasyidae)</t>
  </si>
  <si>
    <t>Grunts, sweetlips nei</t>
  </si>
  <si>
    <t>Leiognathus spp</t>
  </si>
  <si>
    <t>Ponyfishes(=Slipmouths)</t>
  </si>
  <si>
    <t>Lutjanidae</t>
  </si>
  <si>
    <t>Snappers, jobfishes nei</t>
  </si>
  <si>
    <t>Megalops cyprinoides</t>
  </si>
  <si>
    <t>Indo-Pacific tarpon</t>
  </si>
  <si>
    <t>Monacanthidae</t>
  </si>
  <si>
    <t>Filefishes, leatherjackets nei</t>
  </si>
  <si>
    <t>Threadfin breams nei</t>
  </si>
  <si>
    <t>Pagrus auratus</t>
  </si>
  <si>
    <t>Silver seabream</t>
  </si>
  <si>
    <t>Perciformes</t>
  </si>
  <si>
    <t>Pelagic percomorphs nei</t>
  </si>
  <si>
    <t>Percoidei</t>
  </si>
  <si>
    <t>Percoids nei</t>
  </si>
  <si>
    <t>Flatheads nei</t>
  </si>
  <si>
    <t>Plotosus spp</t>
  </si>
  <si>
    <t>Eeltail catfishes</t>
  </si>
  <si>
    <t>Scolopsis spp</t>
  </si>
  <si>
    <t>Monocle breams</t>
  </si>
  <si>
    <t>Serranidae</t>
  </si>
  <si>
    <t>Groupers, seabasses nei</t>
  </si>
  <si>
    <t>Siganus spp.</t>
  </si>
  <si>
    <t>Spinefeet(=Rabbitfishes) nei</t>
  </si>
  <si>
    <t>Sillago sihama</t>
  </si>
  <si>
    <t>Silver sillago</t>
  </si>
  <si>
    <t>Sparidae</t>
  </si>
  <si>
    <t>Porgies, seabreams nei</t>
  </si>
  <si>
    <t>Synodontidae</t>
  </si>
  <si>
    <t>Lizardfishes nei</t>
  </si>
  <si>
    <t>Upeneus spp</t>
  </si>
  <si>
    <t>57.5.1</t>
  </si>
  <si>
    <t>Trichiuridae</t>
  </si>
  <si>
    <t>Hairtails, scabbardfishes nei</t>
  </si>
  <si>
    <t>P</t>
  </si>
  <si>
    <t>India (O &amp; WB)</t>
  </si>
  <si>
    <t>Centroberyx gerrardi</t>
  </si>
  <si>
    <t>Bight redfish</t>
  </si>
  <si>
    <t>Sporcic et al., 2019</t>
  </si>
  <si>
    <t>Chelidonichthys kumu</t>
  </si>
  <si>
    <t>Bluefin gurnard</t>
  </si>
  <si>
    <t>Genypterus blacodes</t>
  </si>
  <si>
    <t>Pink cusk-eel</t>
  </si>
  <si>
    <t>Hoplostethus atlanticus</t>
  </si>
  <si>
    <t>Orange roughy</t>
  </si>
  <si>
    <t>Muraenesox spp</t>
  </si>
  <si>
    <t>Pike-congers nei</t>
  </si>
  <si>
    <t>Pterygotrigla polyommata</t>
  </si>
  <si>
    <t>Latchet(=Sharpbeak gurnard)</t>
  </si>
  <si>
    <t>Rexea solandri</t>
  </si>
  <si>
    <t>Silver gemfish</t>
  </si>
  <si>
    <t>Thyrsites atun</t>
  </si>
  <si>
    <t>Snoek</t>
  </si>
  <si>
    <t>Trichiurus lepturus</t>
  </si>
  <si>
    <t>Largehead hairtail</t>
  </si>
  <si>
    <t>Zenopsis nebulosus</t>
  </si>
  <si>
    <t>Mirror dory</t>
  </si>
  <si>
    <t>Underfished</t>
  </si>
  <si>
    <t>Zeus faber</t>
  </si>
  <si>
    <t>John dory</t>
  </si>
  <si>
    <t>Herrings, sardines, anchovies</t>
  </si>
  <si>
    <t>Amblygaster sirm</t>
  </si>
  <si>
    <t>Spotted sardinella</t>
  </si>
  <si>
    <t>Sri Lanka</t>
  </si>
  <si>
    <t>Haputhantri and Sharma 2021</t>
  </si>
  <si>
    <t>Chirocentrus dorab</t>
  </si>
  <si>
    <t>Wolf herring</t>
  </si>
  <si>
    <t>Clupeidae</t>
  </si>
  <si>
    <t>Clupeids</t>
  </si>
  <si>
    <t>Coilia spp.</t>
  </si>
  <si>
    <t>Grenadier anchovy</t>
  </si>
  <si>
    <t>Dussumieria acuta</t>
  </si>
  <si>
    <t>Rainbow sardine</t>
  </si>
  <si>
    <t>1983-2017/ 2018</t>
  </si>
  <si>
    <t>F-ratio/ Bmsy Fmsy</t>
  </si>
  <si>
    <t>Fanning et al., 2019/ Barman et al 2021</t>
  </si>
  <si>
    <t>Dussumieria elapsoides</t>
  </si>
  <si>
    <t>Slender Rainbow sardine</t>
  </si>
  <si>
    <t>Barman et al., 2021</t>
  </si>
  <si>
    <t>Anchovies</t>
  </si>
  <si>
    <t>Sardinella fimbriata</t>
  </si>
  <si>
    <t>Sardinella gibbosa</t>
  </si>
  <si>
    <t>Goldstripe sardinella</t>
  </si>
  <si>
    <t>Haputhantri and Sharma 2022</t>
  </si>
  <si>
    <t>Sardinella longiceps</t>
  </si>
  <si>
    <t>Oil sardine</t>
  </si>
  <si>
    <t>Sardinops sagax</t>
  </si>
  <si>
    <t>Setipinna spp.</t>
  </si>
  <si>
    <t>Hairfin anchovy</t>
  </si>
  <si>
    <t>Sphyraenidae</t>
  </si>
  <si>
    <t>Barracudas</t>
  </si>
  <si>
    <t>Thryssa spp.</t>
  </si>
  <si>
    <t>Other anchovies</t>
  </si>
  <si>
    <t>Pelagic fish</t>
  </si>
  <si>
    <t>1987-2013</t>
  </si>
  <si>
    <t>Small pelagics</t>
  </si>
  <si>
    <t>1980-2018</t>
  </si>
  <si>
    <t>1980-2019</t>
  </si>
  <si>
    <t>Australian Sardine</t>
  </si>
  <si>
    <t>1985-2020</t>
  </si>
  <si>
    <t>Ward et al. (2015)</t>
  </si>
  <si>
    <t>1992-2017</t>
  </si>
  <si>
    <t>SSBcurr/SSBtarg</t>
  </si>
  <si>
    <t xml:space="preserve">Ward et al. (2017) </t>
  </si>
  <si>
    <t>Chirocentrus spp</t>
  </si>
  <si>
    <t>Wolf-herrings nei</t>
  </si>
  <si>
    <t>Clupeoidei</t>
  </si>
  <si>
    <t>Diadromous clupeoids nei</t>
  </si>
  <si>
    <t>Sardinella lemuru</t>
  </si>
  <si>
    <t>Bali sardinella</t>
  </si>
  <si>
    <t>Sardinella spp</t>
  </si>
  <si>
    <t>Sardinellas nei</t>
  </si>
  <si>
    <t>Stolephorus spp</t>
  </si>
  <si>
    <t>Stolephorus anchovies nei</t>
  </si>
  <si>
    <t>Tunas, bonitos, billfishes</t>
  </si>
  <si>
    <t>Auxis spp.</t>
  </si>
  <si>
    <t>Frigate &amp; Bullet tuna</t>
  </si>
  <si>
    <t>Euthynnus affinis</t>
  </si>
  <si>
    <t>Kawakawa</t>
  </si>
  <si>
    <t>Scomberomorus commerson</t>
  </si>
  <si>
    <t>Narrow barred Spanish mackerel</t>
  </si>
  <si>
    <t>Indian Ocean (IOTC)</t>
  </si>
  <si>
    <t>Indian Ocean</t>
  </si>
  <si>
    <t>IOTC, 2015</t>
  </si>
  <si>
    <t>Scomberomorus guttatus</t>
  </si>
  <si>
    <t>Indo-Pacific King mackerel</t>
  </si>
  <si>
    <t>Large pelagics</t>
  </si>
  <si>
    <t>Indonesia (SS)</t>
  </si>
  <si>
    <t>2008-2016</t>
  </si>
  <si>
    <t>C/Cmsy</t>
  </si>
  <si>
    <t>Fauziyah et al., 2020</t>
  </si>
  <si>
    <t>Kajikia audax</t>
  </si>
  <si>
    <t>Striped marlin</t>
  </si>
  <si>
    <t>Xiphias gladius</t>
  </si>
  <si>
    <t>Swordfish</t>
  </si>
  <si>
    <t>Acanthocybium solandri</t>
  </si>
  <si>
    <t>Wahoo</t>
  </si>
  <si>
    <t>Auxis rochei</t>
  </si>
  <si>
    <t>Bullet tuna</t>
  </si>
  <si>
    <t>Auxis thazard</t>
  </si>
  <si>
    <t>Frigate tuna</t>
  </si>
  <si>
    <t>Gymnosarda unicolor</t>
  </si>
  <si>
    <t>Dogtooth tuna</t>
  </si>
  <si>
    <t>Istiompax indica</t>
  </si>
  <si>
    <t>Black marlin</t>
  </si>
  <si>
    <t>Istiophorus platypterus</t>
  </si>
  <si>
    <t>Indo-Pacific sailfish</t>
  </si>
  <si>
    <t>Sarda orientalis</t>
  </si>
  <si>
    <t>Striped bonito</t>
  </si>
  <si>
    <t>Scomberomorus lineolatus</t>
  </si>
  <si>
    <t>Streaked seerfish</t>
  </si>
  <si>
    <t>Thunnus tonggol</t>
  </si>
  <si>
    <t>Longtail tuna</t>
  </si>
  <si>
    <t>Miscellaneous pelagic fishes</t>
  </si>
  <si>
    <t>Carangidae</t>
  </si>
  <si>
    <t>Scads</t>
  </si>
  <si>
    <t>Carangids</t>
  </si>
  <si>
    <t>Elasmobranchii</t>
  </si>
  <si>
    <t>Sharks, rays, skates, etc. nei</t>
  </si>
  <si>
    <t>Megalaspis cordyla</t>
  </si>
  <si>
    <t>Torpedo scad</t>
  </si>
  <si>
    <t>Pampus argenteus</t>
  </si>
  <si>
    <t>Silver pomfrets</t>
  </si>
  <si>
    <t>Pampus chinensis</t>
  </si>
  <si>
    <t>Chinese pomfrets</t>
  </si>
  <si>
    <t>Parastromateus niger</t>
  </si>
  <si>
    <t>Black pomfret</t>
  </si>
  <si>
    <t>Rastrelliger brachysoma</t>
  </si>
  <si>
    <t>Short mackerel</t>
  </si>
  <si>
    <t>Short Mackerel</t>
  </si>
  <si>
    <t>Rastrelliger kanagurta</t>
  </si>
  <si>
    <t>Indian mackerel</t>
  </si>
  <si>
    <t>Selar boops</t>
  </si>
  <si>
    <t>Oxeye scad</t>
  </si>
  <si>
    <t>Sphyraena putnamae</t>
  </si>
  <si>
    <t>Sawtooth barracuda</t>
  </si>
  <si>
    <t>2017-2019</t>
  </si>
  <si>
    <t>Exp Ratio</t>
  </si>
  <si>
    <t>Ghosh et al., 2021</t>
  </si>
  <si>
    <t>Sphyraena spp</t>
  </si>
  <si>
    <t>Barracudas nei</t>
  </si>
  <si>
    <t>Crab</t>
  </si>
  <si>
    <t xml:space="preserve">Sustainable </t>
  </si>
  <si>
    <t>Rastrelliger spp</t>
  </si>
  <si>
    <t>Indian mackerels nei</t>
  </si>
  <si>
    <t>Scomberoides leptolepis</t>
  </si>
  <si>
    <t>Scomber australasicus</t>
  </si>
  <si>
    <t xml:space="preserve">Blue mackerel </t>
  </si>
  <si>
    <t>2015-2021</t>
  </si>
  <si>
    <t>LRP/TAC</t>
  </si>
  <si>
    <t>Hyporhamphus melanochir </t>
  </si>
  <si>
    <t>Southern garfish</t>
  </si>
  <si>
    <t>1984-2014</t>
  </si>
  <si>
    <t>CPUE Biomass</t>
  </si>
  <si>
    <t>McGarvey et al. (2007); Steer et al., 2016</t>
  </si>
  <si>
    <t>Caranx spp</t>
  </si>
  <si>
    <t>Jacks, crevalles nei</t>
  </si>
  <si>
    <t>Decapterus russelli</t>
  </si>
  <si>
    <t>Indian scad</t>
  </si>
  <si>
    <t>Decapterus spp</t>
  </si>
  <si>
    <t>Scads nei</t>
  </si>
  <si>
    <t>Exocoetidae</t>
  </si>
  <si>
    <t>Flyingfishes nei</t>
  </si>
  <si>
    <t>Pomatomus saltatrix</t>
  </si>
  <si>
    <t>Bluefish</t>
  </si>
  <si>
    <t>Rachycentron canadum</t>
  </si>
  <si>
    <t>Cobia</t>
  </si>
  <si>
    <t>Scomberoides spp</t>
  </si>
  <si>
    <t>Queenfishes</t>
  </si>
  <si>
    <t>Scombridae</t>
  </si>
  <si>
    <t>Mackerels nei</t>
  </si>
  <si>
    <t>Selaroides leptolepis</t>
  </si>
  <si>
    <t>Yellowstripe scad</t>
  </si>
  <si>
    <t>Seriola spp</t>
  </si>
  <si>
    <t>Amberjacks nei</t>
  </si>
  <si>
    <t>Seriolina nigrofasciata</t>
  </si>
  <si>
    <t>Blackbanded trevally</t>
  </si>
  <si>
    <t>Stromateidae</t>
  </si>
  <si>
    <t>Butterfishes, pomfrets nei</t>
  </si>
  <si>
    <t>Sharks, rays, chimaeras</t>
  </si>
  <si>
    <t>Dasyaitadae/ Mobulidae/ Gymnuridae</t>
  </si>
  <si>
    <t>Rays</t>
  </si>
  <si>
    <t>Bmsy/Fmsy</t>
  </si>
  <si>
    <t>Callorhinchus milii</t>
  </si>
  <si>
    <t>Elephantfish</t>
  </si>
  <si>
    <t>1984-2021</t>
  </si>
  <si>
    <t>Galeorhinus galeus</t>
  </si>
  <si>
    <t>School shark</t>
  </si>
  <si>
    <t>2020-2021</t>
  </si>
  <si>
    <t xml:space="preserve">Bmsy </t>
  </si>
  <si>
    <t>&lt;0.2B0 LRP</t>
  </si>
  <si>
    <t>Mustelus antarcticus</t>
  </si>
  <si>
    <t>Gummy shark</t>
  </si>
  <si>
    <t>Pup production</t>
  </si>
  <si>
    <t>Pristiophorus cirratus, P. nudipinnis</t>
  </si>
  <si>
    <t>Sawshark</t>
  </si>
  <si>
    <t>&gt;TRP</t>
  </si>
  <si>
    <t>Alopias spp</t>
  </si>
  <si>
    <t>Thresher sharks nei</t>
  </si>
  <si>
    <t>Carcharhinus falciformis</t>
  </si>
  <si>
    <t>Silky shark</t>
  </si>
  <si>
    <t>Carcharhinus longimanus</t>
  </si>
  <si>
    <t>Oceanic whitetip shark</t>
  </si>
  <si>
    <t>Isurus oxyrinchus</t>
  </si>
  <si>
    <t>Shortfin mako</t>
  </si>
  <si>
    <t>Prionace glauca</t>
  </si>
  <si>
    <t>Blue shark</t>
  </si>
  <si>
    <t>Rajiformes</t>
  </si>
  <si>
    <t>Rays, stingrays, mantas nei</t>
  </si>
  <si>
    <t>Sphyrnidae</t>
  </si>
  <si>
    <t>Hammerhead sharks, etc. nei</t>
  </si>
  <si>
    <t>Crabs, sea-spiders</t>
  </si>
  <si>
    <t>Portunidae</t>
  </si>
  <si>
    <t>Crabs aggregate</t>
  </si>
  <si>
    <t>Portunus pelagicus</t>
  </si>
  <si>
    <t>Blue swimming crab</t>
  </si>
  <si>
    <t>India (TN-Palk Bay)</t>
  </si>
  <si>
    <t>2008-2017</t>
  </si>
  <si>
    <t>Josileen et al., 2019</t>
  </si>
  <si>
    <t>Scylla serrata</t>
  </si>
  <si>
    <t>Indo-Pacific swamp crab</t>
  </si>
  <si>
    <t>Palinuridae</t>
  </si>
  <si>
    <t>Spiny lobster</t>
  </si>
  <si>
    <t>SPR%</t>
  </si>
  <si>
    <t>Liyanage and Sharma 2021</t>
  </si>
  <si>
    <t>Pandalidae</t>
  </si>
  <si>
    <t>Non-penaeid prawns</t>
  </si>
  <si>
    <t>Lobster</t>
  </si>
  <si>
    <t>Metanephrops australiensis</t>
  </si>
  <si>
    <t>Australian Scampi</t>
  </si>
  <si>
    <t>Panulirus cygnus</t>
  </si>
  <si>
    <t>Western Rock Lobster</t>
  </si>
  <si>
    <t>1944-2015</t>
  </si>
  <si>
    <t>Harvest rate %</t>
  </si>
  <si>
    <t>de Lestang et al. (2016)</t>
  </si>
  <si>
    <t>Lobsters, spiny-rock lobsters</t>
  </si>
  <si>
    <t>Jasus edwardsii</t>
  </si>
  <si>
    <t>Southern Rock Lobster</t>
  </si>
  <si>
    <t>McGarvey et al. (2016); Linnane et al., 2017</t>
  </si>
  <si>
    <t>Scyllaridae</t>
  </si>
  <si>
    <t>Slipper lobsters nei</t>
  </si>
  <si>
    <t>Thenus orientalis</t>
  </si>
  <si>
    <t>Flathead lobster</t>
  </si>
  <si>
    <t>Shrimps, prawns</t>
  </si>
  <si>
    <t>Acetes japonicus</t>
  </si>
  <si>
    <t>Paste shrimp</t>
  </si>
  <si>
    <t>Metapenaeus monoceros</t>
  </si>
  <si>
    <t>Brown shrimp</t>
  </si>
  <si>
    <t>Penaeus / Metapenaeus</t>
  </si>
  <si>
    <t>Peaneid prawns</t>
  </si>
  <si>
    <t>Penaeus merguiensis</t>
  </si>
  <si>
    <t>Banana Prawm</t>
  </si>
  <si>
    <t>Penaeus monodon</t>
  </si>
  <si>
    <t>Tiger shrimp</t>
  </si>
  <si>
    <t>Barua et al., 2020</t>
  </si>
  <si>
    <t>Prince et al., 2020</t>
  </si>
  <si>
    <t>Blue Swimming Crab</t>
  </si>
  <si>
    <t>Crustaceans</t>
  </si>
  <si>
    <t>1987-2014</t>
  </si>
  <si>
    <t>Penaeid shrimps</t>
  </si>
  <si>
    <t>Banana prawn</t>
  </si>
  <si>
    <t>Penaeus semisulcatus</t>
  </si>
  <si>
    <t>Green tiger prawn</t>
  </si>
  <si>
    <t>Penaeus spp</t>
  </si>
  <si>
    <t>Penaeus shrimps nei</t>
  </si>
  <si>
    <t>Sergestidae</t>
  </si>
  <si>
    <t>Sergestid shrimps nei</t>
  </si>
  <si>
    <t>Oysters</t>
  </si>
  <si>
    <t>Crassostrea spp</t>
  </si>
  <si>
    <t>Cupped oysters nei</t>
  </si>
  <si>
    <t>Scallops, pectens</t>
  </si>
  <si>
    <t>Pecten fumatus</t>
  </si>
  <si>
    <t>Commercial Scallop</t>
  </si>
  <si>
    <t>Australia (V)</t>
  </si>
  <si>
    <t>2019-2020</t>
  </si>
  <si>
    <t>High biomass</t>
  </si>
  <si>
    <t>Pectinidae</t>
  </si>
  <si>
    <t>Scallops nei</t>
  </si>
  <si>
    <t>Clams, cockles, arkshells</t>
  </si>
  <si>
    <t>Donax deltoides</t>
  </si>
  <si>
    <t xml:space="preserve">Pipi </t>
  </si>
  <si>
    <t>2016-17</t>
  </si>
  <si>
    <t>Smith et al., 2021; Ferguson &amp; Hooper 2017</t>
  </si>
  <si>
    <t>Meretrix spp</t>
  </si>
  <si>
    <t>Hard clams nei</t>
  </si>
  <si>
    <t>Paphies australis</t>
  </si>
  <si>
    <t>Pipi wedge clam</t>
  </si>
  <si>
    <t>Tegillarca granosa</t>
  </si>
  <si>
    <t>Blood cockle</t>
  </si>
  <si>
    <t>Needle cuttlefish</t>
  </si>
  <si>
    <t>Squids Cuttlefishes Octopus</t>
  </si>
  <si>
    <t>Cephalopods aggregate</t>
  </si>
  <si>
    <t>Uroteithis duvauceli</t>
  </si>
  <si>
    <t>Indian Squid</t>
  </si>
  <si>
    <t>2012-2016</t>
  </si>
  <si>
    <t>Chhandaprajnadarsini et al 2021</t>
  </si>
  <si>
    <t>Squids</t>
  </si>
  <si>
    <t>Squid</t>
  </si>
  <si>
    <t>Nototodarus gouldi</t>
  </si>
  <si>
    <t>Gould's squid</t>
  </si>
  <si>
    <t>1995-2020</t>
  </si>
  <si>
    <t>Sepioteuthis australis</t>
  </si>
  <si>
    <t>Southern Calamari</t>
  </si>
  <si>
    <t>Squids, cuttlefishes, octopuses</t>
  </si>
  <si>
    <t>Cephalopoda</t>
  </si>
  <si>
    <t>Cephalopods nei</t>
  </si>
  <si>
    <t>Loliginidae, Ommastrephidae</t>
  </si>
  <si>
    <t>Various squids nei</t>
  </si>
  <si>
    <t>Loligo spp</t>
  </si>
  <si>
    <t>Common squids nei</t>
  </si>
  <si>
    <t>Octopodidae</t>
  </si>
  <si>
    <t>Octopuses, etc. nei</t>
  </si>
  <si>
    <t>Sepiidae Sepiolidae</t>
  </si>
  <si>
    <t>Cuttlefish, bobtail squids nei</t>
  </si>
  <si>
    <t>Sea urchins and other echinoderms</t>
  </si>
  <si>
    <t>Pop numbers</t>
  </si>
  <si>
    <t>25% fished/yr</t>
  </si>
  <si>
    <t>Dalpathadu (2021)</t>
  </si>
  <si>
    <t>Miscellaneous aquatic invertebrates</t>
  </si>
  <si>
    <t>Rhopilema spp</t>
  </si>
  <si>
    <t>Jellyfishes nei</t>
  </si>
  <si>
    <t>Z_Assemblage pelagic  fish</t>
  </si>
  <si>
    <t>Z_Assemblage anchovies</t>
  </si>
  <si>
    <t>Z_Aggregate group small pelagics</t>
  </si>
  <si>
    <t>Z_Aggregate group coral fishes</t>
  </si>
  <si>
    <t>Z_Aggregate group demersal  fish</t>
  </si>
  <si>
    <t>Z_Assemblage demersal fish</t>
  </si>
  <si>
    <t>Z_Aggregate group demersal fish</t>
  </si>
  <si>
    <t>Z_Assemblage Trawl demersal fish</t>
  </si>
  <si>
    <t>Z_Assemblage trawl pelagic fish</t>
  </si>
  <si>
    <t>Z_Aggregate group large pelagics</t>
  </si>
  <si>
    <t>Z_Aggregate group crabs</t>
  </si>
  <si>
    <t>Z_Aggregate group lobster</t>
  </si>
  <si>
    <t>Z_Assemblage trawl crustaceans</t>
  </si>
  <si>
    <t>Z_Aggregate group peneaid shrimp</t>
  </si>
  <si>
    <t>Z_Aggregate group squids</t>
  </si>
  <si>
    <t>India (A&amp;NI)</t>
  </si>
  <si>
    <t>Sepia aculeata</t>
  </si>
  <si>
    <t>2006-2016</t>
  </si>
  <si>
    <t>Cummulative Sum</t>
  </si>
  <si>
    <t>Catch ratio</t>
  </si>
  <si>
    <t>Jasmin et al 2018</t>
  </si>
  <si>
    <t>2013-2022</t>
  </si>
  <si>
    <t>Not specified</t>
  </si>
  <si>
    <t>Bmsy/Fmsy/SPR</t>
  </si>
  <si>
    <t>CMFRI, 2023</t>
  </si>
  <si>
    <t>Blue marlin</t>
  </si>
  <si>
    <t>Makaira nigricans</t>
  </si>
  <si>
    <t>Dolphin fish</t>
  </si>
  <si>
    <t>Coryphaena hippurus</t>
  </si>
  <si>
    <t>Flathead</t>
  </si>
  <si>
    <t>Platycephalus indicus</t>
  </si>
  <si>
    <t>Pomadasys kaakan</t>
  </si>
  <si>
    <t>Blacktail snapper</t>
  </si>
  <si>
    <t>Lutjanus fulvus</t>
  </si>
  <si>
    <t>John's snapper</t>
  </si>
  <si>
    <t>Lutjanus johnii</t>
  </si>
  <si>
    <t>Five lined snapper</t>
  </si>
  <si>
    <t>Lutjanus quinquilineatus</t>
  </si>
  <si>
    <t>Smoothback guitarfish</t>
  </si>
  <si>
    <t>Rhinobatos lionotus</t>
  </si>
  <si>
    <t>Shovelnose lobster</t>
  </si>
  <si>
    <t>Thenus unimaculatus</t>
  </si>
  <si>
    <t xml:space="preserve">India (SE) </t>
  </si>
  <si>
    <t xml:space="preserve">India (NE) </t>
  </si>
  <si>
    <t xml:space="preserve">Cods, hakes, haddocks </t>
  </si>
  <si>
    <t>Javelin grunter</t>
  </si>
  <si>
    <t>Bagrid catfishes</t>
  </si>
  <si>
    <t>Grand Total</t>
  </si>
  <si>
    <t>Total</t>
  </si>
  <si>
    <t>Total stocks assessed</t>
  </si>
  <si>
    <t>Species and genus level</t>
  </si>
  <si>
    <t>Family level</t>
  </si>
  <si>
    <t>Aggregated grouping</t>
  </si>
  <si>
    <t>Groupers nei</t>
  </si>
  <si>
    <t>Holothuroidea</t>
  </si>
  <si>
    <t>Sea cucumbers nei</t>
  </si>
  <si>
    <t>Platycephalus spp</t>
  </si>
  <si>
    <t>Lizardfish nei</t>
  </si>
  <si>
    <t>avoid duplicate catch tiers</t>
  </si>
  <si>
    <t xml:space="preserve"> Catch 2021</t>
  </si>
  <si>
    <t xml:space="preserve">Unsustainable </t>
  </si>
  <si>
    <t>Cods (hakes, haddocks)</t>
  </si>
  <si>
    <t>Maximally sustainably fished</t>
  </si>
  <si>
    <t>Code</t>
  </si>
  <si>
    <t>ASFIS Group</t>
  </si>
  <si>
    <t>Number of stocks by status</t>
  </si>
  <si>
    <t>Stock status Area 57</t>
  </si>
  <si>
    <t>Weight</t>
  </si>
  <si>
    <t>Total number of stocks</t>
  </si>
  <si>
    <t>Percentage</t>
  </si>
  <si>
    <r>
      <t>Tier 1</t>
    </r>
    <r>
      <rPr>
        <sz val="12"/>
        <color rgb="FF000000"/>
        <rFont val="Calibri"/>
        <family val="2"/>
      </rPr>
      <t xml:space="preserve"> </t>
    </r>
  </si>
  <si>
    <r>
      <t>Tier 2</t>
    </r>
    <r>
      <rPr>
        <sz val="12"/>
        <color rgb="FF000000"/>
        <rFont val="Calibri"/>
        <family val="2"/>
      </rPr>
      <t xml:space="preserve"> Monitored FAO SRA+ with priors</t>
    </r>
  </si>
  <si>
    <r>
      <t>Tier 2</t>
    </r>
    <r>
      <rPr>
        <sz val="12"/>
        <color rgb="FF000000"/>
        <rFont val="Calibri"/>
        <family val="2"/>
      </rPr>
      <t xml:space="preserve"> &gt; 70 years FAO data SRA+ with priors</t>
    </r>
  </si>
  <si>
    <r>
      <t>Tier 2</t>
    </r>
    <r>
      <rPr>
        <sz val="12"/>
        <color rgb="FF000000"/>
        <rFont val="Calibri"/>
        <family val="2"/>
      </rPr>
      <t xml:space="preserve"> &gt; 50-69 years FAO data SRA+ with priors</t>
    </r>
  </si>
  <si>
    <r>
      <t>Tier 2</t>
    </r>
    <r>
      <rPr>
        <sz val="12"/>
        <color rgb="FF000000"/>
        <rFont val="Calibri"/>
        <family val="2"/>
      </rPr>
      <t xml:space="preserve"> &gt; 25-49 years FAO data SRA+ with priors</t>
    </r>
  </si>
  <si>
    <r>
      <t>Tier 3</t>
    </r>
    <r>
      <rPr>
        <sz val="12"/>
        <color rgb="FF000000"/>
        <rFont val="Calibri"/>
        <family val="2"/>
      </rPr>
      <t xml:space="preserve"> cMSY East Coast India and Andaman &amp; Nicobar Islands</t>
    </r>
  </si>
  <si>
    <t>Country (Name)</t>
  </si>
  <si>
    <t>ASFIS species (Name)</t>
  </si>
  <si>
    <t>FAO major fishing area (Name)</t>
  </si>
  <si>
    <t>Unit (Name)</t>
  </si>
  <si>
    <t>All</t>
  </si>
  <si>
    <t>Tonnes - live weight</t>
  </si>
  <si>
    <t>Totals - Tonnes - live weight</t>
  </si>
  <si>
    <t>Weighted percentage</t>
  </si>
  <si>
    <t>Year</t>
  </si>
  <si>
    <t>Tonnes</t>
  </si>
  <si>
    <t>Demersal</t>
  </si>
  <si>
    <t>Pelagic</t>
  </si>
  <si>
    <t>Other</t>
  </si>
  <si>
    <t>ASFIS species (Scientific name)</t>
  </si>
  <si>
    <t>Unit</t>
  </si>
  <si>
    <t>[1950]</t>
  </si>
  <si>
    <t>[1951]</t>
  </si>
  <si>
    <t>[1952]</t>
  </si>
  <si>
    <t>[1953]</t>
  </si>
  <si>
    <t>[1954]</t>
  </si>
  <si>
    <t>[1955]</t>
  </si>
  <si>
    <t>[1956]</t>
  </si>
  <si>
    <t>[1957]</t>
  </si>
  <si>
    <t>[1958]</t>
  </si>
  <si>
    <t>[1959]</t>
  </si>
  <si>
    <t>[1960]</t>
  </si>
  <si>
    <t>[1961]</t>
  </si>
  <si>
    <t>[1962]</t>
  </si>
  <si>
    <t>[1963]</t>
  </si>
  <si>
    <t>[1964]</t>
  </si>
  <si>
    <t>[1965]</t>
  </si>
  <si>
    <t>[1966]</t>
  </si>
  <si>
    <t>[1967]</t>
  </si>
  <si>
    <t>[1968]</t>
  </si>
  <si>
    <t>[1969]</t>
  </si>
  <si>
    <t>[1970]</t>
  </si>
  <si>
    <t>[1971]</t>
  </si>
  <si>
    <t>[1972]</t>
  </si>
  <si>
    <t>[1973]</t>
  </si>
  <si>
    <t>[1974]</t>
  </si>
  <si>
    <t>[1975]</t>
  </si>
  <si>
    <t>[1976]</t>
  </si>
  <si>
    <t>[1977]</t>
  </si>
  <si>
    <t>[1978]</t>
  </si>
  <si>
    <t>[1979]</t>
  </si>
  <si>
    <t>[1980]</t>
  </si>
  <si>
    <t>[1981]</t>
  </si>
  <si>
    <t>[1982]</t>
  </si>
  <si>
    <t>[1983]</t>
  </si>
  <si>
    <t>[1984]</t>
  </si>
  <si>
    <t>[1985]</t>
  </si>
  <si>
    <t>[1986]</t>
  </si>
  <si>
    <t>[1987]</t>
  </si>
  <si>
    <t>[1988]</t>
  </si>
  <si>
    <t>[1989]</t>
  </si>
  <si>
    <t>[1990]</t>
  </si>
  <si>
    <t>[1991]</t>
  </si>
  <si>
    <t>[1992]</t>
  </si>
  <si>
    <t>[1993]</t>
  </si>
  <si>
    <t>[1994]</t>
  </si>
  <si>
    <t>[1995]</t>
  </si>
  <si>
    <t>[1996]</t>
  </si>
  <si>
    <t>[1997]</t>
  </si>
  <si>
    <t>[1998]</t>
  </si>
  <si>
    <t>[1999]</t>
  </si>
  <si>
    <t>[2000]</t>
  </si>
  <si>
    <t>[2001]</t>
  </si>
  <si>
    <t>[2002]</t>
  </si>
  <si>
    <t>[2003]</t>
  </si>
  <si>
    <t>[2004]</t>
  </si>
  <si>
    <t>[2005]</t>
  </si>
  <si>
    <t>[2006]</t>
  </si>
  <si>
    <t>[2007]</t>
  </si>
  <si>
    <t>[2008]</t>
  </si>
  <si>
    <t>[2009]</t>
  </si>
  <si>
    <t>[2010]</t>
  </si>
  <si>
    <t>[2011]</t>
  </si>
  <si>
    <t>[2012]</t>
  </si>
  <si>
    <t>[2013]</t>
  </si>
  <si>
    <t>[2014]</t>
  </si>
  <si>
    <t>[2015]</t>
  </si>
  <si>
    <t>[2016]</t>
  </si>
  <si>
    <t>[2017]</t>
  </si>
  <si>
    <t>[2018]</t>
  </si>
  <si>
    <t>[2019]</t>
  </si>
  <si>
    <t>[2020]</t>
  </si>
  <si>
    <t>[2021]</t>
  </si>
  <si>
    <t>[2022]</t>
  </si>
  <si>
    <t>Marine areas</t>
  </si>
  <si>
    <t>TLW, Number</t>
  </si>
  <si>
    <t>Japan</t>
  </si>
  <si>
    <t>Taiwan Province of China</t>
  </si>
  <si>
    <t>China</t>
  </si>
  <si>
    <t>Republic of Korea</t>
  </si>
  <si>
    <t>Seychelles</t>
  </si>
  <si>
    <t>France</t>
  </si>
  <si>
    <t>Mauritius</t>
  </si>
  <si>
    <t>Spain</t>
  </si>
  <si>
    <t>Philippines</t>
  </si>
  <si>
    <t>Italy</t>
  </si>
  <si>
    <t>Iran (Islamic Republic of)</t>
  </si>
  <si>
    <t>Timor-Leste</t>
  </si>
  <si>
    <t>Portugal</t>
  </si>
  <si>
    <t>Other NEI</t>
  </si>
  <si>
    <t>Senegal</t>
  </si>
  <si>
    <t>Maldives</t>
  </si>
  <si>
    <t>Mayotte</t>
  </si>
  <si>
    <t>Madagascar</t>
  </si>
  <si>
    <t>Vanuatu</t>
  </si>
  <si>
    <t>Guinea</t>
  </si>
  <si>
    <t>Belize</t>
  </si>
  <si>
    <t>United Republic of Tanzania</t>
  </si>
  <si>
    <t>United Kingdom of Great Britain and Northern Ireland</t>
  </si>
  <si>
    <t>Distant water fishing nations</t>
  </si>
  <si>
    <t>Coastal nations</t>
  </si>
  <si>
    <t>long distance</t>
  </si>
  <si>
    <t>Distant water</t>
  </si>
  <si>
    <r>
      <t>Table 1:</t>
    </r>
    <r>
      <rPr>
        <sz val="10"/>
        <color theme="1"/>
        <rFont val="Calibri"/>
        <family val="2"/>
      </rPr>
      <t xml:space="preserve"> Estimates of Area 57 vessel numbers for each fishing sub-areas (excluding the high seas oceanic areas)</t>
    </r>
  </si>
  <si>
    <t> Fishing sub-area</t>
  </si>
  <si>
    <t>Small-scale vessels</t>
  </si>
  <si>
    <t>Large scale vessels</t>
  </si>
  <si>
    <t>Total number of vessels</t>
  </si>
  <si>
    <t>Percentage of total</t>
  </si>
  <si>
    <t xml:space="preserve">Sub-area 57.1 </t>
  </si>
  <si>
    <t>Sub-area 57.2</t>
  </si>
  <si>
    <t>Sub-area 57.5.1</t>
  </si>
  <si>
    <t>Sub-area 57.5.2</t>
  </si>
  <si>
    <t>Sub-area 57.6</t>
  </si>
  <si>
    <t>Total Area 57</t>
  </si>
  <si>
    <t> 100%</t>
  </si>
  <si>
    <t> Percentage (SSF vs LSF)</t>
  </si>
  <si>
    <r>
      <t>Table 5:</t>
    </r>
    <r>
      <rPr>
        <sz val="10"/>
        <color theme="1"/>
        <rFont val="Calibri"/>
        <family val="2"/>
      </rPr>
      <t xml:space="preserve"> Assessment coverage by fishing area </t>
    </r>
  </si>
  <si>
    <t>Area 57 &amp; fishing sub-areas</t>
  </si>
  <si>
    <t>Number of stocks</t>
  </si>
  <si>
    <t>Sub-area 57.1</t>
  </si>
  <si>
    <t>Sub-area 57.3</t>
  </si>
  <si>
    <t>Sub-area 57.4</t>
  </si>
  <si>
    <t>Sub-area 57.5</t>
  </si>
  <si>
    <t xml:space="preserve">   Division 57.5.1</t>
  </si>
  <si>
    <r>
      <t xml:space="preserve">Table 7: </t>
    </r>
    <r>
      <rPr>
        <sz val="10"/>
        <color theme="1"/>
        <rFont val="Calibri"/>
        <family val="2"/>
      </rPr>
      <t>Number and status of Tier 1 assessed stocks</t>
    </r>
    <r>
      <rPr>
        <sz val="8"/>
        <color theme="1"/>
        <rFont val="Times New Roman"/>
        <family val="1"/>
      </rPr>
      <t> </t>
    </r>
  </si>
  <si>
    <t xml:space="preserve">Stock status </t>
  </si>
  <si>
    <t>Number of assessments</t>
  </si>
  <si>
    <t>Weighted proportion of total assessments (%)</t>
  </si>
  <si>
    <t xml:space="preserve">Overfished </t>
  </si>
  <si>
    <t xml:space="preserve">Maximally Sustainably Fished </t>
  </si>
  <si>
    <t xml:space="preserve">Underfished </t>
  </si>
  <si>
    <t xml:space="preserve">Total </t>
  </si>
  <si>
    <r>
      <t>Source:</t>
    </r>
    <r>
      <rPr>
        <sz val="10"/>
        <color theme="1"/>
        <rFont val="Calibri"/>
        <family val="2"/>
      </rPr>
      <t xml:space="preserve"> Authors elaboration.</t>
    </r>
  </si>
  <si>
    <r>
      <t xml:space="preserve">Table 8: </t>
    </r>
    <r>
      <rPr>
        <sz val="10"/>
        <color theme="1"/>
        <rFont val="Calibri"/>
        <family val="2"/>
      </rPr>
      <t>Number and status of Tier 2 assessed stocks</t>
    </r>
  </si>
  <si>
    <r>
      <t xml:space="preserve">Table 9: </t>
    </r>
    <r>
      <rPr>
        <sz val="10"/>
        <color theme="1"/>
        <rFont val="Calibri"/>
        <family val="2"/>
      </rPr>
      <t>Number and status of Tier 3 assessed stocks</t>
    </r>
  </si>
  <si>
    <t>Sub-area</t>
  </si>
  <si>
    <t>SSF</t>
  </si>
  <si>
    <t>LSF</t>
  </si>
  <si>
    <t>Geographic area</t>
  </si>
  <si>
    <t>Source</t>
  </si>
  <si>
    <t>Whole country</t>
  </si>
  <si>
    <t>FAO SOFIA 2022</t>
  </si>
  <si>
    <t>East Coast States</t>
  </si>
  <si>
    <t xml:space="preserve">MPEDA, 2024 </t>
  </si>
  <si>
    <t>Aceh province</t>
  </si>
  <si>
    <t xml:space="preserve">MMAF, 2024 </t>
  </si>
  <si>
    <t>West Coast Peninsular Malaysia</t>
  </si>
  <si>
    <t>Malaysia DOF, 2019</t>
  </si>
  <si>
    <t>Myanmar</t>
  </si>
  <si>
    <t>FAO, SOFIA 2022</t>
  </si>
  <si>
    <t xml:space="preserve">Whole country </t>
  </si>
  <si>
    <t xml:space="preserve">Thailand </t>
  </si>
  <si>
    <t>Andaman sea</t>
  </si>
  <si>
    <t>Thailand DOF, 2015</t>
  </si>
  <si>
    <t>North &amp; West Sumatra (Provinces that have north and south coasts divided by 2)</t>
  </si>
  <si>
    <t>MMAF, 2024</t>
  </si>
  <si>
    <t>East Java, Bali, East/West Timor (Provinces that have north and south coasts divided by 2)</t>
  </si>
  <si>
    <t>Northwestern Australia (North Territory, Western Australia divided by 2)</t>
  </si>
  <si>
    <t>AMSA,2024</t>
  </si>
  <si>
    <t>57.5.2</t>
  </si>
  <si>
    <t>South Western Australia (Western Australia divided by 2)</t>
  </si>
  <si>
    <t>South Australia, Victoria</t>
  </si>
  <si>
    <r>
      <t xml:space="preserve">Details of sources for Table 1 : </t>
    </r>
    <r>
      <rPr>
        <sz val="10"/>
        <color rgb="FF000000"/>
        <rFont val="Calibri"/>
        <family val="2"/>
        <scheme val="minor"/>
      </rPr>
      <t>Breakdown of vessels numbers by fishing sub-area</t>
    </r>
    <r>
      <rPr>
        <b/>
        <sz val="10"/>
        <color rgb="FF000000"/>
        <rFont val="Calibri"/>
        <family val="2"/>
        <scheme val="minor"/>
      </rPr>
      <t xml:space="preserve"> </t>
    </r>
  </si>
  <si>
    <t>Un. Sov. Soc. Rep.</t>
  </si>
  <si>
    <t>Cook Islands</t>
  </si>
  <si>
    <t>Uruguay</t>
  </si>
  <si>
    <t>Ukraine</t>
  </si>
  <si>
    <t>Catch  weight</t>
  </si>
  <si>
    <t>% low</t>
  </si>
  <si>
    <t>%high</t>
  </si>
  <si>
    <t>Lower</t>
  </si>
  <si>
    <t>Upper</t>
  </si>
  <si>
    <t>shrimp</t>
  </si>
  <si>
    <t>trash fish</t>
  </si>
  <si>
    <t>anchovies</t>
  </si>
  <si>
    <t>pelagic  fish</t>
  </si>
  <si>
    <t>demersal fish</t>
  </si>
  <si>
    <t>other economic  spp.</t>
  </si>
  <si>
    <t>%</t>
  </si>
  <si>
    <t>Andaman</t>
  </si>
  <si>
    <t>Artisanal</t>
  </si>
  <si>
    <t>Commercial</t>
  </si>
  <si>
    <t>WPM</t>
  </si>
  <si>
    <t>E coast</t>
  </si>
  <si>
    <t>E coast India</t>
  </si>
  <si>
    <t>LDFN</t>
  </si>
  <si>
    <t>IHH</t>
  </si>
  <si>
    <t>Zeller</t>
  </si>
  <si>
    <t>Total  Area 57</t>
  </si>
  <si>
    <r>
      <t>Table 3:</t>
    </r>
    <r>
      <rPr>
        <sz val="10"/>
        <color theme="1"/>
        <rFont val="Calibri"/>
        <family val="2"/>
      </rPr>
      <t xml:space="preserve"> The percentage of stock and their uncertainty for Area 57 Tier1, 2 and Tier 3 assessments</t>
    </r>
  </si>
  <si>
    <t>Percentage of stocks assessed (%)</t>
  </si>
  <si>
    <t>Tier 1</t>
  </si>
  <si>
    <t>Tier 2</t>
  </si>
  <si>
    <t>Tier 3</t>
  </si>
  <si>
    <t>-</t>
  </si>
  <si>
    <t>High</t>
  </si>
  <si>
    <r>
      <t>Table 4:</t>
    </r>
    <r>
      <rPr>
        <sz val="10"/>
        <color theme="1"/>
        <rFont val="Calibri"/>
        <family val="2"/>
      </rPr>
      <t xml:space="preserve"> Assessment coverage by Demersal-Pelagic characteristic of stock</t>
    </r>
  </si>
  <si>
    <t>Assessment Tier</t>
  </si>
  <si>
    <t>No. of stocks assessed</t>
  </si>
  <si>
    <t>Number</t>
  </si>
  <si>
    <t>Assessment tiers</t>
  </si>
  <si>
    <t>Number of stocks assessed</t>
  </si>
  <si>
    <t>Weighted percentage of assessments</t>
  </si>
  <si>
    <r>
      <t>Tier 1</t>
    </r>
    <r>
      <rPr>
        <sz val="10"/>
        <color rgb="FF000000"/>
        <rFont val="Calibri"/>
        <family val="2"/>
      </rPr>
      <t xml:space="preserve"> </t>
    </r>
  </si>
  <si>
    <r>
      <t>Tier 2</t>
    </r>
    <r>
      <rPr>
        <sz val="10"/>
        <color rgb="FF000000"/>
        <rFont val="Calibri"/>
        <family val="2"/>
      </rPr>
      <t xml:space="preserve"> Monitored FAO SRA+ with priors</t>
    </r>
  </si>
  <si>
    <r>
      <t>Tier 2</t>
    </r>
    <r>
      <rPr>
        <sz val="10"/>
        <color rgb="FF000000"/>
        <rFont val="Calibri"/>
        <family val="2"/>
      </rPr>
      <t xml:space="preserve"> &gt; 70 years FAO data SRA+ with priors</t>
    </r>
  </si>
  <si>
    <r>
      <t>Tier 2</t>
    </r>
    <r>
      <rPr>
        <sz val="10"/>
        <color rgb="FF000000"/>
        <rFont val="Calibri"/>
        <family val="2"/>
      </rPr>
      <t xml:space="preserve"> &gt; 50-69 years FAO data SRA+ with priors</t>
    </r>
  </si>
  <si>
    <r>
      <t>Tier 2</t>
    </r>
    <r>
      <rPr>
        <sz val="10"/>
        <color rgb="FF000000"/>
        <rFont val="Calibri"/>
        <family val="2"/>
      </rPr>
      <t xml:space="preserve"> &gt; 25-49 years FAO data SRA+ with priors</t>
    </r>
  </si>
  <si>
    <r>
      <t>Tier 3</t>
    </r>
    <r>
      <rPr>
        <sz val="10"/>
        <color rgb="FF000000"/>
        <rFont val="Calibri"/>
        <family val="2"/>
      </rPr>
      <t xml:space="preserve"> cMSY East Coast India and Andaman &amp; Nicobar Islands</t>
    </r>
  </si>
  <si>
    <t>Table in document</t>
  </si>
  <si>
    <t>Table for calculations</t>
  </si>
  <si>
    <t>Scale</t>
  </si>
  <si>
    <t>Proportion of catch (%)</t>
  </si>
  <si>
    <t>Est.  catch 2021</t>
  </si>
  <si>
    <t>(tonnes)</t>
  </si>
  <si>
    <t>Source, comments</t>
  </si>
  <si>
    <t>Australia, Western Southern</t>
  </si>
  <si>
    <t>Australia does not distinguish SSF and LSF in statistics. Assumption is that all fishing is commercial and remainder recreational</t>
  </si>
  <si>
    <t>DoFb (2020)</t>
  </si>
  <si>
    <t>Calculated from catch table in Jena &amp; George (2018)</t>
  </si>
  <si>
    <t>Indonesia, Sumatra, Java, Bali</t>
  </si>
  <si>
    <t>Calculated from MMAF data on catch by gear types in Napitupulu et al . (2022)</t>
  </si>
  <si>
    <t>Malaysia, West coast Peninsular</t>
  </si>
  <si>
    <t>Teh &amp; Teh (2014)</t>
  </si>
  <si>
    <t>Estimated from catch breakdown in  MALI &amp; FAO (2016)</t>
  </si>
  <si>
    <t>Export Development Board. (2022). Offshore catch attributed to LSF, coastal catch to SSF.</t>
  </si>
  <si>
    <t>Thailand, Andaman Sea</t>
  </si>
  <si>
    <t>DOFa (2020)</t>
  </si>
  <si>
    <t>Area 57 catch of all countries located outside Area 57. Assumed to be LSF</t>
  </si>
  <si>
    <t xml:space="preserve">Scale </t>
  </si>
  <si>
    <t>IOTC</t>
  </si>
  <si>
    <t>IOTC, 2023</t>
  </si>
  <si>
    <t>Uncertain</t>
  </si>
  <si>
    <t>Underfished, not  overfishing</t>
  </si>
  <si>
    <t>Aggregate</t>
  </si>
  <si>
    <r>
      <t> </t>
    </r>
    <r>
      <rPr>
        <sz val="10"/>
        <color theme="1"/>
        <rFont val="Times New Roman"/>
        <family val="1"/>
      </rPr>
      <t>Note that  the assessment numbers  are the actual assessments, not weighted. The percentages are the weighted percentages to keep things straight - otherwise the text becomes  contradictory.</t>
    </r>
  </si>
  <si>
    <r>
      <t>Figure 9:</t>
    </r>
    <r>
      <rPr>
        <sz val="10"/>
        <color theme="1"/>
        <rFont val="Calibri"/>
        <family val="2"/>
      </rPr>
      <t xml:space="preserve"> Catch trend of three main pelagic species groups in Area 57</t>
    </r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</si>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</sst>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%"/>
  </numFmts>
  <fonts count="3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474747"/>
      <name val="Calibri"/>
      <family val="2"/>
    </font>
    <font>
      <i/>
      <sz val="11"/>
      <color rgb="FF4D5156"/>
      <name val="Calibri"/>
      <family val="2"/>
    </font>
    <font>
      <sz val="11"/>
      <color rgb="FF000000"/>
      <name val="Calibri"/>
      <family val="2"/>
    </font>
    <font>
      <sz val="11"/>
      <color theme="1"/>
      <name val="Calibri (Body)"/>
    </font>
    <font>
      <i/>
      <sz val="11"/>
      <color theme="1"/>
      <name val="Calibri (Body)"/>
    </font>
    <font>
      <sz val="11"/>
      <color theme="1"/>
      <name val="Cambria"/>
      <family val="1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NewRoman,Bold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E1F2"/>
        <bgColor indexed="64"/>
      </patternFill>
    </fill>
  </fills>
  <borders count="34">
    <border>
      <left/>
      <right/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6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9" fillId="0" borderId="0" xfId="0" applyFont="1"/>
    <xf numFmtId="0" fontId="4" fillId="3" borderId="0" xfId="0" applyFont="1" applyFill="1" applyAlignment="1">
      <alignment horizontal="center"/>
    </xf>
    <xf numFmtId="3" fontId="0" fillId="0" borderId="0" xfId="0" applyNumberFormat="1"/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0" xfId="0" applyFont="1" applyFill="1"/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13" fillId="0" borderId="0" xfId="0" applyFont="1"/>
    <xf numFmtId="0" fontId="10" fillId="0" borderId="0" xfId="0" applyFont="1" applyAlignment="1">
      <alignment vertical="top"/>
    </xf>
    <xf numFmtId="0" fontId="6" fillId="5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17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" fillId="0" borderId="0" xfId="0" applyFont="1"/>
    <xf numFmtId="9" fontId="0" fillId="0" borderId="0" xfId="0" applyNumberFormat="1"/>
    <xf numFmtId="0" fontId="0" fillId="0" borderId="7" xfId="0" applyBorder="1"/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0" fontId="22" fillId="10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6" fillId="0" borderId="4" xfId="0" applyFont="1" applyBorder="1"/>
    <xf numFmtId="166" fontId="0" fillId="0" borderId="0" xfId="0" applyNumberFormat="1"/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vertical="center"/>
    </xf>
    <xf numFmtId="0" fontId="22" fillId="10" borderId="6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6" fillId="0" borderId="6" xfId="0" applyFont="1" applyBorder="1"/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4" borderId="7" xfId="0" applyFont="1" applyFill="1" applyBorder="1" applyAlignment="1">
      <alignment horizontal="center" vertical="center"/>
    </xf>
    <xf numFmtId="166" fontId="0" fillId="0" borderId="7" xfId="0" applyNumberFormat="1" applyBorder="1"/>
    <xf numFmtId="0" fontId="23" fillId="5" borderId="7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/>
    </xf>
    <xf numFmtId="0" fontId="0" fillId="0" borderId="10" xfId="0" applyBorder="1"/>
    <xf numFmtId="0" fontId="22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vertical="center"/>
    </xf>
    <xf numFmtId="0" fontId="0" fillId="0" borderId="7" xfId="0" applyBorder="1" applyAlignment="1">
      <alignment horizontal="left"/>
    </xf>
    <xf numFmtId="0" fontId="1" fillId="0" borderId="0" xfId="0" applyFont="1" applyAlignment="1">
      <alignment horizontal="center"/>
    </xf>
    <xf numFmtId="0" fontId="20" fillId="6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vertical="center"/>
    </xf>
    <xf numFmtId="0" fontId="18" fillId="6" borderId="5" xfId="0" applyFont="1" applyFill="1" applyBorder="1" applyAlignment="1">
      <alignment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vertical="center" wrapText="1"/>
    </xf>
    <xf numFmtId="0" fontId="24" fillId="6" borderId="15" xfId="0" applyFont="1" applyFill="1" applyBorder="1" applyAlignment="1">
      <alignment horizontal="center" vertical="center" wrapText="1"/>
    </xf>
    <xf numFmtId="0" fontId="24" fillId="5" borderId="16" xfId="0" applyFont="1" applyFill="1" applyBorder="1" applyAlignment="1">
      <alignment horizontal="center"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6" borderId="16" xfId="0" applyFont="1" applyFill="1" applyBorder="1" applyAlignment="1">
      <alignment vertical="center" wrapText="1"/>
    </xf>
    <xf numFmtId="0" fontId="24" fillId="0" borderId="6" xfId="0" applyFont="1" applyBorder="1" applyAlignment="1">
      <alignment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25" fillId="4" borderId="6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24" fillId="6" borderId="17" xfId="0" applyFont="1" applyFill="1" applyBorder="1" applyAlignment="1">
      <alignment vertical="center" wrapText="1"/>
    </xf>
    <xf numFmtId="0" fontId="24" fillId="6" borderId="6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9" fontId="24" fillId="0" borderId="6" xfId="0" applyNumberFormat="1" applyFont="1" applyBorder="1" applyAlignment="1">
      <alignment horizontal="center" vertical="center" wrapText="1"/>
    </xf>
    <xf numFmtId="9" fontId="25" fillId="5" borderId="6" xfId="0" applyNumberFormat="1" applyFont="1" applyFill="1" applyBorder="1" applyAlignment="1">
      <alignment horizontal="center" vertical="center" wrapText="1"/>
    </xf>
    <xf numFmtId="9" fontId="24" fillId="3" borderId="6" xfId="0" applyNumberFormat="1" applyFont="1" applyFill="1" applyBorder="1" applyAlignment="1">
      <alignment horizontal="center" vertical="center" wrapText="1"/>
    </xf>
    <xf numFmtId="9" fontId="24" fillId="4" borderId="6" xfId="0" applyNumberFormat="1" applyFont="1" applyFill="1" applyBorder="1" applyAlignment="1">
      <alignment horizontal="center" vertical="center" wrapText="1"/>
    </xf>
    <xf numFmtId="9" fontId="24" fillId="10" borderId="6" xfId="0" applyNumberFormat="1" applyFont="1" applyFill="1" applyBorder="1" applyAlignment="1">
      <alignment horizontal="center" vertical="center" wrapText="1"/>
    </xf>
    <xf numFmtId="9" fontId="25" fillId="3" borderId="6" xfId="0" applyNumberFormat="1" applyFont="1" applyFill="1" applyBorder="1" applyAlignment="1">
      <alignment horizontal="center" vertical="center" wrapText="1"/>
    </xf>
    <xf numFmtId="9" fontId="25" fillId="4" borderId="6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horizontal="center" vertical="center"/>
    </xf>
    <xf numFmtId="0" fontId="19" fillId="11" borderId="5" xfId="0" applyFont="1" applyFill="1" applyBorder="1" applyAlignment="1">
      <alignment vertical="center"/>
    </xf>
    <xf numFmtId="3" fontId="19" fillId="11" borderId="6" xfId="0" applyNumberFormat="1" applyFont="1" applyFill="1" applyBorder="1" applyAlignment="1">
      <alignment horizontal="right" vertical="center"/>
    </xf>
    <xf numFmtId="9" fontId="19" fillId="11" borderId="6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vertical="center"/>
    </xf>
    <xf numFmtId="3" fontId="19" fillId="0" borderId="6" xfId="0" applyNumberFormat="1" applyFont="1" applyBorder="1" applyAlignment="1">
      <alignment horizontal="right" vertical="center"/>
    </xf>
    <xf numFmtId="9" fontId="19" fillId="10" borderId="6" xfId="0" applyNumberFormat="1" applyFont="1" applyFill="1" applyBorder="1" applyAlignment="1">
      <alignment horizontal="right" vertical="center"/>
    </xf>
    <xf numFmtId="0" fontId="19" fillId="0" borderId="6" xfId="0" applyFont="1" applyBorder="1" applyAlignment="1">
      <alignment horizontal="right" vertical="center"/>
    </xf>
    <xf numFmtId="10" fontId="19" fillId="10" borderId="6" xfId="0" applyNumberFormat="1" applyFont="1" applyFill="1" applyBorder="1" applyAlignment="1">
      <alignment horizontal="right" vertical="center"/>
    </xf>
    <xf numFmtId="0" fontId="19" fillId="11" borderId="6" xfId="0" applyFont="1" applyFill="1" applyBorder="1" applyAlignment="1">
      <alignment horizontal="right" vertical="center"/>
    </xf>
    <xf numFmtId="10" fontId="19" fillId="11" borderId="6" xfId="0" applyNumberFormat="1" applyFont="1" applyFill="1" applyBorder="1" applyAlignment="1">
      <alignment horizontal="right" vertical="center"/>
    </xf>
    <xf numFmtId="3" fontId="20" fillId="6" borderId="6" xfId="0" applyNumberFormat="1" applyFont="1" applyFill="1" applyBorder="1" applyAlignment="1">
      <alignment horizontal="right" vertical="center"/>
    </xf>
    <xf numFmtId="0" fontId="19" fillId="6" borderId="6" xfId="0" applyFont="1" applyFill="1" applyBorder="1" applyAlignment="1">
      <alignment horizontal="right" vertical="center"/>
    </xf>
    <xf numFmtId="9" fontId="19" fillId="6" borderId="6" xfId="0" applyNumberFormat="1" applyFont="1" applyFill="1" applyBorder="1" applyAlignment="1">
      <alignment horizontal="right" vertical="center"/>
    </xf>
    <xf numFmtId="0" fontId="20" fillId="6" borderId="5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0" fillId="6" borderId="5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18" fillId="0" borderId="13" xfId="0" applyFont="1" applyBorder="1" applyAlignment="1">
      <alignment vertical="center" wrapText="1"/>
    </xf>
    <xf numFmtId="0" fontId="19" fillId="4" borderId="6" xfId="0" applyFont="1" applyFill="1" applyBorder="1" applyAlignment="1">
      <alignment vertical="center" wrapText="1"/>
    </xf>
    <xf numFmtId="9" fontId="19" fillId="4" borderId="6" xfId="0" applyNumberFormat="1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vertical="center" wrapText="1"/>
    </xf>
    <xf numFmtId="9" fontId="19" fillId="3" borderId="6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9" fillId="5" borderId="6" xfId="0" applyFont="1" applyFill="1" applyBorder="1" applyAlignment="1">
      <alignment vertical="center" wrapText="1"/>
    </xf>
    <xf numFmtId="9" fontId="19" fillId="5" borderId="6" xfId="0" applyNumberFormat="1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vertical="center" wrapText="1"/>
    </xf>
    <xf numFmtId="9" fontId="20" fillId="7" borderId="6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9" fillId="0" borderId="0" xfId="0" applyFont="1"/>
    <xf numFmtId="0" fontId="27" fillId="6" borderId="5" xfId="0" applyFont="1" applyFill="1" applyBorder="1" applyAlignment="1">
      <alignment vertical="center"/>
    </xf>
    <xf numFmtId="0" fontId="27" fillId="6" borderId="6" xfId="0" applyFont="1" applyFill="1" applyBorder="1" applyAlignment="1">
      <alignment horizontal="center" vertical="center"/>
    </xf>
    <xf numFmtId="0" fontId="27" fillId="6" borderId="6" xfId="0" applyFont="1" applyFill="1" applyBorder="1" applyAlignment="1">
      <alignment vertical="center" wrapText="1"/>
    </xf>
    <xf numFmtId="0" fontId="27" fillId="6" borderId="6" xfId="0" applyFont="1" applyFill="1" applyBorder="1" applyAlignment="1">
      <alignment vertical="center"/>
    </xf>
    <xf numFmtId="3" fontId="27" fillId="7" borderId="6" xfId="0" applyNumberFormat="1" applyFont="1" applyFill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3" fontId="28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vertical="center" wrapText="1"/>
    </xf>
    <xf numFmtId="0" fontId="29" fillId="0" borderId="6" xfId="0" applyFont="1" applyBorder="1" applyAlignment="1">
      <alignment vertical="center"/>
    </xf>
    <xf numFmtId="0" fontId="30" fillId="0" borderId="0" xfId="0" applyFont="1"/>
    <xf numFmtId="0" fontId="0" fillId="9" borderId="7" xfId="0" applyFill="1" applyBorder="1" applyAlignment="1">
      <alignment horizontal="center"/>
    </xf>
    <xf numFmtId="0" fontId="1" fillId="9" borderId="7" xfId="0" applyFont="1" applyFill="1" applyBorder="1"/>
    <xf numFmtId="3" fontId="0" fillId="9" borderId="18" xfId="0" applyNumberFormat="1" applyFill="1" applyBorder="1"/>
    <xf numFmtId="9" fontId="0" fillId="0" borderId="7" xfId="0" applyNumberFormat="1" applyBorder="1"/>
    <xf numFmtId="3" fontId="0" fillId="9" borderId="7" xfId="0" applyNumberFormat="1" applyFill="1" applyBorder="1"/>
    <xf numFmtId="3" fontId="0" fillId="0" borderId="7" xfId="0" applyNumberFormat="1" applyBorder="1"/>
    <xf numFmtId="0" fontId="20" fillId="11" borderId="6" xfId="0" applyFont="1" applyFill="1" applyBorder="1" applyAlignment="1">
      <alignment horizontal="center" vertical="center" wrapText="1"/>
    </xf>
    <xf numFmtId="0" fontId="20" fillId="11" borderId="5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0" fillId="6" borderId="17" xfId="0" applyFont="1" applyFill="1" applyBorder="1" applyAlignment="1">
      <alignment horizontal="center" vertical="center" wrapText="1"/>
    </xf>
    <xf numFmtId="0" fontId="20" fillId="5" borderId="16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0" fillId="4" borderId="16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10" borderId="6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9" fontId="20" fillId="0" borderId="6" xfId="0" applyNumberFormat="1" applyFont="1" applyBorder="1" applyAlignment="1">
      <alignment horizontal="center" vertical="center" wrapText="1"/>
    </xf>
    <xf numFmtId="9" fontId="20" fillId="5" borderId="6" xfId="0" applyNumberFormat="1" applyFont="1" applyFill="1" applyBorder="1" applyAlignment="1">
      <alignment horizontal="center" vertical="center" wrapText="1"/>
    </xf>
    <xf numFmtId="9" fontId="20" fillId="3" borderId="6" xfId="0" applyNumberFormat="1" applyFont="1" applyFill="1" applyBorder="1" applyAlignment="1">
      <alignment horizontal="center" vertical="center" wrapText="1"/>
    </xf>
    <xf numFmtId="9" fontId="20" fillId="4" borderId="6" xfId="0" applyNumberFormat="1" applyFont="1" applyFill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6" xfId="0" applyFont="1" applyBorder="1" applyAlignment="1">
      <alignment horizontal="center" vertical="center"/>
    </xf>
    <xf numFmtId="3" fontId="19" fillId="0" borderId="6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20" fillId="6" borderId="13" xfId="0" applyFont="1" applyFill="1" applyBorder="1" applyAlignment="1">
      <alignment horizontal="center" vertical="center"/>
    </xf>
    <xf numFmtId="9" fontId="20" fillId="11" borderId="6" xfId="0" applyNumberFormat="1" applyFont="1" applyFill="1" applyBorder="1" applyAlignment="1">
      <alignment horizontal="center" vertical="center"/>
    </xf>
    <xf numFmtId="3" fontId="20" fillId="11" borderId="6" xfId="0" applyNumberFormat="1" applyFont="1" applyFill="1" applyBorder="1" applyAlignment="1">
      <alignment horizontal="center" vertical="center"/>
    </xf>
    <xf numFmtId="0" fontId="0" fillId="2" borderId="7" xfId="0" applyFill="1" applyBorder="1"/>
    <xf numFmtId="0" fontId="1" fillId="2" borderId="7" xfId="0" applyFont="1" applyFill="1" applyBorder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/>
    <xf numFmtId="164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9" fillId="11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0" fontId="24" fillId="5" borderId="6" xfId="0" applyNumberFormat="1" applyFont="1" applyFill="1" applyBorder="1" applyAlignment="1">
      <alignment horizontal="center" vertical="center" wrapText="1"/>
    </xf>
    <xf numFmtId="10" fontId="24" fillId="3" borderId="6" xfId="0" applyNumberFormat="1" applyFont="1" applyFill="1" applyBorder="1" applyAlignment="1">
      <alignment horizontal="center" vertical="center" wrapText="1"/>
    </xf>
    <xf numFmtId="10" fontId="24" fillId="4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3" fontId="5" fillId="2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20" fillId="8" borderId="3" xfId="0" applyFont="1" applyFill="1" applyBorder="1" applyAlignment="1">
      <alignment vertical="center" wrapText="1"/>
    </xf>
    <xf numFmtId="0" fontId="20" fillId="8" borderId="4" xfId="0" applyFont="1" applyFill="1" applyBorder="1" applyAlignment="1">
      <alignment vertical="center" wrapText="1"/>
    </xf>
    <xf numFmtId="0" fontId="19" fillId="7" borderId="6" xfId="0" applyFont="1" applyFill="1" applyBorder="1" applyAlignment="1">
      <alignment vertical="center" wrapText="1"/>
    </xf>
    <xf numFmtId="0" fontId="19" fillId="10" borderId="5" xfId="0" applyFont="1" applyFill="1" applyBorder="1" applyAlignment="1">
      <alignment vertical="center" wrapText="1"/>
    </xf>
    <xf numFmtId="0" fontId="19" fillId="10" borderId="6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vertical="center" wrapText="1"/>
    </xf>
    <xf numFmtId="0" fontId="18" fillId="10" borderId="0" xfId="0" applyFont="1" applyFill="1" applyAlignment="1">
      <alignment horizontal="center" vertical="center" wrapText="1"/>
    </xf>
    <xf numFmtId="0" fontId="20" fillId="8" borderId="4" xfId="0" applyFont="1" applyFill="1" applyBorder="1" applyAlignment="1">
      <alignment horizontal="center" vertical="center" wrapText="1"/>
    </xf>
    <xf numFmtId="166" fontId="25" fillId="5" borderId="6" xfId="0" applyNumberFormat="1" applyFont="1" applyFill="1" applyBorder="1" applyAlignment="1">
      <alignment horizontal="center" vertical="center" wrapText="1"/>
    </xf>
    <xf numFmtId="166" fontId="25" fillId="3" borderId="6" xfId="0" applyNumberFormat="1" applyFont="1" applyFill="1" applyBorder="1" applyAlignment="1">
      <alignment horizontal="center" vertical="center" wrapText="1"/>
    </xf>
    <xf numFmtId="166" fontId="25" fillId="4" borderId="6" xfId="0" applyNumberFormat="1" applyFont="1" applyFill="1" applyBorder="1" applyAlignment="1">
      <alignment horizontal="center" vertical="center" wrapText="1"/>
    </xf>
    <xf numFmtId="10" fontId="19" fillId="3" borderId="9" xfId="0" applyNumberFormat="1" applyFont="1" applyFill="1" applyBorder="1" applyAlignment="1">
      <alignment horizontal="center" vertical="center" wrapText="1"/>
    </xf>
    <xf numFmtId="10" fontId="19" fillId="5" borderId="6" xfId="0" applyNumberFormat="1" applyFont="1" applyFill="1" applyBorder="1" applyAlignment="1">
      <alignment horizontal="center" vertical="center" wrapText="1"/>
    </xf>
    <xf numFmtId="10" fontId="19" fillId="4" borderId="9" xfId="0" applyNumberFormat="1" applyFont="1" applyFill="1" applyBorder="1" applyAlignment="1">
      <alignment horizontal="center" vertical="center" wrapText="1"/>
    </xf>
    <xf numFmtId="10" fontId="20" fillId="5" borderId="6" xfId="0" applyNumberFormat="1" applyFont="1" applyFill="1" applyBorder="1" applyAlignment="1">
      <alignment horizontal="center" vertical="center" wrapText="1"/>
    </xf>
    <xf numFmtId="10" fontId="20" fillId="3" borderId="9" xfId="0" applyNumberFormat="1" applyFont="1" applyFill="1" applyBorder="1" applyAlignment="1">
      <alignment horizontal="center" vertical="center" wrapText="1"/>
    </xf>
    <xf numFmtId="10" fontId="20" fillId="4" borderId="9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33" fillId="0" borderId="0" xfId="0" applyFont="1"/>
    <xf numFmtId="3" fontId="34" fillId="0" borderId="0" xfId="0" applyNumberFormat="1" applyFont="1"/>
    <xf numFmtId="3" fontId="33" fillId="0" borderId="0" xfId="0" applyNumberFormat="1" applyFont="1"/>
    <xf numFmtId="0" fontId="21" fillId="0" borderId="9" xfId="0" applyFont="1" applyBorder="1" applyAlignment="1">
      <alignment vertical="center"/>
    </xf>
    <xf numFmtId="0" fontId="19" fillId="6" borderId="12" xfId="0" applyFont="1" applyFill="1" applyBorder="1" applyAlignment="1">
      <alignment vertical="center"/>
    </xf>
    <xf numFmtId="0" fontId="19" fillId="6" borderId="4" xfId="0" applyFont="1" applyFill="1" applyBorder="1" applyAlignment="1">
      <alignment vertical="center"/>
    </xf>
    <xf numFmtId="0" fontId="20" fillId="11" borderId="12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20" fillId="6" borderId="31" xfId="0" applyFont="1" applyFill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19" fillId="10" borderId="31" xfId="0" applyFont="1" applyFill="1" applyBorder="1" applyAlignment="1">
      <alignment vertical="center"/>
    </xf>
    <xf numFmtId="0" fontId="19" fillId="10" borderId="30" xfId="0" applyFont="1" applyFill="1" applyBorder="1" applyAlignment="1">
      <alignment vertical="center"/>
    </xf>
    <xf numFmtId="0" fontId="20" fillId="6" borderId="11" xfId="0" applyFont="1" applyFill="1" applyBorder="1" applyAlignment="1">
      <alignment vertical="center"/>
    </xf>
    <xf numFmtId="0" fontId="20" fillId="6" borderId="5" xfId="0" applyFont="1" applyFill="1" applyBorder="1" applyAlignment="1">
      <alignment vertical="center"/>
    </xf>
    <xf numFmtId="0" fontId="21" fillId="0" borderId="9" xfId="0" applyFont="1" applyBorder="1" applyAlignment="1">
      <alignment vertical="center" wrapText="1"/>
    </xf>
    <xf numFmtId="0" fontId="20" fillId="6" borderId="11" xfId="0" applyFont="1" applyFill="1" applyBorder="1" applyAlignment="1">
      <alignment vertical="center" wrapText="1"/>
    </xf>
    <xf numFmtId="0" fontId="20" fillId="6" borderId="5" xfId="0" applyFont="1" applyFill="1" applyBorder="1" applyAlignment="1">
      <alignment vertical="center" wrapText="1"/>
    </xf>
    <xf numFmtId="0" fontId="20" fillId="6" borderId="12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justify" vertical="center" wrapText="1"/>
    </xf>
    <xf numFmtId="0" fontId="21" fillId="0" borderId="8" xfId="0" applyFont="1" applyBorder="1" applyAlignment="1">
      <alignment horizontal="justify" vertical="center" wrapText="1"/>
    </xf>
    <xf numFmtId="0" fontId="21" fillId="0" borderId="4" xfId="0" applyFont="1" applyBorder="1" applyAlignment="1">
      <alignment horizontal="justify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vertical="center" wrapText="1"/>
    </xf>
    <xf numFmtId="0" fontId="21" fillId="0" borderId="20" xfId="0" applyFont="1" applyBorder="1" applyAlignment="1">
      <alignment vertical="center"/>
    </xf>
    <xf numFmtId="0" fontId="20" fillId="6" borderId="21" xfId="0" applyFont="1" applyFill="1" applyBorder="1" applyAlignment="1">
      <alignment vertical="center" wrapText="1"/>
    </xf>
    <xf numFmtId="0" fontId="20" fillId="6" borderId="17" xfId="0" applyFont="1" applyFill="1" applyBorder="1" applyAlignment="1">
      <alignment vertical="center" wrapText="1"/>
    </xf>
    <xf numFmtId="0" fontId="20" fillId="6" borderId="27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20" fillId="6" borderId="28" xfId="0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18" fillId="0" borderId="32" xfId="0" applyFont="1" applyBorder="1" applyAlignment="1">
      <alignment vertical="center" wrapText="1"/>
    </xf>
    <xf numFmtId="0" fontId="20" fillId="7" borderId="11" xfId="0" applyFont="1" applyFill="1" applyBorder="1" applyAlignment="1">
      <alignment vertical="center" wrapText="1"/>
    </xf>
    <xf numFmtId="0" fontId="20" fillId="7" borderId="5" xfId="0" applyFont="1" applyFill="1" applyBorder="1" applyAlignment="1">
      <alignment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27" fillId="0" borderId="4" xfId="0" applyFont="1" applyBorder="1" applyAlignment="1">
      <alignment vertical="center"/>
    </xf>
    <xf numFmtId="0" fontId="27" fillId="7" borderId="12" xfId="0" applyFont="1" applyFill="1" applyBorder="1" applyAlignment="1">
      <alignment vertical="center"/>
    </xf>
    <xf numFmtId="0" fontId="27" fillId="7" borderId="4" xfId="0" applyFont="1" applyFill="1" applyBorder="1" applyAlignment="1">
      <alignment vertical="center"/>
    </xf>
    <xf numFmtId="0" fontId="27" fillId="7" borderId="12" xfId="0" applyFont="1" applyFill="1" applyBorder="1" applyAlignment="1">
      <alignment vertical="center" wrapText="1"/>
    </xf>
    <xf numFmtId="0" fontId="27" fillId="7" borderId="4" xfId="0" applyFont="1" applyFill="1" applyBorder="1" applyAlignment="1">
      <alignment vertical="center" wrapText="1"/>
    </xf>
    <xf numFmtId="0" fontId="19" fillId="0" borderId="3" xfId="0" applyFont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22" fillId="5" borderId="3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0" fontId="35" fillId="12" borderId="3" xfId="0" applyFont="1" applyFill="1" applyBorder="1" applyAlignment="1">
      <alignment horizontal="center" vertical="center"/>
    </xf>
    <xf numFmtId="0" fontId="35" fillId="12" borderId="4" xfId="0" applyFont="1" applyFill="1" applyBorder="1" applyAlignment="1">
      <alignment vertical="center"/>
    </xf>
    <xf numFmtId="0" fontId="36" fillId="12" borderId="4" xfId="0" applyFont="1" applyFill="1" applyBorder="1" applyAlignment="1">
      <alignment vertical="center"/>
    </xf>
    <xf numFmtId="0" fontId="35" fillId="1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5938324900238"/>
          <c:y val="0.11278393964195335"/>
          <c:w val="0.75649265786022635"/>
          <c:h val="0.67171600861720238"/>
        </c:manualLayout>
      </c:layout>
      <c:areaChart>
        <c:grouping val="standard"/>
        <c:varyColors val="0"/>
        <c:ser>
          <c:idx val="0"/>
          <c:order val="0"/>
          <c:tx>
            <c:v>Tonnes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Lit>
              <c:formatCode>General</c:formatCode>
              <c:ptCount val="72"/>
              <c:pt idx="0">
                <c:v>1950</c:v>
              </c:pt>
              <c:pt idx="1">
                <c:v>1951</c:v>
              </c:pt>
              <c:pt idx="2">
                <c:v>1952</c:v>
              </c:pt>
              <c:pt idx="3">
                <c:v>1953</c:v>
              </c:pt>
              <c:pt idx="4">
                <c:v>1954</c:v>
              </c:pt>
              <c:pt idx="5">
                <c:v>1955</c:v>
              </c:pt>
              <c:pt idx="6">
                <c:v>1956</c:v>
              </c:pt>
              <c:pt idx="7">
                <c:v>1957</c:v>
              </c:pt>
              <c:pt idx="8">
                <c:v>1958</c:v>
              </c:pt>
              <c:pt idx="9">
                <c:v>1959</c:v>
              </c:pt>
              <c:pt idx="10">
                <c:v>1960</c:v>
              </c:pt>
              <c:pt idx="11">
                <c:v>1961</c:v>
              </c:pt>
              <c:pt idx="12">
                <c:v>1962</c:v>
              </c:pt>
              <c:pt idx="13">
                <c:v>1963</c:v>
              </c:pt>
              <c:pt idx="14">
                <c:v>1964</c:v>
              </c:pt>
              <c:pt idx="15">
                <c:v>1965</c:v>
              </c:pt>
              <c:pt idx="16">
                <c:v>1966</c:v>
              </c:pt>
              <c:pt idx="17">
                <c:v>1967</c:v>
              </c:pt>
              <c:pt idx="18">
                <c:v>1968</c:v>
              </c:pt>
              <c:pt idx="19">
                <c:v>1969</c:v>
              </c:pt>
              <c:pt idx="20">
                <c:v>1970</c:v>
              </c:pt>
              <c:pt idx="21">
                <c:v>1971</c:v>
              </c:pt>
              <c:pt idx="22">
                <c:v>1972</c:v>
              </c:pt>
              <c:pt idx="23">
                <c:v>1973</c:v>
              </c:pt>
              <c:pt idx="24">
                <c:v>1974</c:v>
              </c:pt>
              <c:pt idx="25">
                <c:v>1975</c:v>
              </c:pt>
              <c:pt idx="26">
                <c:v>1976</c:v>
              </c:pt>
              <c:pt idx="27">
                <c:v>1977</c:v>
              </c:pt>
              <c:pt idx="28">
                <c:v>1978</c:v>
              </c:pt>
              <c:pt idx="29">
                <c:v>1979</c:v>
              </c:pt>
              <c:pt idx="30">
                <c:v>1980</c:v>
              </c:pt>
              <c:pt idx="31">
                <c:v>1981</c:v>
              </c:pt>
              <c:pt idx="32">
                <c:v>1982</c:v>
              </c:pt>
              <c:pt idx="33">
                <c:v>1983</c:v>
              </c:pt>
              <c:pt idx="34">
                <c:v>1984</c:v>
              </c:pt>
              <c:pt idx="35">
                <c:v>1985</c:v>
              </c:pt>
              <c:pt idx="36">
                <c:v>1986</c:v>
              </c:pt>
              <c:pt idx="37">
                <c:v>1987</c:v>
              </c:pt>
              <c:pt idx="38">
                <c:v>1988</c:v>
              </c:pt>
              <c:pt idx="39">
                <c:v>1989</c:v>
              </c:pt>
              <c:pt idx="40">
                <c:v>1990</c:v>
              </c:pt>
              <c:pt idx="41">
                <c:v>1991</c:v>
              </c:pt>
              <c:pt idx="42">
                <c:v>1992</c:v>
              </c:pt>
              <c:pt idx="43">
                <c:v>1993</c:v>
              </c:pt>
              <c:pt idx="44">
                <c:v>1994</c:v>
              </c:pt>
              <c:pt idx="45">
                <c:v>1995</c:v>
              </c:pt>
              <c:pt idx="46">
                <c:v>1996</c:v>
              </c:pt>
              <c:pt idx="47">
                <c:v>1997</c:v>
              </c:pt>
              <c:pt idx="48">
                <c:v>1998</c:v>
              </c:pt>
              <c:pt idx="49">
                <c:v>1999</c:v>
              </c:pt>
              <c:pt idx="50">
                <c:v>2000</c:v>
              </c:pt>
              <c:pt idx="51">
                <c:v>2001</c:v>
              </c:pt>
              <c:pt idx="52">
                <c:v>2002</c:v>
              </c:pt>
              <c:pt idx="53">
                <c:v>2003</c:v>
              </c:pt>
              <c:pt idx="54">
                <c:v>2004</c:v>
              </c:pt>
              <c:pt idx="55">
                <c:v>2005</c:v>
              </c:pt>
              <c:pt idx="56">
                <c:v>2006</c:v>
              </c:pt>
              <c:pt idx="57">
                <c:v>2007</c:v>
              </c:pt>
              <c:pt idx="58">
                <c:v>2008</c:v>
              </c:pt>
              <c:pt idx="59">
                <c:v>2009</c:v>
              </c:pt>
              <c:pt idx="60">
                <c:v>2010</c:v>
              </c:pt>
              <c:pt idx="61">
                <c:v>2011</c:v>
              </c:pt>
              <c:pt idx="62">
                <c:v>2012</c:v>
              </c:pt>
              <c:pt idx="63">
                <c:v>2013</c:v>
              </c:pt>
              <c:pt idx="64">
                <c:v>2014</c:v>
              </c:pt>
              <c:pt idx="65">
                <c:v>2015</c:v>
              </c:pt>
              <c:pt idx="66">
                <c:v>2016</c:v>
              </c:pt>
              <c:pt idx="67">
                <c:v>2017</c:v>
              </c:pt>
              <c:pt idx="68">
                <c:v>2018</c:v>
              </c:pt>
              <c:pt idx="69">
                <c:v>2019</c:v>
              </c:pt>
              <c:pt idx="70">
                <c:v>2020</c:v>
              </c:pt>
              <c:pt idx="71">
                <c:v>2021</c:v>
              </c:pt>
            </c:numLit>
          </c:cat>
          <c:val>
            <c:numLit>
              <c:formatCode>General</c:formatCode>
              <c:ptCount val="76"/>
              <c:pt idx="0">
                <c:v>316610</c:v>
              </c:pt>
              <c:pt idx="1">
                <c:v>340124</c:v>
              </c:pt>
              <c:pt idx="2">
                <c:v>395906</c:v>
              </c:pt>
              <c:pt idx="3">
                <c:v>403502.73</c:v>
              </c:pt>
              <c:pt idx="4">
                <c:v>522008</c:v>
              </c:pt>
              <c:pt idx="5">
                <c:v>513263.27</c:v>
              </c:pt>
              <c:pt idx="6">
                <c:v>689435</c:v>
              </c:pt>
              <c:pt idx="7">
                <c:v>671092</c:v>
              </c:pt>
              <c:pt idx="8">
                <c:v>664819</c:v>
              </c:pt>
              <c:pt idx="9">
                <c:v>702752</c:v>
              </c:pt>
              <c:pt idx="10">
                <c:v>778441</c:v>
              </c:pt>
              <c:pt idx="11">
                <c:v>772294</c:v>
              </c:pt>
              <c:pt idx="12">
                <c:v>793273</c:v>
              </c:pt>
              <c:pt idx="13">
                <c:v>818997</c:v>
              </c:pt>
              <c:pt idx="14">
                <c:v>865146</c:v>
              </c:pt>
              <c:pt idx="15">
                <c:v>868177</c:v>
              </c:pt>
              <c:pt idx="16">
                <c:v>938763</c:v>
              </c:pt>
              <c:pt idx="17">
                <c:v>1022681</c:v>
              </c:pt>
              <c:pt idx="18">
                <c:v>1089922</c:v>
              </c:pt>
              <c:pt idx="19">
                <c:v>1084790</c:v>
              </c:pt>
              <c:pt idx="20">
                <c:v>1138923</c:v>
              </c:pt>
              <c:pt idx="21">
                <c:v>1141984</c:v>
              </c:pt>
              <c:pt idx="22">
                <c:v>1152807</c:v>
              </c:pt>
              <c:pt idx="23">
                <c:v>1183949</c:v>
              </c:pt>
              <c:pt idx="24">
                <c:v>1386932</c:v>
              </c:pt>
              <c:pt idx="25">
                <c:v>1580710</c:v>
              </c:pt>
              <c:pt idx="26">
                <c:v>1705848</c:v>
              </c:pt>
              <c:pt idx="27">
                <c:v>1971817</c:v>
              </c:pt>
              <c:pt idx="28">
                <c:v>2042518</c:v>
              </c:pt>
              <c:pt idx="29">
                <c:v>2105434</c:v>
              </c:pt>
              <c:pt idx="30">
                <c:v>2172828</c:v>
              </c:pt>
              <c:pt idx="31">
                <c:v>2220498</c:v>
              </c:pt>
              <c:pt idx="32">
                <c:v>2374579</c:v>
              </c:pt>
              <c:pt idx="33">
                <c:v>2566943</c:v>
              </c:pt>
              <c:pt idx="34">
                <c:v>2621353</c:v>
              </c:pt>
              <c:pt idx="35">
                <c:v>2591350</c:v>
              </c:pt>
              <c:pt idx="36">
                <c:v>2856204</c:v>
              </c:pt>
              <c:pt idx="37">
                <c:v>3060417</c:v>
              </c:pt>
              <c:pt idx="38">
                <c:v>3033407</c:v>
              </c:pt>
              <c:pt idx="39">
                <c:v>3226438</c:v>
              </c:pt>
              <c:pt idx="40">
                <c:v>3231789</c:v>
              </c:pt>
              <c:pt idx="41">
                <c:v>3441861</c:v>
              </c:pt>
              <c:pt idx="42">
                <c:v>3661942</c:v>
              </c:pt>
              <c:pt idx="43">
                <c:v>4038976</c:v>
              </c:pt>
              <c:pt idx="44">
                <c:v>4024205</c:v>
              </c:pt>
              <c:pt idx="45">
                <c:v>4185566</c:v>
              </c:pt>
              <c:pt idx="46">
                <c:v>4219646</c:v>
              </c:pt>
              <c:pt idx="47">
                <c:v>4661519</c:v>
              </c:pt>
              <c:pt idx="48">
                <c:v>4948989</c:v>
              </c:pt>
              <c:pt idx="49">
                <c:v>4891694</c:v>
              </c:pt>
              <c:pt idx="50">
                <c:v>5076581</c:v>
              </c:pt>
              <c:pt idx="51">
                <c:v>4884378</c:v>
              </c:pt>
              <c:pt idx="52">
                <c:v>5156853</c:v>
              </c:pt>
              <c:pt idx="53">
                <c:v>5333893</c:v>
              </c:pt>
              <c:pt idx="54">
                <c:v>5574213</c:v>
              </c:pt>
              <c:pt idx="55">
                <c:v>5483122</c:v>
              </c:pt>
              <c:pt idx="56">
                <c:v>5712721</c:v>
              </c:pt>
              <c:pt idx="57">
                <c:v>5727776</c:v>
              </c:pt>
              <c:pt idx="58">
                <c:v>5831980</c:v>
              </c:pt>
              <c:pt idx="59">
                <c:v>6031902</c:v>
              </c:pt>
              <c:pt idx="60">
                <c:v>5968963.04</c:v>
              </c:pt>
              <c:pt idx="61">
                <c:v>6157605.0499999998</c:v>
              </c:pt>
              <c:pt idx="62">
                <c:v>6155382.2999999998</c:v>
              </c:pt>
              <c:pt idx="63">
                <c:v>6246369.75</c:v>
              </c:pt>
              <c:pt idx="64">
                <c:v>6315310.0199999996</c:v>
              </c:pt>
              <c:pt idx="65">
                <c:v>6350127.0099999998</c:v>
              </c:pt>
              <c:pt idx="66">
                <c:v>6379001.2300000004</c:v>
              </c:pt>
              <c:pt idx="67">
                <c:v>7068222.7400000002</c:v>
              </c:pt>
              <c:pt idx="68">
                <c:v>6695837.5999999996</c:v>
              </c:pt>
              <c:pt idx="69">
                <c:v>6605069.1699999999</c:v>
              </c:pt>
              <c:pt idx="70">
                <c:v>6253332.5599999996</c:v>
              </c:pt>
              <c:pt idx="71">
                <c:v>5887413.46</c:v>
              </c:pt>
              <c:pt idx="72">
                <c:v>6124359.9500000002</c:v>
              </c:pt>
            </c:numLit>
          </c:val>
          <c:extLst>
            <c:ext xmlns:c16="http://schemas.microsoft.com/office/drawing/2014/chart" uri="{C3380CC4-5D6E-409C-BE32-E72D297353CC}">
              <c16:uniqueId val="{00000000-5B86-204F-8D60-1CD7B2DF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83072"/>
        <c:axId val="879783808"/>
      </c:areaChart>
      <c:dateAx>
        <c:axId val="8790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Year</a:t>
                </a:r>
              </a:p>
            </c:rich>
          </c:tx>
          <c:layout>
            <c:manualLayout>
              <c:xMode val="edge"/>
              <c:yMode val="edge"/>
              <c:x val="0.50860851114125383"/>
              <c:y val="0.88052568697729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83808"/>
        <c:crosses val="autoZero"/>
        <c:auto val="0"/>
        <c:lblOffset val="100"/>
        <c:baseTimeUnit val="days"/>
      </c:dateAx>
      <c:valAx>
        <c:axId val="8797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Catch</a:t>
                </a:r>
                <a:r>
                  <a:rPr lang="en-GB" sz="2000" baseline="0"/>
                  <a:t> (Tonnes) </a:t>
                </a:r>
                <a:endParaRPr lang="en-GB" sz="2000"/>
              </a:p>
            </c:rich>
          </c:tx>
          <c:layout>
            <c:manualLayout>
              <c:xMode val="edge"/>
              <c:yMode val="edge"/>
              <c:x val="3.5010721944245898E-2"/>
              <c:y val="0.29865379730759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8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8462345776502"/>
          <c:y val="0.10262344517769938"/>
          <c:w val="0.73768759745168744"/>
          <c:h val="0.59991676142745454"/>
        </c:manualLayout>
      </c:layout>
      <c:lineChart>
        <c:grouping val="standard"/>
        <c:varyColors val="0"/>
        <c:ser>
          <c:idx val="0"/>
          <c:order val="0"/>
          <c:tx>
            <c:v>Demersal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2"/>
              <c:pt idx="0">
                <c:v>1950</c:v>
              </c:pt>
              <c:pt idx="1">
                <c:v>1951</c:v>
              </c:pt>
              <c:pt idx="2">
                <c:v>1952</c:v>
              </c:pt>
              <c:pt idx="3">
                <c:v>1953</c:v>
              </c:pt>
              <c:pt idx="4">
                <c:v>1954</c:v>
              </c:pt>
              <c:pt idx="5">
                <c:v>1955</c:v>
              </c:pt>
              <c:pt idx="6">
                <c:v>1956</c:v>
              </c:pt>
              <c:pt idx="7">
                <c:v>1957</c:v>
              </c:pt>
              <c:pt idx="8">
                <c:v>1958</c:v>
              </c:pt>
              <c:pt idx="9">
                <c:v>1959</c:v>
              </c:pt>
              <c:pt idx="10">
                <c:v>1960</c:v>
              </c:pt>
              <c:pt idx="11">
                <c:v>1961</c:v>
              </c:pt>
              <c:pt idx="12">
                <c:v>1962</c:v>
              </c:pt>
              <c:pt idx="13">
                <c:v>1963</c:v>
              </c:pt>
              <c:pt idx="14">
                <c:v>1964</c:v>
              </c:pt>
              <c:pt idx="15">
                <c:v>1965</c:v>
              </c:pt>
              <c:pt idx="16">
                <c:v>1966</c:v>
              </c:pt>
              <c:pt idx="17">
                <c:v>1967</c:v>
              </c:pt>
              <c:pt idx="18">
                <c:v>1968</c:v>
              </c:pt>
              <c:pt idx="19">
                <c:v>1969</c:v>
              </c:pt>
              <c:pt idx="20">
                <c:v>1970</c:v>
              </c:pt>
              <c:pt idx="21">
                <c:v>1971</c:v>
              </c:pt>
              <c:pt idx="22">
                <c:v>1972</c:v>
              </c:pt>
              <c:pt idx="23">
                <c:v>1973</c:v>
              </c:pt>
              <c:pt idx="24">
                <c:v>1974</c:v>
              </c:pt>
              <c:pt idx="25">
                <c:v>1975</c:v>
              </c:pt>
              <c:pt idx="26">
                <c:v>1976</c:v>
              </c:pt>
              <c:pt idx="27">
                <c:v>1977</c:v>
              </c:pt>
              <c:pt idx="28">
                <c:v>1978</c:v>
              </c:pt>
              <c:pt idx="29">
                <c:v>1979</c:v>
              </c:pt>
              <c:pt idx="30">
                <c:v>1980</c:v>
              </c:pt>
              <c:pt idx="31">
                <c:v>1981</c:v>
              </c:pt>
              <c:pt idx="32">
                <c:v>1982</c:v>
              </c:pt>
              <c:pt idx="33">
                <c:v>1983</c:v>
              </c:pt>
              <c:pt idx="34">
                <c:v>1984</c:v>
              </c:pt>
              <c:pt idx="35">
                <c:v>1985</c:v>
              </c:pt>
              <c:pt idx="36">
                <c:v>1986</c:v>
              </c:pt>
              <c:pt idx="37">
                <c:v>1987</c:v>
              </c:pt>
              <c:pt idx="38">
                <c:v>1988</c:v>
              </c:pt>
              <c:pt idx="39">
                <c:v>1989</c:v>
              </c:pt>
              <c:pt idx="40">
                <c:v>1990</c:v>
              </c:pt>
              <c:pt idx="41">
                <c:v>1991</c:v>
              </c:pt>
              <c:pt idx="42">
                <c:v>1992</c:v>
              </c:pt>
              <c:pt idx="43">
                <c:v>1993</c:v>
              </c:pt>
              <c:pt idx="44">
                <c:v>1994</c:v>
              </c:pt>
              <c:pt idx="45">
                <c:v>1995</c:v>
              </c:pt>
              <c:pt idx="46">
                <c:v>1996</c:v>
              </c:pt>
              <c:pt idx="47">
                <c:v>1997</c:v>
              </c:pt>
              <c:pt idx="48">
                <c:v>1998</c:v>
              </c:pt>
              <c:pt idx="49">
                <c:v>1999</c:v>
              </c:pt>
              <c:pt idx="50">
                <c:v>2000</c:v>
              </c:pt>
              <c:pt idx="51">
                <c:v>2001</c:v>
              </c:pt>
              <c:pt idx="52">
                <c:v>2002</c:v>
              </c:pt>
              <c:pt idx="53">
                <c:v>2003</c:v>
              </c:pt>
              <c:pt idx="54">
                <c:v>2004</c:v>
              </c:pt>
              <c:pt idx="55">
                <c:v>2005</c:v>
              </c:pt>
              <c:pt idx="56">
                <c:v>2006</c:v>
              </c:pt>
              <c:pt idx="57">
                <c:v>2007</c:v>
              </c:pt>
              <c:pt idx="58">
                <c:v>2008</c:v>
              </c:pt>
              <c:pt idx="59">
                <c:v>2009</c:v>
              </c:pt>
              <c:pt idx="60">
                <c:v>2010</c:v>
              </c:pt>
              <c:pt idx="61">
                <c:v>2011</c:v>
              </c:pt>
              <c:pt idx="62">
                <c:v>2012</c:v>
              </c:pt>
              <c:pt idx="63">
                <c:v>2013</c:v>
              </c:pt>
              <c:pt idx="64">
                <c:v>2014</c:v>
              </c:pt>
              <c:pt idx="65">
                <c:v>2015</c:v>
              </c:pt>
              <c:pt idx="66">
                <c:v>2016</c:v>
              </c:pt>
              <c:pt idx="67">
                <c:v>2017</c:v>
              </c:pt>
              <c:pt idx="68">
                <c:v>2018</c:v>
              </c:pt>
              <c:pt idx="69">
                <c:v>2019</c:v>
              </c:pt>
              <c:pt idx="70">
                <c:v>2020</c:v>
              </c:pt>
              <c:pt idx="71">
                <c:v>2021</c:v>
              </c:pt>
            </c:numLit>
          </c:cat>
          <c:val>
            <c:numLit>
              <c:formatCode>General</c:formatCode>
              <c:ptCount val="72"/>
              <c:pt idx="0">
                <c:v>113920</c:v>
              </c:pt>
              <c:pt idx="1">
                <c:v>119620</c:v>
              </c:pt>
              <c:pt idx="2">
                <c:v>120760</c:v>
              </c:pt>
              <c:pt idx="3">
                <c:v>124070</c:v>
              </c:pt>
              <c:pt idx="4">
                <c:v>137980</c:v>
              </c:pt>
              <c:pt idx="5">
                <c:v>128000</c:v>
              </c:pt>
              <c:pt idx="6">
                <c:v>143170</c:v>
              </c:pt>
              <c:pt idx="7">
                <c:v>137890</c:v>
              </c:pt>
              <c:pt idx="8">
                <c:v>144870</c:v>
              </c:pt>
              <c:pt idx="9">
                <c:v>138910</c:v>
              </c:pt>
              <c:pt idx="10">
                <c:v>147410</c:v>
              </c:pt>
              <c:pt idx="11">
                <c:v>137220</c:v>
              </c:pt>
              <c:pt idx="12">
                <c:v>149533</c:v>
              </c:pt>
              <c:pt idx="13">
                <c:v>142469</c:v>
              </c:pt>
              <c:pt idx="14">
                <c:v>181715</c:v>
              </c:pt>
              <c:pt idx="15">
                <c:v>173130</c:v>
              </c:pt>
              <c:pt idx="16">
                <c:v>193878</c:v>
              </c:pt>
              <c:pt idx="17">
                <c:v>225670</c:v>
              </c:pt>
              <c:pt idx="18">
                <c:v>230220</c:v>
              </c:pt>
              <c:pt idx="19">
                <c:v>227606</c:v>
              </c:pt>
              <c:pt idx="20">
                <c:v>250773</c:v>
              </c:pt>
              <c:pt idx="21">
                <c:v>253893</c:v>
              </c:pt>
              <c:pt idx="22">
                <c:v>254881</c:v>
              </c:pt>
              <c:pt idx="23">
                <c:v>298698</c:v>
              </c:pt>
              <c:pt idx="24">
                <c:v>379177</c:v>
              </c:pt>
              <c:pt idx="25">
                <c:v>408311</c:v>
              </c:pt>
              <c:pt idx="26">
                <c:v>456761</c:v>
              </c:pt>
              <c:pt idx="27">
                <c:v>498789</c:v>
              </c:pt>
              <c:pt idx="28">
                <c:v>562557</c:v>
              </c:pt>
              <c:pt idx="29">
                <c:v>581707</c:v>
              </c:pt>
              <c:pt idx="30">
                <c:v>546446</c:v>
              </c:pt>
              <c:pt idx="31">
                <c:v>556004</c:v>
              </c:pt>
              <c:pt idx="32">
                <c:v>657533</c:v>
              </c:pt>
              <c:pt idx="33">
                <c:v>706463</c:v>
              </c:pt>
              <c:pt idx="34">
                <c:v>742078</c:v>
              </c:pt>
              <c:pt idx="35">
                <c:v>717505</c:v>
              </c:pt>
              <c:pt idx="36">
                <c:v>845116</c:v>
              </c:pt>
              <c:pt idx="37">
                <c:v>893053</c:v>
              </c:pt>
              <c:pt idx="38">
                <c:v>866669</c:v>
              </c:pt>
              <c:pt idx="39">
                <c:v>954631</c:v>
              </c:pt>
              <c:pt idx="40">
                <c:v>887016</c:v>
              </c:pt>
              <c:pt idx="41">
                <c:v>954759</c:v>
              </c:pt>
              <c:pt idx="42">
                <c:v>1093814</c:v>
              </c:pt>
              <c:pt idx="43">
                <c:v>1188282</c:v>
              </c:pt>
              <c:pt idx="44">
                <c:v>1173088</c:v>
              </c:pt>
              <c:pt idx="45">
                <c:v>1243590</c:v>
              </c:pt>
              <c:pt idx="46">
                <c:v>1333714</c:v>
              </c:pt>
              <c:pt idx="47">
                <c:v>1459575</c:v>
              </c:pt>
              <c:pt idx="48">
                <c:v>1431881</c:v>
              </c:pt>
              <c:pt idx="49">
                <c:v>1549444</c:v>
              </c:pt>
              <c:pt idx="50">
                <c:v>1544934</c:v>
              </c:pt>
              <c:pt idx="51">
                <c:v>1428867</c:v>
              </c:pt>
              <c:pt idx="52">
                <c:v>1442953</c:v>
              </c:pt>
              <c:pt idx="53">
                <c:v>1485838</c:v>
              </c:pt>
              <c:pt idx="54">
                <c:v>1512280</c:v>
              </c:pt>
              <c:pt idx="55">
                <c:v>1459539</c:v>
              </c:pt>
              <c:pt idx="56">
                <c:v>1637608</c:v>
              </c:pt>
              <c:pt idx="57">
                <c:v>1682842</c:v>
              </c:pt>
              <c:pt idx="58">
                <c:v>1883642</c:v>
              </c:pt>
              <c:pt idx="59">
                <c:v>1914676</c:v>
              </c:pt>
              <c:pt idx="60">
                <c:v>1882306</c:v>
              </c:pt>
              <c:pt idx="61">
                <c:v>2122350</c:v>
              </c:pt>
              <c:pt idx="62">
                <c:v>2102433</c:v>
              </c:pt>
              <c:pt idx="63">
                <c:v>2238499.4499999993</c:v>
              </c:pt>
              <c:pt idx="64">
                <c:v>2201374.8799999985</c:v>
              </c:pt>
              <c:pt idx="65">
                <c:v>2313075.069999998</c:v>
              </c:pt>
              <c:pt idx="66">
                <c:v>2321920.3299999996</c:v>
              </c:pt>
              <c:pt idx="67">
                <c:v>2705129.8000000017</c:v>
              </c:pt>
              <c:pt idx="68">
                <c:v>2328426.5999999982</c:v>
              </c:pt>
              <c:pt idx="69">
                <c:v>2405173.9199999967</c:v>
              </c:pt>
              <c:pt idx="70">
                <c:v>2144072.4799999991</c:v>
              </c:pt>
              <c:pt idx="71">
                <c:v>2115697.3099999996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98-7148-A908-6BA8B0509CEA}"/>
            </c:ext>
          </c:extLst>
        </c:ser>
        <c:ser>
          <c:idx val="1"/>
          <c:order val="1"/>
          <c:tx>
            <c:v>Pelagic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2"/>
              <c:pt idx="0">
                <c:v>1950</c:v>
              </c:pt>
              <c:pt idx="1">
                <c:v>1951</c:v>
              </c:pt>
              <c:pt idx="2">
                <c:v>1952</c:v>
              </c:pt>
              <c:pt idx="3">
                <c:v>1953</c:v>
              </c:pt>
              <c:pt idx="4">
                <c:v>1954</c:v>
              </c:pt>
              <c:pt idx="5">
                <c:v>1955</c:v>
              </c:pt>
              <c:pt idx="6">
                <c:v>1956</c:v>
              </c:pt>
              <c:pt idx="7">
                <c:v>1957</c:v>
              </c:pt>
              <c:pt idx="8">
                <c:v>1958</c:v>
              </c:pt>
              <c:pt idx="9">
                <c:v>1959</c:v>
              </c:pt>
              <c:pt idx="10">
                <c:v>1960</c:v>
              </c:pt>
              <c:pt idx="11">
                <c:v>1961</c:v>
              </c:pt>
              <c:pt idx="12">
                <c:v>1962</c:v>
              </c:pt>
              <c:pt idx="13">
                <c:v>1963</c:v>
              </c:pt>
              <c:pt idx="14">
                <c:v>1964</c:v>
              </c:pt>
              <c:pt idx="15">
                <c:v>1965</c:v>
              </c:pt>
              <c:pt idx="16">
                <c:v>1966</c:v>
              </c:pt>
              <c:pt idx="17">
                <c:v>1967</c:v>
              </c:pt>
              <c:pt idx="18">
                <c:v>1968</c:v>
              </c:pt>
              <c:pt idx="19">
                <c:v>1969</c:v>
              </c:pt>
              <c:pt idx="20">
                <c:v>1970</c:v>
              </c:pt>
              <c:pt idx="21">
                <c:v>1971</c:v>
              </c:pt>
              <c:pt idx="22">
                <c:v>1972</c:v>
              </c:pt>
              <c:pt idx="23">
                <c:v>1973</c:v>
              </c:pt>
              <c:pt idx="24">
                <c:v>1974</c:v>
              </c:pt>
              <c:pt idx="25">
                <c:v>1975</c:v>
              </c:pt>
              <c:pt idx="26">
                <c:v>1976</c:v>
              </c:pt>
              <c:pt idx="27">
                <c:v>1977</c:v>
              </c:pt>
              <c:pt idx="28">
                <c:v>1978</c:v>
              </c:pt>
              <c:pt idx="29">
                <c:v>1979</c:v>
              </c:pt>
              <c:pt idx="30">
                <c:v>1980</c:v>
              </c:pt>
              <c:pt idx="31">
                <c:v>1981</c:v>
              </c:pt>
              <c:pt idx="32">
                <c:v>1982</c:v>
              </c:pt>
              <c:pt idx="33">
                <c:v>1983</c:v>
              </c:pt>
              <c:pt idx="34">
                <c:v>1984</c:v>
              </c:pt>
              <c:pt idx="35">
                <c:v>1985</c:v>
              </c:pt>
              <c:pt idx="36">
                <c:v>1986</c:v>
              </c:pt>
              <c:pt idx="37">
                <c:v>1987</c:v>
              </c:pt>
              <c:pt idx="38">
                <c:v>1988</c:v>
              </c:pt>
              <c:pt idx="39">
                <c:v>1989</c:v>
              </c:pt>
              <c:pt idx="40">
                <c:v>1990</c:v>
              </c:pt>
              <c:pt idx="41">
                <c:v>1991</c:v>
              </c:pt>
              <c:pt idx="42">
                <c:v>1992</c:v>
              </c:pt>
              <c:pt idx="43">
                <c:v>1993</c:v>
              </c:pt>
              <c:pt idx="44">
                <c:v>1994</c:v>
              </c:pt>
              <c:pt idx="45">
                <c:v>1995</c:v>
              </c:pt>
              <c:pt idx="46">
                <c:v>1996</c:v>
              </c:pt>
              <c:pt idx="47">
                <c:v>1997</c:v>
              </c:pt>
              <c:pt idx="48">
                <c:v>1998</c:v>
              </c:pt>
              <c:pt idx="49">
                <c:v>1999</c:v>
              </c:pt>
              <c:pt idx="50">
                <c:v>2000</c:v>
              </c:pt>
              <c:pt idx="51">
                <c:v>2001</c:v>
              </c:pt>
              <c:pt idx="52">
                <c:v>2002</c:v>
              </c:pt>
              <c:pt idx="53">
                <c:v>2003</c:v>
              </c:pt>
              <c:pt idx="54">
                <c:v>2004</c:v>
              </c:pt>
              <c:pt idx="55">
                <c:v>2005</c:v>
              </c:pt>
              <c:pt idx="56">
                <c:v>2006</c:v>
              </c:pt>
              <c:pt idx="57">
                <c:v>2007</c:v>
              </c:pt>
              <c:pt idx="58">
                <c:v>2008</c:v>
              </c:pt>
              <c:pt idx="59">
                <c:v>2009</c:v>
              </c:pt>
              <c:pt idx="60">
                <c:v>2010</c:v>
              </c:pt>
              <c:pt idx="61">
                <c:v>2011</c:v>
              </c:pt>
              <c:pt idx="62">
                <c:v>2012</c:v>
              </c:pt>
              <c:pt idx="63">
                <c:v>2013</c:v>
              </c:pt>
              <c:pt idx="64">
                <c:v>2014</c:v>
              </c:pt>
              <c:pt idx="65">
                <c:v>2015</c:v>
              </c:pt>
              <c:pt idx="66">
                <c:v>2016</c:v>
              </c:pt>
              <c:pt idx="67">
                <c:v>2017</c:v>
              </c:pt>
              <c:pt idx="68">
                <c:v>2018</c:v>
              </c:pt>
              <c:pt idx="69">
                <c:v>2019</c:v>
              </c:pt>
              <c:pt idx="70">
                <c:v>2020</c:v>
              </c:pt>
              <c:pt idx="71">
                <c:v>2021</c:v>
              </c:pt>
            </c:numLit>
          </c:cat>
          <c:val>
            <c:numLit>
              <c:formatCode>General</c:formatCode>
              <c:ptCount val="72"/>
              <c:pt idx="0">
                <c:v>102944.38</c:v>
              </c:pt>
              <c:pt idx="1">
                <c:v>115790.04000000001</c:v>
              </c:pt>
              <c:pt idx="2">
                <c:v>123552.75</c:v>
              </c:pt>
              <c:pt idx="3">
                <c:v>132645.73000000001</c:v>
              </c:pt>
              <c:pt idx="4">
                <c:v>162242.94</c:v>
              </c:pt>
              <c:pt idx="5">
                <c:v>164255.27000000002</c:v>
              </c:pt>
              <c:pt idx="6">
                <c:v>212665.74</c:v>
              </c:pt>
              <c:pt idx="7">
                <c:v>190755.04</c:v>
              </c:pt>
              <c:pt idx="8">
                <c:v>172340.67</c:v>
              </c:pt>
              <c:pt idx="9">
                <c:v>207708.05000000002</c:v>
              </c:pt>
              <c:pt idx="10">
                <c:v>263528.02</c:v>
              </c:pt>
              <c:pt idx="11">
                <c:v>246561.81</c:v>
              </c:pt>
              <c:pt idx="12">
                <c:v>239709.32</c:v>
              </c:pt>
              <c:pt idx="13">
                <c:v>252464.19999999998</c:v>
              </c:pt>
              <c:pt idx="14">
                <c:v>258063.31</c:v>
              </c:pt>
              <c:pt idx="15">
                <c:v>257387.15000000002</c:v>
              </c:pt>
              <c:pt idx="16">
                <c:v>301380.01</c:v>
              </c:pt>
              <c:pt idx="17">
                <c:v>316280.18</c:v>
              </c:pt>
              <c:pt idx="18">
                <c:v>341847.52</c:v>
              </c:pt>
              <c:pt idx="19">
                <c:v>323849.30000000005</c:v>
              </c:pt>
              <c:pt idx="20">
                <c:v>315991.42000000004</c:v>
              </c:pt>
              <c:pt idx="21">
                <c:v>296525.8</c:v>
              </c:pt>
              <c:pt idx="22">
                <c:v>271202.24</c:v>
              </c:pt>
              <c:pt idx="23">
                <c:v>285196.90000000002</c:v>
              </c:pt>
              <c:pt idx="24">
                <c:v>341553.43</c:v>
              </c:pt>
              <c:pt idx="25">
                <c:v>432514.81</c:v>
              </c:pt>
              <c:pt idx="26">
                <c:v>497579.93</c:v>
              </c:pt>
              <c:pt idx="27">
                <c:v>547815.35</c:v>
              </c:pt>
              <c:pt idx="28">
                <c:v>539361.59</c:v>
              </c:pt>
              <c:pt idx="29">
                <c:v>611057.59</c:v>
              </c:pt>
              <c:pt idx="30">
                <c:v>671513.93</c:v>
              </c:pt>
              <c:pt idx="31">
                <c:v>647289.92000000004</c:v>
              </c:pt>
              <c:pt idx="32">
                <c:v>743250.63</c:v>
              </c:pt>
              <c:pt idx="33">
                <c:v>833484.64</c:v>
              </c:pt>
              <c:pt idx="34">
                <c:v>868661.88000000012</c:v>
              </c:pt>
              <c:pt idx="35">
                <c:v>760586.22</c:v>
              </c:pt>
              <c:pt idx="36">
                <c:v>779077.18</c:v>
              </c:pt>
              <c:pt idx="37">
                <c:v>878962.84</c:v>
              </c:pt>
              <c:pt idx="38">
                <c:v>867187.80999999994</c:v>
              </c:pt>
              <c:pt idx="39">
                <c:v>858951.56</c:v>
              </c:pt>
              <c:pt idx="40">
                <c:v>881289.83</c:v>
              </c:pt>
              <c:pt idx="41">
                <c:v>947206.18</c:v>
              </c:pt>
              <c:pt idx="42">
                <c:v>962554.04999999993</c:v>
              </c:pt>
              <c:pt idx="43">
                <c:v>1139199.79</c:v>
              </c:pt>
              <c:pt idx="44">
                <c:v>1273964.7899999998</c:v>
              </c:pt>
              <c:pt idx="45">
                <c:v>1366505.7</c:v>
              </c:pt>
              <c:pt idx="46">
                <c:v>1409789.4000000001</c:v>
              </c:pt>
              <c:pt idx="47">
                <c:v>1531542.26</c:v>
              </c:pt>
              <c:pt idx="48">
                <c:v>1588360.72</c:v>
              </c:pt>
              <c:pt idx="49">
                <c:v>1484785.91</c:v>
              </c:pt>
              <c:pt idx="50">
                <c:v>1418880.1</c:v>
              </c:pt>
              <c:pt idx="51">
                <c:v>1353689.84</c:v>
              </c:pt>
              <c:pt idx="52">
                <c:v>1334835.67</c:v>
              </c:pt>
              <c:pt idx="53">
                <c:v>1408661.2400000002</c:v>
              </c:pt>
              <c:pt idx="54">
                <c:v>1463478.01</c:v>
              </c:pt>
              <c:pt idx="55">
                <c:v>1473032.8399999999</c:v>
              </c:pt>
              <c:pt idx="56">
                <c:v>1568763.6400000001</c:v>
              </c:pt>
              <c:pt idx="57">
                <c:v>1809088.5</c:v>
              </c:pt>
              <c:pt idx="58">
                <c:v>1877008.43</c:v>
              </c:pt>
              <c:pt idx="59">
                <c:v>1978476.19</c:v>
              </c:pt>
              <c:pt idx="60">
                <c:v>2015699.6599999997</c:v>
              </c:pt>
              <c:pt idx="61">
                <c:v>2024497.57</c:v>
              </c:pt>
              <c:pt idx="62">
                <c:v>2074630.14</c:v>
              </c:pt>
              <c:pt idx="63">
                <c:v>2131883.66</c:v>
              </c:pt>
              <c:pt idx="64">
                <c:v>2305331.7199999993</c:v>
              </c:pt>
              <c:pt idx="65">
                <c:v>2241322.0099999993</c:v>
              </c:pt>
              <c:pt idx="66">
                <c:v>2189338.66</c:v>
              </c:pt>
              <c:pt idx="67">
                <c:v>2479556.2899999977</c:v>
              </c:pt>
              <c:pt idx="68">
                <c:v>2213439.1100000003</c:v>
              </c:pt>
              <c:pt idx="69">
                <c:v>2398044.4500000002</c:v>
              </c:pt>
              <c:pt idx="70">
                <c:v>2263537.0000000019</c:v>
              </c:pt>
              <c:pt idx="71">
                <c:v>2266835.69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398-7148-A908-6BA8B050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279823"/>
        <c:axId val="909401487"/>
      </c:lineChart>
      <c:dateAx>
        <c:axId val="90927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Year </a:t>
                </a:r>
              </a:p>
            </c:rich>
          </c:tx>
          <c:layout>
            <c:manualLayout>
              <c:xMode val="edge"/>
              <c:yMode val="edge"/>
              <c:x val="0.51432210058620953"/>
              <c:y val="0.8088258873835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01487"/>
        <c:crosses val="autoZero"/>
        <c:auto val="0"/>
        <c:lblOffset val="100"/>
        <c:baseTimeUnit val="days"/>
        <c:majorUnit val="5"/>
        <c:minorUnit val="5"/>
      </c:dateAx>
      <c:valAx>
        <c:axId val="9094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Catch (Tonnes)</a:t>
                </a:r>
              </a:p>
            </c:rich>
          </c:tx>
          <c:layout>
            <c:manualLayout>
              <c:xMode val="edge"/>
              <c:yMode val="edge"/>
              <c:x val="5.0100199195416188E-2"/>
              <c:y val="0.361182936119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7242799294507"/>
          <c:y val="0.1142882747071145"/>
          <c:w val="0.14076968723862154"/>
          <c:h val="0.1776661292014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7611309975274"/>
          <c:y val="0.10811882368179256"/>
          <c:w val="0.79719839779736168"/>
          <c:h val="0.73466254217880722"/>
        </c:manualLayout>
      </c:layout>
      <c:lineChart>
        <c:grouping val="standard"/>
        <c:varyColors val="0"/>
        <c:ser>
          <c:idx val="0"/>
          <c:order val="0"/>
          <c:tx>
            <c:v>Distant water fishing nations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2"/>
              <c:pt idx="0">
                <c:v>1950</c:v>
              </c:pt>
              <c:pt idx="1">
                <c:v>1951</c:v>
              </c:pt>
              <c:pt idx="2">
                <c:v>1952</c:v>
              </c:pt>
              <c:pt idx="3">
                <c:v>1953</c:v>
              </c:pt>
              <c:pt idx="4">
                <c:v>1954</c:v>
              </c:pt>
              <c:pt idx="5">
                <c:v>1955</c:v>
              </c:pt>
              <c:pt idx="6">
                <c:v>1956</c:v>
              </c:pt>
              <c:pt idx="7">
                <c:v>1957</c:v>
              </c:pt>
              <c:pt idx="8">
                <c:v>1958</c:v>
              </c:pt>
              <c:pt idx="9">
                <c:v>1959</c:v>
              </c:pt>
              <c:pt idx="10">
                <c:v>1960</c:v>
              </c:pt>
              <c:pt idx="11">
                <c:v>1961</c:v>
              </c:pt>
              <c:pt idx="12">
                <c:v>1962</c:v>
              </c:pt>
              <c:pt idx="13">
                <c:v>1963</c:v>
              </c:pt>
              <c:pt idx="14">
                <c:v>1964</c:v>
              </c:pt>
              <c:pt idx="15">
                <c:v>1965</c:v>
              </c:pt>
              <c:pt idx="16">
                <c:v>1966</c:v>
              </c:pt>
              <c:pt idx="17">
                <c:v>1967</c:v>
              </c:pt>
              <c:pt idx="18">
                <c:v>1968</c:v>
              </c:pt>
              <c:pt idx="19">
                <c:v>1969</c:v>
              </c:pt>
              <c:pt idx="20">
                <c:v>1970</c:v>
              </c:pt>
              <c:pt idx="21">
                <c:v>1971</c:v>
              </c:pt>
              <c:pt idx="22">
                <c:v>1972</c:v>
              </c:pt>
              <c:pt idx="23">
                <c:v>1973</c:v>
              </c:pt>
              <c:pt idx="24">
                <c:v>1974</c:v>
              </c:pt>
              <c:pt idx="25">
                <c:v>1975</c:v>
              </c:pt>
              <c:pt idx="26">
                <c:v>1976</c:v>
              </c:pt>
              <c:pt idx="27">
                <c:v>1977</c:v>
              </c:pt>
              <c:pt idx="28">
                <c:v>1978</c:v>
              </c:pt>
              <c:pt idx="29">
                <c:v>1979</c:v>
              </c:pt>
              <c:pt idx="30">
                <c:v>1980</c:v>
              </c:pt>
              <c:pt idx="31">
                <c:v>1981</c:v>
              </c:pt>
              <c:pt idx="32">
                <c:v>1982</c:v>
              </c:pt>
              <c:pt idx="33">
                <c:v>1983</c:v>
              </c:pt>
              <c:pt idx="34">
                <c:v>1984</c:v>
              </c:pt>
              <c:pt idx="35">
                <c:v>1985</c:v>
              </c:pt>
              <c:pt idx="36">
                <c:v>1986</c:v>
              </c:pt>
              <c:pt idx="37">
                <c:v>1987</c:v>
              </c:pt>
              <c:pt idx="38">
                <c:v>1988</c:v>
              </c:pt>
              <c:pt idx="39">
                <c:v>1989</c:v>
              </c:pt>
              <c:pt idx="40">
                <c:v>1990</c:v>
              </c:pt>
              <c:pt idx="41">
                <c:v>1991</c:v>
              </c:pt>
              <c:pt idx="42">
                <c:v>1992</c:v>
              </c:pt>
              <c:pt idx="43">
                <c:v>1993</c:v>
              </c:pt>
              <c:pt idx="44">
                <c:v>1994</c:v>
              </c:pt>
              <c:pt idx="45">
                <c:v>1995</c:v>
              </c:pt>
              <c:pt idx="46">
                <c:v>1996</c:v>
              </c:pt>
              <c:pt idx="47">
                <c:v>1997</c:v>
              </c:pt>
              <c:pt idx="48">
                <c:v>1998</c:v>
              </c:pt>
              <c:pt idx="49">
                <c:v>1999</c:v>
              </c:pt>
              <c:pt idx="50">
                <c:v>2000</c:v>
              </c:pt>
              <c:pt idx="51">
                <c:v>2001</c:v>
              </c:pt>
              <c:pt idx="52">
                <c:v>2002</c:v>
              </c:pt>
              <c:pt idx="53">
                <c:v>2003</c:v>
              </c:pt>
              <c:pt idx="54">
                <c:v>2004</c:v>
              </c:pt>
              <c:pt idx="55">
                <c:v>2005</c:v>
              </c:pt>
              <c:pt idx="56">
                <c:v>2006</c:v>
              </c:pt>
              <c:pt idx="57">
                <c:v>2007</c:v>
              </c:pt>
              <c:pt idx="58">
                <c:v>2008</c:v>
              </c:pt>
              <c:pt idx="59">
                <c:v>2009</c:v>
              </c:pt>
              <c:pt idx="60">
                <c:v>2010</c:v>
              </c:pt>
              <c:pt idx="61">
                <c:v>2011</c:v>
              </c:pt>
              <c:pt idx="62">
                <c:v>2012</c:v>
              </c:pt>
              <c:pt idx="63">
                <c:v>2013</c:v>
              </c:pt>
              <c:pt idx="64">
                <c:v>2014</c:v>
              </c:pt>
              <c:pt idx="65">
                <c:v>2015</c:v>
              </c:pt>
              <c:pt idx="66">
                <c:v>2016</c:v>
              </c:pt>
              <c:pt idx="67">
                <c:v>2017</c:v>
              </c:pt>
              <c:pt idx="68">
                <c:v>2018</c:v>
              </c:pt>
              <c:pt idx="69">
                <c:v>2019</c:v>
              </c:pt>
              <c:pt idx="70">
                <c:v>2020</c:v>
              </c:pt>
              <c:pt idx="71">
                <c:v>2021</c:v>
              </c:pt>
            </c:numLit>
          </c:cat>
          <c:val>
            <c:numLit>
              <c:formatCode>General</c:formatCode>
              <c:ptCount val="7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3000</c:v>
              </c:pt>
              <c:pt idx="19">
                <c:v>6000</c:v>
              </c:pt>
              <c:pt idx="20">
                <c:v>8600</c:v>
              </c:pt>
              <c:pt idx="21">
                <c:v>2463</c:v>
              </c:pt>
              <c:pt idx="22">
                <c:v>2380</c:v>
              </c:pt>
              <c:pt idx="23">
                <c:v>2025</c:v>
              </c:pt>
              <c:pt idx="24">
                <c:v>3019</c:v>
              </c:pt>
              <c:pt idx="25">
                <c:v>12336</c:v>
              </c:pt>
              <c:pt idx="26">
                <c:v>15675</c:v>
              </c:pt>
              <c:pt idx="27">
                <c:v>19032</c:v>
              </c:pt>
              <c:pt idx="28">
                <c:v>25485</c:v>
              </c:pt>
              <c:pt idx="29">
                <c:v>25641</c:v>
              </c:pt>
              <c:pt idx="30">
                <c:v>22631</c:v>
              </c:pt>
              <c:pt idx="31">
                <c:v>13523</c:v>
              </c:pt>
              <c:pt idx="32">
                <c:v>13088</c:v>
              </c:pt>
              <c:pt idx="33">
                <c:v>18037</c:v>
              </c:pt>
              <c:pt idx="34">
                <c:v>16715</c:v>
              </c:pt>
              <c:pt idx="35">
                <c:v>13069</c:v>
              </c:pt>
              <c:pt idx="36">
                <c:v>30855</c:v>
              </c:pt>
              <c:pt idx="37">
                <c:v>29862</c:v>
              </c:pt>
              <c:pt idx="38">
                <c:v>31227</c:v>
              </c:pt>
              <c:pt idx="39">
                <c:v>22743</c:v>
              </c:pt>
              <c:pt idx="40">
                <c:v>17096</c:v>
              </c:pt>
              <c:pt idx="41">
                <c:v>13723</c:v>
              </c:pt>
              <c:pt idx="42">
                <c:v>17607</c:v>
              </c:pt>
              <c:pt idx="43">
                <c:v>19566</c:v>
              </c:pt>
              <c:pt idx="44">
                <c:v>22287</c:v>
              </c:pt>
              <c:pt idx="45">
                <c:v>27234</c:v>
              </c:pt>
              <c:pt idx="46">
                <c:v>38233</c:v>
              </c:pt>
              <c:pt idx="47">
                <c:v>45856</c:v>
              </c:pt>
              <c:pt idx="48">
                <c:v>65826</c:v>
              </c:pt>
              <c:pt idx="49">
                <c:v>36331</c:v>
              </c:pt>
              <c:pt idx="50">
                <c:v>29451</c:v>
              </c:pt>
              <c:pt idx="51">
                <c:v>16422</c:v>
              </c:pt>
              <c:pt idx="52">
                <c:v>19389</c:v>
              </c:pt>
              <c:pt idx="53">
                <c:v>18778</c:v>
              </c:pt>
              <c:pt idx="54">
                <c:v>40509</c:v>
              </c:pt>
              <c:pt idx="55">
                <c:v>35052</c:v>
              </c:pt>
              <c:pt idx="56">
                <c:v>24801</c:v>
              </c:pt>
              <c:pt idx="57">
                <c:v>21978</c:v>
              </c:pt>
              <c:pt idx="58">
                <c:v>24215</c:v>
              </c:pt>
              <c:pt idx="59">
                <c:v>32490</c:v>
              </c:pt>
              <c:pt idx="60">
                <c:v>31664</c:v>
              </c:pt>
              <c:pt idx="61">
                <c:v>23019.520000000077</c:v>
              </c:pt>
              <c:pt idx="62">
                <c:v>14002.020000000019</c:v>
              </c:pt>
              <c:pt idx="63">
                <c:v>17046.169999999984</c:v>
              </c:pt>
              <c:pt idx="64">
                <c:v>13030.440000000002</c:v>
              </c:pt>
              <c:pt idx="65">
                <c:v>10389.760000000068</c:v>
              </c:pt>
              <c:pt idx="66">
                <c:v>6384.530000000057</c:v>
              </c:pt>
              <c:pt idx="67">
                <c:v>7274.4599999999627</c:v>
              </c:pt>
              <c:pt idx="68">
                <c:v>6099.6200000000536</c:v>
              </c:pt>
              <c:pt idx="69">
                <c:v>4660.2099999999045</c:v>
              </c:pt>
              <c:pt idx="70">
                <c:v>6319.6299999999464</c:v>
              </c:pt>
              <c:pt idx="71">
                <c:v>7348.9500000000116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D12-B74B-BE74-131ADFBA03DF}"/>
            </c:ext>
          </c:extLst>
        </c:ser>
        <c:ser>
          <c:idx val="1"/>
          <c:order val="1"/>
          <c:tx>
            <c:v>Coastal nations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2"/>
              <c:pt idx="0">
                <c:v>1950</c:v>
              </c:pt>
              <c:pt idx="1">
                <c:v>1951</c:v>
              </c:pt>
              <c:pt idx="2">
                <c:v>1952</c:v>
              </c:pt>
              <c:pt idx="3">
                <c:v>1953</c:v>
              </c:pt>
              <c:pt idx="4">
                <c:v>1954</c:v>
              </c:pt>
              <c:pt idx="5">
                <c:v>1955</c:v>
              </c:pt>
              <c:pt idx="6">
                <c:v>1956</c:v>
              </c:pt>
              <c:pt idx="7">
                <c:v>1957</c:v>
              </c:pt>
              <c:pt idx="8">
                <c:v>1958</c:v>
              </c:pt>
              <c:pt idx="9">
                <c:v>1959</c:v>
              </c:pt>
              <c:pt idx="10">
                <c:v>1960</c:v>
              </c:pt>
              <c:pt idx="11">
                <c:v>1961</c:v>
              </c:pt>
              <c:pt idx="12">
                <c:v>1962</c:v>
              </c:pt>
              <c:pt idx="13">
                <c:v>1963</c:v>
              </c:pt>
              <c:pt idx="14">
                <c:v>1964</c:v>
              </c:pt>
              <c:pt idx="15">
                <c:v>1965</c:v>
              </c:pt>
              <c:pt idx="16">
                <c:v>1966</c:v>
              </c:pt>
              <c:pt idx="17">
                <c:v>1967</c:v>
              </c:pt>
              <c:pt idx="18">
                <c:v>1968</c:v>
              </c:pt>
              <c:pt idx="19">
                <c:v>1969</c:v>
              </c:pt>
              <c:pt idx="20">
                <c:v>1970</c:v>
              </c:pt>
              <c:pt idx="21">
                <c:v>1971</c:v>
              </c:pt>
              <c:pt idx="22">
                <c:v>1972</c:v>
              </c:pt>
              <c:pt idx="23">
                <c:v>1973</c:v>
              </c:pt>
              <c:pt idx="24">
                <c:v>1974</c:v>
              </c:pt>
              <c:pt idx="25">
                <c:v>1975</c:v>
              </c:pt>
              <c:pt idx="26">
                <c:v>1976</c:v>
              </c:pt>
              <c:pt idx="27">
                <c:v>1977</c:v>
              </c:pt>
              <c:pt idx="28">
                <c:v>1978</c:v>
              </c:pt>
              <c:pt idx="29">
                <c:v>1979</c:v>
              </c:pt>
              <c:pt idx="30">
                <c:v>1980</c:v>
              </c:pt>
              <c:pt idx="31">
                <c:v>1981</c:v>
              </c:pt>
              <c:pt idx="32">
                <c:v>1982</c:v>
              </c:pt>
              <c:pt idx="33">
                <c:v>1983</c:v>
              </c:pt>
              <c:pt idx="34">
                <c:v>1984</c:v>
              </c:pt>
              <c:pt idx="35">
                <c:v>1985</c:v>
              </c:pt>
              <c:pt idx="36">
                <c:v>1986</c:v>
              </c:pt>
              <c:pt idx="37">
                <c:v>1987</c:v>
              </c:pt>
              <c:pt idx="38">
                <c:v>1988</c:v>
              </c:pt>
              <c:pt idx="39">
                <c:v>1989</c:v>
              </c:pt>
              <c:pt idx="40">
                <c:v>1990</c:v>
              </c:pt>
              <c:pt idx="41">
                <c:v>1991</c:v>
              </c:pt>
              <c:pt idx="42">
                <c:v>1992</c:v>
              </c:pt>
              <c:pt idx="43">
                <c:v>1993</c:v>
              </c:pt>
              <c:pt idx="44">
                <c:v>1994</c:v>
              </c:pt>
              <c:pt idx="45">
                <c:v>1995</c:v>
              </c:pt>
              <c:pt idx="46">
                <c:v>1996</c:v>
              </c:pt>
              <c:pt idx="47">
                <c:v>1997</c:v>
              </c:pt>
              <c:pt idx="48">
                <c:v>1998</c:v>
              </c:pt>
              <c:pt idx="49">
                <c:v>1999</c:v>
              </c:pt>
              <c:pt idx="50">
                <c:v>2000</c:v>
              </c:pt>
              <c:pt idx="51">
                <c:v>2001</c:v>
              </c:pt>
              <c:pt idx="52">
                <c:v>2002</c:v>
              </c:pt>
              <c:pt idx="53">
                <c:v>2003</c:v>
              </c:pt>
              <c:pt idx="54">
                <c:v>2004</c:v>
              </c:pt>
              <c:pt idx="55">
                <c:v>2005</c:v>
              </c:pt>
              <c:pt idx="56">
                <c:v>2006</c:v>
              </c:pt>
              <c:pt idx="57">
                <c:v>2007</c:v>
              </c:pt>
              <c:pt idx="58">
                <c:v>2008</c:v>
              </c:pt>
              <c:pt idx="59">
                <c:v>2009</c:v>
              </c:pt>
              <c:pt idx="60">
                <c:v>2010</c:v>
              </c:pt>
              <c:pt idx="61">
                <c:v>2011</c:v>
              </c:pt>
              <c:pt idx="62">
                <c:v>2012</c:v>
              </c:pt>
              <c:pt idx="63">
                <c:v>2013</c:v>
              </c:pt>
              <c:pt idx="64">
                <c:v>2014</c:v>
              </c:pt>
              <c:pt idx="65">
                <c:v>2015</c:v>
              </c:pt>
              <c:pt idx="66">
                <c:v>2016</c:v>
              </c:pt>
              <c:pt idx="67">
                <c:v>2017</c:v>
              </c:pt>
              <c:pt idx="68">
                <c:v>2018</c:v>
              </c:pt>
              <c:pt idx="69">
                <c:v>2019</c:v>
              </c:pt>
              <c:pt idx="70">
                <c:v>2020</c:v>
              </c:pt>
              <c:pt idx="71">
                <c:v>2021</c:v>
              </c:pt>
            </c:numLit>
          </c:cat>
          <c:val>
            <c:numLit>
              <c:formatCode>General</c:formatCode>
              <c:ptCount val="72"/>
              <c:pt idx="0">
                <c:v>2814</c:v>
              </c:pt>
              <c:pt idx="1">
                <c:v>6444</c:v>
              </c:pt>
              <c:pt idx="2">
                <c:v>23843</c:v>
              </c:pt>
              <c:pt idx="3">
                <c:v>25494</c:v>
              </c:pt>
              <c:pt idx="4">
                <c:v>40285</c:v>
              </c:pt>
              <c:pt idx="5">
                <c:v>36016</c:v>
              </c:pt>
              <c:pt idx="6">
                <c:v>49710</c:v>
              </c:pt>
              <c:pt idx="7">
                <c:v>49783</c:v>
              </c:pt>
              <c:pt idx="8">
                <c:v>36218</c:v>
              </c:pt>
              <c:pt idx="9">
                <c:v>75474</c:v>
              </c:pt>
              <c:pt idx="10">
                <c:v>105626</c:v>
              </c:pt>
              <c:pt idx="11">
                <c:v>94320</c:v>
              </c:pt>
              <c:pt idx="12">
                <c:v>77477</c:v>
              </c:pt>
              <c:pt idx="13">
                <c:v>85533</c:v>
              </c:pt>
              <c:pt idx="14">
                <c:v>69640</c:v>
              </c:pt>
              <c:pt idx="15">
                <c:v>72806</c:v>
              </c:pt>
              <c:pt idx="16">
                <c:v>68691</c:v>
              </c:pt>
              <c:pt idx="17">
                <c:v>87602</c:v>
              </c:pt>
              <c:pt idx="18">
                <c:v>67997</c:v>
              </c:pt>
              <c:pt idx="19">
                <c:v>60521</c:v>
              </c:pt>
              <c:pt idx="20">
                <c:v>52260</c:v>
              </c:pt>
              <c:pt idx="21">
                <c:v>47347</c:v>
              </c:pt>
              <c:pt idx="22">
                <c:v>49362</c:v>
              </c:pt>
              <c:pt idx="23">
                <c:v>47327</c:v>
              </c:pt>
              <c:pt idx="24">
                <c:v>58641</c:v>
              </c:pt>
              <c:pt idx="25">
                <c:v>51374</c:v>
              </c:pt>
              <c:pt idx="26">
                <c:v>66572</c:v>
              </c:pt>
              <c:pt idx="27">
                <c:v>72873</c:v>
              </c:pt>
              <c:pt idx="28">
                <c:v>65977</c:v>
              </c:pt>
              <c:pt idx="29">
                <c:v>61315</c:v>
              </c:pt>
              <c:pt idx="30">
                <c:v>75519</c:v>
              </c:pt>
              <c:pt idx="31">
                <c:v>83473</c:v>
              </c:pt>
              <c:pt idx="32">
                <c:v>102190</c:v>
              </c:pt>
              <c:pt idx="33">
                <c:v>101441</c:v>
              </c:pt>
              <c:pt idx="34">
                <c:v>96944</c:v>
              </c:pt>
              <c:pt idx="35">
                <c:v>95300</c:v>
              </c:pt>
              <c:pt idx="36">
                <c:v>90083</c:v>
              </c:pt>
              <c:pt idx="37">
                <c:v>92561</c:v>
              </c:pt>
              <c:pt idx="38">
                <c:v>99488</c:v>
              </c:pt>
              <c:pt idx="39">
                <c:v>103776</c:v>
              </c:pt>
              <c:pt idx="40">
                <c:v>97334</c:v>
              </c:pt>
              <c:pt idx="41">
                <c:v>111616</c:v>
              </c:pt>
              <c:pt idx="42">
                <c:v>113514</c:v>
              </c:pt>
              <c:pt idx="43">
                <c:v>145092</c:v>
              </c:pt>
              <c:pt idx="44">
                <c:v>171535</c:v>
              </c:pt>
              <c:pt idx="45">
                <c:v>203330</c:v>
              </c:pt>
              <c:pt idx="46">
                <c:v>240539</c:v>
              </c:pt>
              <c:pt idx="47">
                <c:v>259515</c:v>
              </c:pt>
              <c:pt idx="48">
                <c:v>255961</c:v>
              </c:pt>
              <c:pt idx="49">
                <c:v>299959</c:v>
              </c:pt>
              <c:pt idx="50">
                <c:v>268983</c:v>
              </c:pt>
              <c:pt idx="51">
                <c:v>249190</c:v>
              </c:pt>
              <c:pt idx="52">
                <c:v>244262</c:v>
              </c:pt>
              <c:pt idx="53">
                <c:v>256161</c:v>
              </c:pt>
              <c:pt idx="54">
                <c:v>270268</c:v>
              </c:pt>
              <c:pt idx="55">
                <c:v>265999</c:v>
              </c:pt>
              <c:pt idx="56">
                <c:v>257734</c:v>
              </c:pt>
              <c:pt idx="57">
                <c:v>312302</c:v>
              </c:pt>
              <c:pt idx="58">
                <c:v>305893</c:v>
              </c:pt>
              <c:pt idx="59">
                <c:v>323689</c:v>
              </c:pt>
              <c:pt idx="60">
                <c:v>328766.86</c:v>
              </c:pt>
              <c:pt idx="61">
                <c:v>329158.81999999995</c:v>
              </c:pt>
              <c:pt idx="62">
                <c:v>347043.29</c:v>
              </c:pt>
              <c:pt idx="63">
                <c:v>348246.71</c:v>
              </c:pt>
              <c:pt idx="64">
                <c:v>311273</c:v>
              </c:pt>
              <c:pt idx="65">
                <c:v>276689.43999999994</c:v>
              </c:pt>
              <c:pt idx="66">
                <c:v>255468.72999999995</c:v>
              </c:pt>
              <c:pt idx="67">
                <c:v>282308.90000000002</c:v>
              </c:pt>
              <c:pt idx="68">
                <c:v>286477.57999999996</c:v>
              </c:pt>
              <c:pt idx="69">
                <c:v>341207.14000000007</c:v>
              </c:pt>
              <c:pt idx="70">
                <c:v>321241.41000000003</c:v>
              </c:pt>
              <c:pt idx="71">
                <c:v>351780.08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D12-B74B-BE74-131ADFBA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97391"/>
        <c:axId val="886615647"/>
      </c:lineChart>
      <c:dateAx>
        <c:axId val="8862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Year</a:t>
                </a:r>
              </a:p>
            </c:rich>
          </c:tx>
          <c:layout>
            <c:manualLayout>
              <c:xMode val="edge"/>
              <c:yMode val="edge"/>
              <c:x val="0.48377414125582591"/>
              <c:y val="0.92970573802042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15647"/>
        <c:crosses val="autoZero"/>
        <c:auto val="0"/>
        <c:lblOffset val="100"/>
        <c:baseTimeUnit val="days"/>
        <c:majorUnit val="5"/>
      </c:dateAx>
      <c:valAx>
        <c:axId val="8866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Catch (Tonnes)</a:t>
                </a:r>
              </a:p>
            </c:rich>
          </c:tx>
          <c:layout>
            <c:manualLayout>
              <c:xMode val="edge"/>
              <c:yMode val="edge"/>
              <c:x val="1.6845718751038397E-2"/>
              <c:y val="0.33023611618699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48930136569911"/>
          <c:y val="0.21213869938365781"/>
          <c:w val="0.32082957094626158"/>
          <c:h val="0.1874586623873179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8836963561374"/>
          <c:y val="0.16450751610594128"/>
          <c:w val="0.73579552555930516"/>
          <c:h val="0.60583518253400137"/>
        </c:manualLayout>
      </c:layout>
      <c:barChart>
        <c:barDir val="bar"/>
        <c:grouping val="stacked"/>
        <c:varyColors val="0"/>
        <c:ser>
          <c:idx val="0"/>
          <c:order val="0"/>
          <c:tx>
            <c:v>Tier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6'!$H$6:$H$14</c:f>
              <c:strCache>
                <c:ptCount val="9"/>
                <c:pt idx="0">
                  <c:v>Area 57</c:v>
                </c:pt>
                <c:pt idx="1">
                  <c:v>India</c:v>
                </c:pt>
                <c:pt idx="2">
                  <c:v>Indonesia</c:v>
                </c:pt>
                <c:pt idx="3">
                  <c:v>Malaysia</c:v>
                </c:pt>
                <c:pt idx="4">
                  <c:v>Australia</c:v>
                </c:pt>
                <c:pt idx="5">
                  <c:v>Bangladesh</c:v>
                </c:pt>
                <c:pt idx="6">
                  <c:v>Thailand</c:v>
                </c:pt>
                <c:pt idx="7">
                  <c:v>Indian Ocean</c:v>
                </c:pt>
                <c:pt idx="8">
                  <c:v>Sri Lanka</c:v>
                </c:pt>
              </c:strCache>
            </c:strRef>
          </c:cat>
          <c:val>
            <c:numRef>
              <c:f>'Figure 6'!$I$6:$I$14</c:f>
              <c:numCache>
                <c:formatCode>General</c:formatCode>
                <c:ptCount val="9"/>
                <c:pt idx="1">
                  <c:v>75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14</c:v>
                </c:pt>
                <c:pt idx="6">
                  <c:v>13</c:v>
                </c:pt>
                <c:pt idx="7">
                  <c:v>9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3-794F-ADA8-CC12921EF4AD}"/>
            </c:ext>
          </c:extLst>
        </c:ser>
        <c:ser>
          <c:idx val="1"/>
          <c:order val="1"/>
          <c:tx>
            <c:v>Tier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6'!$H$6:$H$14</c:f>
              <c:strCache>
                <c:ptCount val="9"/>
                <c:pt idx="0">
                  <c:v>Area 57</c:v>
                </c:pt>
                <c:pt idx="1">
                  <c:v>India</c:v>
                </c:pt>
                <c:pt idx="2">
                  <c:v>Indonesia</c:v>
                </c:pt>
                <c:pt idx="3">
                  <c:v>Malaysia</c:v>
                </c:pt>
                <c:pt idx="4">
                  <c:v>Australia</c:v>
                </c:pt>
                <c:pt idx="5">
                  <c:v>Bangladesh</c:v>
                </c:pt>
                <c:pt idx="6">
                  <c:v>Thailand</c:v>
                </c:pt>
                <c:pt idx="7">
                  <c:v>Indian Ocean</c:v>
                </c:pt>
                <c:pt idx="8">
                  <c:v>Sri Lanka</c:v>
                </c:pt>
              </c:strCache>
            </c:strRef>
          </c:cat>
          <c:val>
            <c:numRef>
              <c:f>'Figure 6'!$J$6:$J$14</c:f>
              <c:numCache>
                <c:formatCode>General</c:formatCode>
                <c:ptCount val="9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3-794F-ADA8-CC12921EF4AD}"/>
            </c:ext>
          </c:extLst>
        </c:ser>
        <c:ser>
          <c:idx val="2"/>
          <c:order val="2"/>
          <c:tx>
            <c:v>Tier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6'!$H$6:$H$14</c:f>
              <c:strCache>
                <c:ptCount val="9"/>
                <c:pt idx="0">
                  <c:v>Area 57</c:v>
                </c:pt>
                <c:pt idx="1">
                  <c:v>India</c:v>
                </c:pt>
                <c:pt idx="2">
                  <c:v>Indonesia</c:v>
                </c:pt>
                <c:pt idx="3">
                  <c:v>Malaysia</c:v>
                </c:pt>
                <c:pt idx="4">
                  <c:v>Australia</c:v>
                </c:pt>
                <c:pt idx="5">
                  <c:v>Bangladesh</c:v>
                </c:pt>
                <c:pt idx="6">
                  <c:v>Thailand</c:v>
                </c:pt>
                <c:pt idx="7">
                  <c:v>Indian Ocean</c:v>
                </c:pt>
                <c:pt idx="8">
                  <c:v>Sri Lanka</c:v>
                </c:pt>
              </c:strCache>
            </c:strRef>
          </c:cat>
          <c:val>
            <c:numRef>
              <c:f>'Figure 6'!$K$6:$K$14</c:f>
              <c:numCache>
                <c:formatCode>General</c:formatCode>
                <c:ptCount val="9"/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63-794F-ADA8-CC12921E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174656"/>
        <c:axId val="1941295072"/>
      </c:barChart>
      <c:catAx>
        <c:axId val="194117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95072"/>
        <c:crosses val="autoZero"/>
        <c:auto val="1"/>
        <c:lblAlgn val="ctr"/>
        <c:lblOffset val="100"/>
        <c:noMultiLvlLbl val="0"/>
      </c:catAx>
      <c:valAx>
        <c:axId val="1941295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 assessments</a:t>
                </a:r>
              </a:p>
            </c:rich>
          </c:tx>
          <c:layout>
            <c:manualLayout>
              <c:xMode val="edge"/>
              <c:yMode val="edge"/>
              <c:x val="0.38785981297792321"/>
              <c:y val="0.86849445239799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210280533115184"/>
          <c:y val="0.16742125984251971"/>
          <c:w val="0.28211473565804274"/>
          <c:h val="7.1215103793843937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05468410936825"/>
          <c:y val="0.1279716024340771"/>
          <c:w val="0.59504356284537907"/>
          <c:h val="0.634748871966048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 10 Figure  8 '!$D$27</c:f>
              <c:strCache>
                <c:ptCount val="1"/>
                <c:pt idx="0">
                  <c:v>Underfished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'Table 10 Figure  8 '!$C$28:$C$47</c:f>
              <c:strCache>
                <c:ptCount val="20"/>
                <c:pt idx="0">
                  <c:v>River eels</c:v>
                </c:pt>
                <c:pt idx="1">
                  <c:v>Miscellaneous diadromous fishes</c:v>
                </c:pt>
                <c:pt idx="2">
                  <c:v>Oysters</c:v>
                </c:pt>
                <c:pt idx="3">
                  <c:v>Sea urchins and other echinoderms</c:v>
                </c:pt>
                <c:pt idx="4">
                  <c:v>Miscellaneous aquatic invertebrates</c:v>
                </c:pt>
                <c:pt idx="5">
                  <c:v>Cods (hakes, haddocks)</c:v>
                </c:pt>
                <c:pt idx="6">
                  <c:v>Scallops, pectens</c:v>
                </c:pt>
                <c:pt idx="7">
                  <c:v>Clams, cockles, arkshells</c:v>
                </c:pt>
                <c:pt idx="8">
                  <c:v>Shads</c:v>
                </c:pt>
                <c:pt idx="9">
                  <c:v>Flounders, halibuts, soles</c:v>
                </c:pt>
                <c:pt idx="10">
                  <c:v>Crabs, sea-spiders</c:v>
                </c:pt>
                <c:pt idx="11">
                  <c:v>Lobsters, spiny-rock lobsters</c:v>
                </c:pt>
                <c:pt idx="12">
                  <c:v>Miscellaneous demersal fishes</c:v>
                </c:pt>
                <c:pt idx="13">
                  <c:v>Squids, cuttlefishes, octopuses</c:v>
                </c:pt>
                <c:pt idx="14">
                  <c:v>Sharks, rays, chimaeras</c:v>
                </c:pt>
                <c:pt idx="15">
                  <c:v>Shrimps, prawns</c:v>
                </c:pt>
                <c:pt idx="16">
                  <c:v>Tunas, bonitos, billfishes</c:v>
                </c:pt>
                <c:pt idx="17">
                  <c:v>Herrings, sardines, anchovies</c:v>
                </c:pt>
                <c:pt idx="18">
                  <c:v>Miscellaneous pelagic fishes</c:v>
                </c:pt>
                <c:pt idx="19">
                  <c:v>Miscellaneous coastal fishes</c:v>
                </c:pt>
              </c:strCache>
            </c:strRef>
          </c:cat>
          <c:val>
            <c:numRef>
              <c:f>'Table 10 Figure  8 '!$D$28:$D$47</c:f>
              <c:numCache>
                <c:formatCode>General</c:formatCode>
                <c:ptCount val="20"/>
                <c:pt idx="6">
                  <c:v>1</c:v>
                </c:pt>
                <c:pt idx="7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13</c:v>
                </c:pt>
                <c:pt idx="18">
                  <c:v>11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2-1F43-8412-6793400A370C}"/>
            </c:ext>
          </c:extLst>
        </c:ser>
        <c:ser>
          <c:idx val="1"/>
          <c:order val="1"/>
          <c:tx>
            <c:strRef>
              <c:f>'Table 10 Figure  8 '!$E$27</c:f>
              <c:strCache>
                <c:ptCount val="1"/>
                <c:pt idx="0">
                  <c:v>Maximally sustainably fished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'Table 10 Figure  8 '!$C$28:$C$47</c:f>
              <c:strCache>
                <c:ptCount val="20"/>
                <c:pt idx="0">
                  <c:v>River eels</c:v>
                </c:pt>
                <c:pt idx="1">
                  <c:v>Miscellaneous diadromous fishes</c:v>
                </c:pt>
                <c:pt idx="2">
                  <c:v>Oysters</c:v>
                </c:pt>
                <c:pt idx="3">
                  <c:v>Sea urchins and other echinoderms</c:v>
                </c:pt>
                <c:pt idx="4">
                  <c:v>Miscellaneous aquatic invertebrates</c:v>
                </c:pt>
                <c:pt idx="5">
                  <c:v>Cods (hakes, haddocks)</c:v>
                </c:pt>
                <c:pt idx="6">
                  <c:v>Scallops, pectens</c:v>
                </c:pt>
                <c:pt idx="7">
                  <c:v>Clams, cockles, arkshells</c:v>
                </c:pt>
                <c:pt idx="8">
                  <c:v>Shads</c:v>
                </c:pt>
                <c:pt idx="9">
                  <c:v>Flounders, halibuts, soles</c:v>
                </c:pt>
                <c:pt idx="10">
                  <c:v>Crabs, sea-spiders</c:v>
                </c:pt>
                <c:pt idx="11">
                  <c:v>Lobsters, spiny-rock lobsters</c:v>
                </c:pt>
                <c:pt idx="12">
                  <c:v>Miscellaneous demersal fishes</c:v>
                </c:pt>
                <c:pt idx="13">
                  <c:v>Squids, cuttlefishes, octopuses</c:v>
                </c:pt>
                <c:pt idx="14">
                  <c:v>Sharks, rays, chimaeras</c:v>
                </c:pt>
                <c:pt idx="15">
                  <c:v>Shrimps, prawns</c:v>
                </c:pt>
                <c:pt idx="16">
                  <c:v>Tunas, bonitos, billfishes</c:v>
                </c:pt>
                <c:pt idx="17">
                  <c:v>Herrings, sardines, anchovies</c:v>
                </c:pt>
                <c:pt idx="18">
                  <c:v>Miscellaneous pelagic fishes</c:v>
                </c:pt>
                <c:pt idx="19">
                  <c:v>Miscellaneous coastal fishes</c:v>
                </c:pt>
              </c:strCache>
            </c:strRef>
          </c:cat>
          <c:val>
            <c:numRef>
              <c:f>'Table 10 Figure  8 '!$E$28:$E$47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15</c:v>
                </c:pt>
                <c:pt idx="17">
                  <c:v>15</c:v>
                </c:pt>
                <c:pt idx="18">
                  <c:v>21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2-1F43-8412-6793400A370C}"/>
            </c:ext>
          </c:extLst>
        </c:ser>
        <c:ser>
          <c:idx val="2"/>
          <c:order val="2"/>
          <c:tx>
            <c:strRef>
              <c:f>'Table 10 Figure  8 '!$F$27</c:f>
              <c:strCache>
                <c:ptCount val="1"/>
                <c:pt idx="0">
                  <c:v>Overfished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 10 Figure  8 '!$C$28:$C$47</c:f>
              <c:strCache>
                <c:ptCount val="20"/>
                <c:pt idx="0">
                  <c:v>River eels</c:v>
                </c:pt>
                <c:pt idx="1">
                  <c:v>Miscellaneous diadromous fishes</c:v>
                </c:pt>
                <c:pt idx="2">
                  <c:v>Oysters</c:v>
                </c:pt>
                <c:pt idx="3">
                  <c:v>Sea urchins and other echinoderms</c:v>
                </c:pt>
                <c:pt idx="4">
                  <c:v>Miscellaneous aquatic invertebrates</c:v>
                </c:pt>
                <c:pt idx="5">
                  <c:v>Cods (hakes, haddocks)</c:v>
                </c:pt>
                <c:pt idx="6">
                  <c:v>Scallops, pectens</c:v>
                </c:pt>
                <c:pt idx="7">
                  <c:v>Clams, cockles, arkshells</c:v>
                </c:pt>
                <c:pt idx="8">
                  <c:v>Shads</c:v>
                </c:pt>
                <c:pt idx="9">
                  <c:v>Flounders, halibuts, soles</c:v>
                </c:pt>
                <c:pt idx="10">
                  <c:v>Crabs, sea-spiders</c:v>
                </c:pt>
                <c:pt idx="11">
                  <c:v>Lobsters, spiny-rock lobsters</c:v>
                </c:pt>
                <c:pt idx="12">
                  <c:v>Miscellaneous demersal fishes</c:v>
                </c:pt>
                <c:pt idx="13">
                  <c:v>Squids, cuttlefishes, octopuses</c:v>
                </c:pt>
                <c:pt idx="14">
                  <c:v>Sharks, rays, chimaeras</c:v>
                </c:pt>
                <c:pt idx="15">
                  <c:v>Shrimps, prawns</c:v>
                </c:pt>
                <c:pt idx="16">
                  <c:v>Tunas, bonitos, billfishes</c:v>
                </c:pt>
                <c:pt idx="17">
                  <c:v>Herrings, sardines, anchovies</c:v>
                </c:pt>
                <c:pt idx="18">
                  <c:v>Miscellaneous pelagic fishes</c:v>
                </c:pt>
                <c:pt idx="19">
                  <c:v>Miscellaneous coastal fishes</c:v>
                </c:pt>
              </c:strCache>
            </c:strRef>
          </c:cat>
          <c:val>
            <c:numRef>
              <c:f>'Table 10 Figure  8 '!$F$28:$F$47</c:f>
              <c:numCache>
                <c:formatCode>General</c:formatCode>
                <c:ptCount val="20"/>
                <c:pt idx="3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11</c:v>
                </c:pt>
                <c:pt idx="16">
                  <c:v>7</c:v>
                </c:pt>
                <c:pt idx="17">
                  <c:v>10</c:v>
                </c:pt>
                <c:pt idx="18">
                  <c:v>12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2-1F43-8412-6793400A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0437824"/>
        <c:axId val="1807026768"/>
      </c:barChart>
      <c:catAx>
        <c:axId val="175043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26768"/>
        <c:crosses val="autoZero"/>
        <c:auto val="1"/>
        <c:lblAlgn val="ctr"/>
        <c:lblOffset val="100"/>
        <c:noMultiLvlLbl val="0"/>
      </c:catAx>
      <c:valAx>
        <c:axId val="180702676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assessments</a:t>
                </a:r>
              </a:p>
            </c:rich>
          </c:tx>
          <c:layout>
            <c:manualLayout>
              <c:xMode val="edge"/>
              <c:yMode val="edge"/>
              <c:x val="0.55106905511811022"/>
              <c:y val="0.83603971247857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52125984251973"/>
          <c:y val="0.22731184031127943"/>
          <c:w val="0.22385881889763778"/>
          <c:h val="0.1396145729357839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192235068315539"/>
          <c:y val="7.5435200222543741E-2"/>
          <c:w val="0.49816631925748617"/>
          <c:h val="0.71301765163969888"/>
        </c:manualLayout>
      </c:layout>
      <c:barChart>
        <c:barDir val="bar"/>
        <c:grouping val="stacked"/>
        <c:varyColors val="0"/>
        <c:ser>
          <c:idx val="2"/>
          <c:order val="0"/>
          <c:tx>
            <c:v>   Overfished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239-F946-B61D-8FA4AF97CC50}"/>
            </c:ext>
          </c:extLst>
        </c:ser>
        <c:ser>
          <c:idx val="1"/>
          <c:order val="1"/>
          <c:tx>
            <c:v>   Maximally sustainably fished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239-F946-B61D-8FA4AF97CC50}"/>
            </c:ext>
          </c:extLst>
        </c:ser>
        <c:ser>
          <c:idx val="0"/>
          <c:order val="2"/>
          <c:tx>
            <c:v>   Underfished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239-F946-B61D-8FA4AF97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84226896"/>
        <c:axId val="1169018160"/>
      </c:barChart>
      <c:catAx>
        <c:axId val="98422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18160"/>
        <c:crosses val="autoZero"/>
        <c:auto val="1"/>
        <c:lblAlgn val="ctr"/>
        <c:lblOffset val="100"/>
        <c:noMultiLvlLbl val="0"/>
      </c:catAx>
      <c:valAx>
        <c:axId val="11690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assessments</a:t>
                </a:r>
              </a:p>
            </c:rich>
          </c:tx>
          <c:layout>
            <c:manualLayout>
              <c:xMode val="edge"/>
              <c:yMode val="edge"/>
              <c:x val="0.49922955128239299"/>
              <c:y val="0.86140852585734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59585028174794"/>
          <c:y val="0.58416327766721476"/>
          <c:w val="0.28068159927869707"/>
          <c:h val="0.1478046494188226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8858267716534"/>
          <c:y val="0.10620018712172019"/>
          <c:w val="0.76494713160854888"/>
          <c:h val="0.74954800996878546"/>
        </c:manualLayout>
      </c:layout>
      <c:lineChart>
        <c:grouping val="standard"/>
        <c:varyColors val="0"/>
        <c:ser>
          <c:idx val="0"/>
          <c:order val="0"/>
          <c:tx>
            <c:strRef>
              <c:f>'Figure  9'!$B$3</c:f>
              <c:strCache>
                <c:ptCount val="1"/>
                <c:pt idx="0">
                  <c:v>Miscellaneous pelagic fishes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 9'!$C$2:$BV$2</c:f>
              <c:numCache>
                <c:formatCode>0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cat>
          <c:val>
            <c:numRef>
              <c:f>'Figure  9'!$C$3:$BV$3</c:f>
              <c:numCache>
                <c:formatCode>#,##0</c:formatCode>
                <c:ptCount val="72"/>
                <c:pt idx="0">
                  <c:v>41800</c:v>
                </c:pt>
                <c:pt idx="1">
                  <c:v>42800</c:v>
                </c:pt>
                <c:pt idx="2">
                  <c:v>42900</c:v>
                </c:pt>
                <c:pt idx="3">
                  <c:v>39000</c:v>
                </c:pt>
                <c:pt idx="4">
                  <c:v>40700</c:v>
                </c:pt>
                <c:pt idx="5">
                  <c:v>41000</c:v>
                </c:pt>
                <c:pt idx="6">
                  <c:v>57800</c:v>
                </c:pt>
                <c:pt idx="7">
                  <c:v>43000</c:v>
                </c:pt>
                <c:pt idx="8">
                  <c:v>50900</c:v>
                </c:pt>
                <c:pt idx="9">
                  <c:v>45200</c:v>
                </c:pt>
                <c:pt idx="10">
                  <c:v>64500</c:v>
                </c:pt>
                <c:pt idx="11">
                  <c:v>53800</c:v>
                </c:pt>
                <c:pt idx="12">
                  <c:v>58700</c:v>
                </c:pt>
                <c:pt idx="13">
                  <c:v>59000</c:v>
                </c:pt>
                <c:pt idx="14">
                  <c:v>70000</c:v>
                </c:pt>
                <c:pt idx="15">
                  <c:v>69600</c:v>
                </c:pt>
                <c:pt idx="16">
                  <c:v>82900</c:v>
                </c:pt>
                <c:pt idx="17">
                  <c:v>105000</c:v>
                </c:pt>
                <c:pt idx="18">
                  <c:v>126900</c:v>
                </c:pt>
                <c:pt idx="19">
                  <c:v>106600</c:v>
                </c:pt>
                <c:pt idx="20">
                  <c:v>93960</c:v>
                </c:pt>
                <c:pt idx="21">
                  <c:v>101700</c:v>
                </c:pt>
                <c:pt idx="22">
                  <c:v>87820</c:v>
                </c:pt>
                <c:pt idx="23">
                  <c:v>93490</c:v>
                </c:pt>
                <c:pt idx="24">
                  <c:v>116051</c:v>
                </c:pt>
                <c:pt idx="25">
                  <c:v>167816</c:v>
                </c:pt>
                <c:pt idx="26">
                  <c:v>160272</c:v>
                </c:pt>
                <c:pt idx="27">
                  <c:v>178006</c:v>
                </c:pt>
                <c:pt idx="28">
                  <c:v>176517</c:v>
                </c:pt>
                <c:pt idx="29">
                  <c:v>209211</c:v>
                </c:pt>
                <c:pt idx="30">
                  <c:v>234684</c:v>
                </c:pt>
                <c:pt idx="31">
                  <c:v>212628</c:v>
                </c:pt>
                <c:pt idx="32">
                  <c:v>249724</c:v>
                </c:pt>
                <c:pt idx="33">
                  <c:v>307913</c:v>
                </c:pt>
                <c:pt idx="34">
                  <c:v>363555</c:v>
                </c:pt>
                <c:pt idx="35">
                  <c:v>320308</c:v>
                </c:pt>
                <c:pt idx="36">
                  <c:v>307791</c:v>
                </c:pt>
                <c:pt idx="37">
                  <c:v>369715</c:v>
                </c:pt>
                <c:pt idx="38">
                  <c:v>363321</c:v>
                </c:pt>
                <c:pt idx="39">
                  <c:v>361964</c:v>
                </c:pt>
                <c:pt idx="40">
                  <c:v>391669</c:v>
                </c:pt>
                <c:pt idx="41">
                  <c:v>404115</c:v>
                </c:pt>
                <c:pt idx="42">
                  <c:v>379579</c:v>
                </c:pt>
                <c:pt idx="43">
                  <c:v>460239</c:v>
                </c:pt>
                <c:pt idx="44">
                  <c:v>532432</c:v>
                </c:pt>
                <c:pt idx="45">
                  <c:v>562913</c:v>
                </c:pt>
                <c:pt idx="46">
                  <c:v>543336</c:v>
                </c:pt>
                <c:pt idx="47">
                  <c:v>542696</c:v>
                </c:pt>
                <c:pt idx="48">
                  <c:v>594785</c:v>
                </c:pt>
                <c:pt idx="49">
                  <c:v>569122</c:v>
                </c:pt>
                <c:pt idx="50">
                  <c:v>517107</c:v>
                </c:pt>
                <c:pt idx="51">
                  <c:v>504548</c:v>
                </c:pt>
                <c:pt idx="52">
                  <c:v>524316</c:v>
                </c:pt>
                <c:pt idx="53">
                  <c:v>570644</c:v>
                </c:pt>
                <c:pt idx="54">
                  <c:v>576776</c:v>
                </c:pt>
                <c:pt idx="55">
                  <c:v>601159</c:v>
                </c:pt>
                <c:pt idx="56">
                  <c:v>630554</c:v>
                </c:pt>
                <c:pt idx="57">
                  <c:v>711387</c:v>
                </c:pt>
                <c:pt idx="58">
                  <c:v>769746</c:v>
                </c:pt>
                <c:pt idx="59">
                  <c:v>777903</c:v>
                </c:pt>
                <c:pt idx="60">
                  <c:v>832604</c:v>
                </c:pt>
                <c:pt idx="61">
                  <c:v>842191</c:v>
                </c:pt>
                <c:pt idx="62">
                  <c:v>865208</c:v>
                </c:pt>
                <c:pt idx="63">
                  <c:v>881755.34</c:v>
                </c:pt>
                <c:pt idx="64">
                  <c:v>954793.81</c:v>
                </c:pt>
                <c:pt idx="65">
                  <c:v>969022.76</c:v>
                </c:pt>
                <c:pt idx="66">
                  <c:v>1041935.18</c:v>
                </c:pt>
                <c:pt idx="67">
                  <c:v>1201341.4099999999</c:v>
                </c:pt>
                <c:pt idx="68">
                  <c:v>1098566.52</c:v>
                </c:pt>
                <c:pt idx="69">
                  <c:v>1112759.3500000001</c:v>
                </c:pt>
                <c:pt idx="70">
                  <c:v>1049801.8</c:v>
                </c:pt>
                <c:pt idx="71">
                  <c:v>1036925.99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9-7F46-BCA2-0F050B007D2A}"/>
            </c:ext>
          </c:extLst>
        </c:ser>
        <c:ser>
          <c:idx val="1"/>
          <c:order val="1"/>
          <c:tx>
            <c:strRef>
              <c:f>'Figure  9'!$B$4</c:f>
              <c:strCache>
                <c:ptCount val="1"/>
                <c:pt idx="0">
                  <c:v>Tunas, bonitos, billfishes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 9'!$C$2:$BV$2</c:f>
              <c:numCache>
                <c:formatCode>0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cat>
          <c:val>
            <c:numRef>
              <c:f>'Figure  9'!$C$4:$BV$4</c:f>
              <c:numCache>
                <c:formatCode>#,##0</c:formatCode>
                <c:ptCount val="72"/>
                <c:pt idx="0">
                  <c:v>11391.38</c:v>
                </c:pt>
                <c:pt idx="1">
                  <c:v>16084.05</c:v>
                </c:pt>
                <c:pt idx="2">
                  <c:v>33319.75</c:v>
                </c:pt>
                <c:pt idx="3">
                  <c:v>35308.730000000003</c:v>
                </c:pt>
                <c:pt idx="4">
                  <c:v>53625.94</c:v>
                </c:pt>
                <c:pt idx="5">
                  <c:v>47638.27</c:v>
                </c:pt>
                <c:pt idx="6">
                  <c:v>66224.75</c:v>
                </c:pt>
                <c:pt idx="7">
                  <c:v>64733.04</c:v>
                </c:pt>
                <c:pt idx="8">
                  <c:v>50019.67</c:v>
                </c:pt>
                <c:pt idx="9">
                  <c:v>89286.05</c:v>
                </c:pt>
                <c:pt idx="10">
                  <c:v>121211.01</c:v>
                </c:pt>
                <c:pt idx="11">
                  <c:v>111514.81</c:v>
                </c:pt>
                <c:pt idx="12">
                  <c:v>95755.32</c:v>
                </c:pt>
                <c:pt idx="13">
                  <c:v>104600.2</c:v>
                </c:pt>
                <c:pt idx="14">
                  <c:v>90589.31</c:v>
                </c:pt>
                <c:pt idx="15">
                  <c:v>94681.15</c:v>
                </c:pt>
                <c:pt idx="16">
                  <c:v>93079</c:v>
                </c:pt>
                <c:pt idx="17">
                  <c:v>116468.18</c:v>
                </c:pt>
                <c:pt idx="18">
                  <c:v>102335.52</c:v>
                </c:pt>
                <c:pt idx="19">
                  <c:v>96311.3</c:v>
                </c:pt>
                <c:pt idx="20">
                  <c:v>87845.42</c:v>
                </c:pt>
                <c:pt idx="21">
                  <c:v>74138.8</c:v>
                </c:pt>
                <c:pt idx="22">
                  <c:v>79641.23</c:v>
                </c:pt>
                <c:pt idx="23">
                  <c:v>77942.899999999994</c:v>
                </c:pt>
                <c:pt idx="24">
                  <c:v>92371.43</c:v>
                </c:pt>
                <c:pt idx="25">
                  <c:v>99235.82</c:v>
                </c:pt>
                <c:pt idx="26">
                  <c:v>125457.93</c:v>
                </c:pt>
                <c:pt idx="27">
                  <c:v>141238.35</c:v>
                </c:pt>
                <c:pt idx="28">
                  <c:v>147245.57999999999</c:v>
                </c:pt>
                <c:pt idx="29">
                  <c:v>147770.57999999999</c:v>
                </c:pt>
                <c:pt idx="30">
                  <c:v>165230.93</c:v>
                </c:pt>
                <c:pt idx="31">
                  <c:v>162887.92000000001</c:v>
                </c:pt>
                <c:pt idx="32">
                  <c:v>192334.63</c:v>
                </c:pt>
                <c:pt idx="33">
                  <c:v>192897.64</c:v>
                </c:pt>
                <c:pt idx="34">
                  <c:v>186695.88</c:v>
                </c:pt>
                <c:pt idx="35">
                  <c:v>188456.22</c:v>
                </c:pt>
                <c:pt idx="36">
                  <c:v>203916.18</c:v>
                </c:pt>
                <c:pt idx="37">
                  <c:v>219348.84</c:v>
                </c:pt>
                <c:pt idx="38">
                  <c:v>220730.81</c:v>
                </c:pt>
                <c:pt idx="39">
                  <c:v>226282.56</c:v>
                </c:pt>
                <c:pt idx="40">
                  <c:v>201155.82</c:v>
                </c:pt>
                <c:pt idx="41">
                  <c:v>224440.18</c:v>
                </c:pt>
                <c:pt idx="42">
                  <c:v>237961.04</c:v>
                </c:pt>
                <c:pt idx="43">
                  <c:v>289302.78999999998</c:v>
                </c:pt>
                <c:pt idx="44">
                  <c:v>326758.78999999998</c:v>
                </c:pt>
                <c:pt idx="45">
                  <c:v>374500.71</c:v>
                </c:pt>
                <c:pt idx="46">
                  <c:v>435298.41</c:v>
                </c:pt>
                <c:pt idx="47">
                  <c:v>475024.26</c:v>
                </c:pt>
                <c:pt idx="48">
                  <c:v>490895.73</c:v>
                </c:pt>
                <c:pt idx="49">
                  <c:v>499165.91</c:v>
                </c:pt>
                <c:pt idx="50">
                  <c:v>480602.11</c:v>
                </c:pt>
                <c:pt idx="51">
                  <c:v>439041.84</c:v>
                </c:pt>
                <c:pt idx="52">
                  <c:v>435857.67</c:v>
                </c:pt>
                <c:pt idx="53">
                  <c:v>463887.24</c:v>
                </c:pt>
                <c:pt idx="54">
                  <c:v>523938.01</c:v>
                </c:pt>
                <c:pt idx="55">
                  <c:v>521631.85</c:v>
                </c:pt>
                <c:pt idx="56">
                  <c:v>505986.64</c:v>
                </c:pt>
                <c:pt idx="57">
                  <c:v>579913.5</c:v>
                </c:pt>
                <c:pt idx="58">
                  <c:v>576017.43000000005</c:v>
                </c:pt>
                <c:pt idx="59">
                  <c:v>637726.18000000005</c:v>
                </c:pt>
                <c:pt idx="60">
                  <c:v>651446.65</c:v>
                </c:pt>
                <c:pt idx="61">
                  <c:v>655286.07999999996</c:v>
                </c:pt>
                <c:pt idx="62">
                  <c:v>660073.72</c:v>
                </c:pt>
                <c:pt idx="63">
                  <c:v>684259.72</c:v>
                </c:pt>
                <c:pt idx="64">
                  <c:v>618624.32999999996</c:v>
                </c:pt>
                <c:pt idx="65">
                  <c:v>581034.80000000005</c:v>
                </c:pt>
                <c:pt idx="66">
                  <c:v>546869.88</c:v>
                </c:pt>
                <c:pt idx="67">
                  <c:v>605814.63</c:v>
                </c:pt>
                <c:pt idx="68">
                  <c:v>553393.12</c:v>
                </c:pt>
                <c:pt idx="69">
                  <c:v>653339.16</c:v>
                </c:pt>
                <c:pt idx="70">
                  <c:v>674219.21</c:v>
                </c:pt>
                <c:pt idx="71">
                  <c:v>657522.72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9-7F46-BCA2-0F050B007D2A}"/>
            </c:ext>
          </c:extLst>
        </c:ser>
        <c:ser>
          <c:idx val="2"/>
          <c:order val="2"/>
          <c:tx>
            <c:strRef>
              <c:f>'Figure  9'!$B$5</c:f>
              <c:strCache>
                <c:ptCount val="1"/>
                <c:pt idx="0">
                  <c:v>Herrings, sardines, anchovies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 9'!$C$2:$BV$2</c:f>
              <c:numCache>
                <c:formatCode>0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cat>
          <c:val>
            <c:numRef>
              <c:f>'Figure  9'!$C$5:$BV$5</c:f>
              <c:numCache>
                <c:formatCode>#,##0</c:formatCode>
                <c:ptCount val="72"/>
                <c:pt idx="0">
                  <c:v>50200</c:v>
                </c:pt>
                <c:pt idx="1">
                  <c:v>57600</c:v>
                </c:pt>
                <c:pt idx="2">
                  <c:v>44100</c:v>
                </c:pt>
                <c:pt idx="3">
                  <c:v>56800</c:v>
                </c:pt>
                <c:pt idx="4">
                  <c:v>66000</c:v>
                </c:pt>
                <c:pt idx="5">
                  <c:v>72800</c:v>
                </c:pt>
                <c:pt idx="6">
                  <c:v>86700</c:v>
                </c:pt>
                <c:pt idx="7">
                  <c:v>80200</c:v>
                </c:pt>
                <c:pt idx="8">
                  <c:v>69800</c:v>
                </c:pt>
                <c:pt idx="9">
                  <c:v>71600</c:v>
                </c:pt>
                <c:pt idx="10">
                  <c:v>77900</c:v>
                </c:pt>
                <c:pt idx="11">
                  <c:v>80800</c:v>
                </c:pt>
                <c:pt idx="12">
                  <c:v>84200</c:v>
                </c:pt>
                <c:pt idx="13">
                  <c:v>88900</c:v>
                </c:pt>
                <c:pt idx="14">
                  <c:v>103100</c:v>
                </c:pt>
                <c:pt idx="15">
                  <c:v>96600</c:v>
                </c:pt>
                <c:pt idx="16">
                  <c:v>124300</c:v>
                </c:pt>
                <c:pt idx="17">
                  <c:v>94400</c:v>
                </c:pt>
                <c:pt idx="18">
                  <c:v>108200</c:v>
                </c:pt>
                <c:pt idx="19">
                  <c:v>121700</c:v>
                </c:pt>
                <c:pt idx="20">
                  <c:v>135080</c:v>
                </c:pt>
                <c:pt idx="21">
                  <c:v>123860</c:v>
                </c:pt>
                <c:pt idx="22">
                  <c:v>106840</c:v>
                </c:pt>
                <c:pt idx="23">
                  <c:v>121430</c:v>
                </c:pt>
                <c:pt idx="24">
                  <c:v>147123</c:v>
                </c:pt>
                <c:pt idx="25">
                  <c:v>185824</c:v>
                </c:pt>
                <c:pt idx="26">
                  <c:v>224676</c:v>
                </c:pt>
                <c:pt idx="27">
                  <c:v>239734</c:v>
                </c:pt>
                <c:pt idx="28">
                  <c:v>224935</c:v>
                </c:pt>
                <c:pt idx="29">
                  <c:v>275981</c:v>
                </c:pt>
                <c:pt idx="30">
                  <c:v>293013</c:v>
                </c:pt>
                <c:pt idx="31">
                  <c:v>289616</c:v>
                </c:pt>
                <c:pt idx="32">
                  <c:v>319195</c:v>
                </c:pt>
                <c:pt idx="33">
                  <c:v>357966</c:v>
                </c:pt>
                <c:pt idx="34">
                  <c:v>337205</c:v>
                </c:pt>
                <c:pt idx="35">
                  <c:v>263097</c:v>
                </c:pt>
                <c:pt idx="36">
                  <c:v>284565</c:v>
                </c:pt>
                <c:pt idx="37">
                  <c:v>316565</c:v>
                </c:pt>
                <c:pt idx="38">
                  <c:v>297739</c:v>
                </c:pt>
                <c:pt idx="39">
                  <c:v>286428</c:v>
                </c:pt>
                <c:pt idx="40">
                  <c:v>301022</c:v>
                </c:pt>
                <c:pt idx="41">
                  <c:v>330889</c:v>
                </c:pt>
                <c:pt idx="42">
                  <c:v>355292</c:v>
                </c:pt>
                <c:pt idx="43">
                  <c:v>408726</c:v>
                </c:pt>
                <c:pt idx="44">
                  <c:v>436061</c:v>
                </c:pt>
                <c:pt idx="45">
                  <c:v>444650</c:v>
                </c:pt>
                <c:pt idx="46">
                  <c:v>435808</c:v>
                </c:pt>
                <c:pt idx="47">
                  <c:v>509962</c:v>
                </c:pt>
                <c:pt idx="48">
                  <c:v>506385</c:v>
                </c:pt>
                <c:pt idx="49">
                  <c:v>409781</c:v>
                </c:pt>
                <c:pt idx="50">
                  <c:v>412547</c:v>
                </c:pt>
                <c:pt idx="51">
                  <c:v>410613</c:v>
                </c:pt>
                <c:pt idx="52">
                  <c:v>384458</c:v>
                </c:pt>
                <c:pt idx="53">
                  <c:v>377081</c:v>
                </c:pt>
                <c:pt idx="54">
                  <c:v>373219</c:v>
                </c:pt>
                <c:pt idx="55">
                  <c:v>357113</c:v>
                </c:pt>
                <c:pt idx="56">
                  <c:v>442353</c:v>
                </c:pt>
                <c:pt idx="57">
                  <c:v>538879</c:v>
                </c:pt>
                <c:pt idx="58">
                  <c:v>562754</c:v>
                </c:pt>
                <c:pt idx="59">
                  <c:v>589671</c:v>
                </c:pt>
                <c:pt idx="60">
                  <c:v>553665</c:v>
                </c:pt>
                <c:pt idx="61">
                  <c:v>548910</c:v>
                </c:pt>
                <c:pt idx="62">
                  <c:v>583040</c:v>
                </c:pt>
                <c:pt idx="63">
                  <c:v>591497.02</c:v>
                </c:pt>
                <c:pt idx="64">
                  <c:v>764858.99</c:v>
                </c:pt>
                <c:pt idx="65">
                  <c:v>722605.04</c:v>
                </c:pt>
                <c:pt idx="66">
                  <c:v>634659.32999999996</c:v>
                </c:pt>
                <c:pt idx="67">
                  <c:v>725783.5</c:v>
                </c:pt>
                <c:pt idx="68">
                  <c:v>586938.18999999994</c:v>
                </c:pt>
                <c:pt idx="69">
                  <c:v>664642.21</c:v>
                </c:pt>
                <c:pt idx="70">
                  <c:v>582545.98</c:v>
                </c:pt>
                <c:pt idx="71">
                  <c:v>582257.84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9-7F46-BCA2-0F050B00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36416"/>
        <c:axId val="1225466831"/>
      </c:lineChart>
      <c:catAx>
        <c:axId val="192173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8902193475815525"/>
              <c:y val="0.92473963112334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6831"/>
        <c:crosses val="autoZero"/>
        <c:auto val="1"/>
        <c:lblAlgn val="ctr"/>
        <c:lblOffset val="100"/>
        <c:tickLblSkip val="5"/>
        <c:noMultiLvlLbl val="0"/>
      </c:catAx>
      <c:valAx>
        <c:axId val="12254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Catch (tonnes)</a:t>
                </a:r>
              </a:p>
            </c:rich>
          </c:tx>
          <c:layout>
            <c:manualLayout>
              <c:xMode val="edge"/>
              <c:yMode val="edge"/>
              <c:x val="4.3424845331833523E-2"/>
              <c:y val="0.38127221902140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21815241844773"/>
          <c:y val="0.14317222542304162"/>
          <c:w val="0.19666323066710562"/>
          <c:h val="0.3055558377783422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5432124090703"/>
          <c:y val="0.24821428571428572"/>
          <c:w val="0.65936412043322168"/>
          <c:h val="0.62084223847019104"/>
        </c:manualLayout>
      </c:layout>
      <c:lineChart>
        <c:grouping val="standard"/>
        <c:varyColors val="0"/>
        <c:ser>
          <c:idx val="1"/>
          <c:order val="0"/>
          <c:tx>
            <c:strRef>
              <c:f>'Figure 10'!$B$36</c:f>
              <c:strCache>
                <c:ptCount val="1"/>
                <c:pt idx="0">
                  <c:v>Flounders, halibuts, soles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10'!$C$35:$BV$35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cat>
          <c:val>
            <c:numRef>
              <c:f>'Figure 10'!$C$36:$BV$36</c:f>
              <c:numCache>
                <c:formatCode>#,##0</c:formatCode>
                <c:ptCount val="72"/>
                <c:pt idx="0">
                  <c:v>400</c:v>
                </c:pt>
                <c:pt idx="1">
                  <c:v>500</c:v>
                </c:pt>
                <c:pt idx="2">
                  <c:v>900</c:v>
                </c:pt>
                <c:pt idx="3">
                  <c:v>700</c:v>
                </c:pt>
                <c:pt idx="4">
                  <c:v>500</c:v>
                </c:pt>
                <c:pt idx="5">
                  <c:v>800</c:v>
                </c:pt>
                <c:pt idx="6">
                  <c:v>1100</c:v>
                </c:pt>
                <c:pt idx="7">
                  <c:v>600</c:v>
                </c:pt>
                <c:pt idx="8">
                  <c:v>1500</c:v>
                </c:pt>
                <c:pt idx="9">
                  <c:v>1200</c:v>
                </c:pt>
                <c:pt idx="10">
                  <c:v>1600</c:v>
                </c:pt>
                <c:pt idx="11">
                  <c:v>1000</c:v>
                </c:pt>
                <c:pt idx="12">
                  <c:v>1900</c:v>
                </c:pt>
                <c:pt idx="13">
                  <c:v>1300</c:v>
                </c:pt>
                <c:pt idx="14">
                  <c:v>1700</c:v>
                </c:pt>
                <c:pt idx="15">
                  <c:v>1400</c:v>
                </c:pt>
                <c:pt idx="16">
                  <c:v>1500</c:v>
                </c:pt>
                <c:pt idx="17">
                  <c:v>1700</c:v>
                </c:pt>
                <c:pt idx="18">
                  <c:v>1800</c:v>
                </c:pt>
                <c:pt idx="19">
                  <c:v>1400</c:v>
                </c:pt>
                <c:pt idx="20">
                  <c:v>2110</c:v>
                </c:pt>
                <c:pt idx="21">
                  <c:v>2110</c:v>
                </c:pt>
                <c:pt idx="22">
                  <c:v>2050</c:v>
                </c:pt>
                <c:pt idx="23">
                  <c:v>3230</c:v>
                </c:pt>
                <c:pt idx="24">
                  <c:v>6289</c:v>
                </c:pt>
                <c:pt idx="25">
                  <c:v>5453</c:v>
                </c:pt>
                <c:pt idx="26">
                  <c:v>8009</c:v>
                </c:pt>
                <c:pt idx="27">
                  <c:v>11437</c:v>
                </c:pt>
                <c:pt idx="28">
                  <c:v>9592</c:v>
                </c:pt>
                <c:pt idx="29">
                  <c:v>12399</c:v>
                </c:pt>
                <c:pt idx="30">
                  <c:v>8075</c:v>
                </c:pt>
                <c:pt idx="31">
                  <c:v>8539</c:v>
                </c:pt>
                <c:pt idx="32">
                  <c:v>7260</c:v>
                </c:pt>
                <c:pt idx="33">
                  <c:v>6562</c:v>
                </c:pt>
                <c:pt idx="34">
                  <c:v>8970</c:v>
                </c:pt>
                <c:pt idx="35">
                  <c:v>10816</c:v>
                </c:pt>
                <c:pt idx="36">
                  <c:v>11381</c:v>
                </c:pt>
                <c:pt idx="37">
                  <c:v>10601</c:v>
                </c:pt>
                <c:pt idx="38">
                  <c:v>7857</c:v>
                </c:pt>
                <c:pt idx="39">
                  <c:v>13708</c:v>
                </c:pt>
                <c:pt idx="40">
                  <c:v>12810</c:v>
                </c:pt>
                <c:pt idx="41">
                  <c:v>12643</c:v>
                </c:pt>
                <c:pt idx="42">
                  <c:v>13470</c:v>
                </c:pt>
                <c:pt idx="43">
                  <c:v>15422</c:v>
                </c:pt>
                <c:pt idx="44">
                  <c:v>17829</c:v>
                </c:pt>
                <c:pt idx="45">
                  <c:v>20915</c:v>
                </c:pt>
                <c:pt idx="46">
                  <c:v>30824</c:v>
                </c:pt>
                <c:pt idx="47">
                  <c:v>32573</c:v>
                </c:pt>
                <c:pt idx="48">
                  <c:v>27970</c:v>
                </c:pt>
                <c:pt idx="49">
                  <c:v>26946</c:v>
                </c:pt>
                <c:pt idx="50">
                  <c:v>26067</c:v>
                </c:pt>
                <c:pt idx="51">
                  <c:v>25666</c:v>
                </c:pt>
                <c:pt idx="52">
                  <c:v>30162</c:v>
                </c:pt>
                <c:pt idx="53">
                  <c:v>27781</c:v>
                </c:pt>
                <c:pt idx="54">
                  <c:v>27496</c:v>
                </c:pt>
                <c:pt idx="55">
                  <c:v>26462</c:v>
                </c:pt>
                <c:pt idx="56">
                  <c:v>30802</c:v>
                </c:pt>
                <c:pt idx="57">
                  <c:v>34705</c:v>
                </c:pt>
                <c:pt idx="58">
                  <c:v>31458</c:v>
                </c:pt>
                <c:pt idx="59">
                  <c:v>30907</c:v>
                </c:pt>
                <c:pt idx="60">
                  <c:v>39074</c:v>
                </c:pt>
                <c:pt idx="61">
                  <c:v>38468</c:v>
                </c:pt>
                <c:pt idx="62">
                  <c:v>29369</c:v>
                </c:pt>
                <c:pt idx="63">
                  <c:v>33694.19</c:v>
                </c:pt>
                <c:pt idx="64">
                  <c:v>32739.56</c:v>
                </c:pt>
                <c:pt idx="65">
                  <c:v>25422.84</c:v>
                </c:pt>
                <c:pt idx="66">
                  <c:v>27225.08</c:v>
                </c:pt>
                <c:pt idx="67">
                  <c:v>24612.959999999999</c:v>
                </c:pt>
                <c:pt idx="68">
                  <c:v>32621.88</c:v>
                </c:pt>
                <c:pt idx="69">
                  <c:v>24936.320000000003</c:v>
                </c:pt>
                <c:pt idx="70">
                  <c:v>25777.100000000002</c:v>
                </c:pt>
                <c:pt idx="71">
                  <c:v>28320.65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C-A44F-B712-C45092EEC96B}"/>
            </c:ext>
          </c:extLst>
        </c:ser>
        <c:ser>
          <c:idx val="2"/>
          <c:order val="1"/>
          <c:tx>
            <c:strRef>
              <c:f>'Figure 10'!$B$37</c:f>
              <c:strCache>
                <c:ptCount val="1"/>
                <c:pt idx="0">
                  <c:v>Miscellaneous coastal fishes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10'!$C$35:$BV$35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cat>
          <c:val>
            <c:numRef>
              <c:f>'Figure 10'!$C$37:$BV$37</c:f>
              <c:numCache>
                <c:formatCode>#,##0</c:formatCode>
                <c:ptCount val="72"/>
                <c:pt idx="0">
                  <c:v>43400</c:v>
                </c:pt>
                <c:pt idx="1">
                  <c:v>47100</c:v>
                </c:pt>
                <c:pt idx="2">
                  <c:v>47700</c:v>
                </c:pt>
                <c:pt idx="3">
                  <c:v>44800</c:v>
                </c:pt>
                <c:pt idx="4">
                  <c:v>67600</c:v>
                </c:pt>
                <c:pt idx="5">
                  <c:v>57000</c:v>
                </c:pt>
                <c:pt idx="6">
                  <c:v>73300</c:v>
                </c:pt>
                <c:pt idx="7">
                  <c:v>64700</c:v>
                </c:pt>
                <c:pt idx="8">
                  <c:v>63900</c:v>
                </c:pt>
                <c:pt idx="9">
                  <c:v>57800</c:v>
                </c:pt>
                <c:pt idx="10">
                  <c:v>63300</c:v>
                </c:pt>
                <c:pt idx="11">
                  <c:v>60200</c:v>
                </c:pt>
                <c:pt idx="12">
                  <c:v>58900</c:v>
                </c:pt>
                <c:pt idx="13">
                  <c:v>51600</c:v>
                </c:pt>
                <c:pt idx="14">
                  <c:v>70600</c:v>
                </c:pt>
                <c:pt idx="15">
                  <c:v>61100</c:v>
                </c:pt>
                <c:pt idx="16">
                  <c:v>74100</c:v>
                </c:pt>
                <c:pt idx="17">
                  <c:v>85900</c:v>
                </c:pt>
                <c:pt idx="18">
                  <c:v>85200</c:v>
                </c:pt>
                <c:pt idx="19">
                  <c:v>81800</c:v>
                </c:pt>
                <c:pt idx="20">
                  <c:v>108400</c:v>
                </c:pt>
                <c:pt idx="21">
                  <c:v>96890</c:v>
                </c:pt>
                <c:pt idx="22">
                  <c:v>102330</c:v>
                </c:pt>
                <c:pt idx="23">
                  <c:v>116980</c:v>
                </c:pt>
                <c:pt idx="24">
                  <c:v>168625</c:v>
                </c:pt>
                <c:pt idx="25">
                  <c:v>194300</c:v>
                </c:pt>
                <c:pt idx="26">
                  <c:v>164543</c:v>
                </c:pt>
                <c:pt idx="27">
                  <c:v>201111</c:v>
                </c:pt>
                <c:pt idx="28">
                  <c:v>187097</c:v>
                </c:pt>
                <c:pt idx="29">
                  <c:v>199659</c:v>
                </c:pt>
                <c:pt idx="30">
                  <c:v>195952</c:v>
                </c:pt>
                <c:pt idx="31">
                  <c:v>181687</c:v>
                </c:pt>
                <c:pt idx="32">
                  <c:v>196304</c:v>
                </c:pt>
                <c:pt idx="33">
                  <c:v>225031</c:v>
                </c:pt>
                <c:pt idx="34">
                  <c:v>243229</c:v>
                </c:pt>
                <c:pt idx="35">
                  <c:v>219510</c:v>
                </c:pt>
                <c:pt idx="36">
                  <c:v>263473</c:v>
                </c:pt>
                <c:pt idx="37">
                  <c:v>272005</c:v>
                </c:pt>
                <c:pt idx="38">
                  <c:v>299666</c:v>
                </c:pt>
                <c:pt idx="39">
                  <c:v>329701</c:v>
                </c:pt>
                <c:pt idx="40">
                  <c:v>325474</c:v>
                </c:pt>
                <c:pt idx="41">
                  <c:v>377928</c:v>
                </c:pt>
                <c:pt idx="42">
                  <c:v>386036</c:v>
                </c:pt>
                <c:pt idx="43">
                  <c:v>418234</c:v>
                </c:pt>
                <c:pt idx="44">
                  <c:v>422645</c:v>
                </c:pt>
                <c:pt idx="45">
                  <c:v>455347</c:v>
                </c:pt>
                <c:pt idx="46">
                  <c:v>488324</c:v>
                </c:pt>
                <c:pt idx="47">
                  <c:v>542053</c:v>
                </c:pt>
                <c:pt idx="48">
                  <c:v>569422</c:v>
                </c:pt>
                <c:pt idx="49">
                  <c:v>571085</c:v>
                </c:pt>
                <c:pt idx="50">
                  <c:v>561250</c:v>
                </c:pt>
                <c:pt idx="51">
                  <c:v>541489</c:v>
                </c:pt>
                <c:pt idx="52">
                  <c:v>550233</c:v>
                </c:pt>
                <c:pt idx="53">
                  <c:v>568331</c:v>
                </c:pt>
                <c:pt idx="54">
                  <c:v>571733</c:v>
                </c:pt>
                <c:pt idx="55">
                  <c:v>545050</c:v>
                </c:pt>
                <c:pt idx="56">
                  <c:v>580698</c:v>
                </c:pt>
                <c:pt idx="57">
                  <c:v>640788</c:v>
                </c:pt>
                <c:pt idx="58">
                  <c:v>672210</c:v>
                </c:pt>
                <c:pt idx="59">
                  <c:v>718153</c:v>
                </c:pt>
                <c:pt idx="60">
                  <c:v>726338</c:v>
                </c:pt>
                <c:pt idx="61">
                  <c:v>750664</c:v>
                </c:pt>
                <c:pt idx="62">
                  <c:v>776282</c:v>
                </c:pt>
                <c:pt idx="63">
                  <c:v>798001.36</c:v>
                </c:pt>
                <c:pt idx="64">
                  <c:v>783330.09</c:v>
                </c:pt>
                <c:pt idx="65">
                  <c:v>823154.7</c:v>
                </c:pt>
                <c:pt idx="66">
                  <c:v>843946.54</c:v>
                </c:pt>
                <c:pt idx="67">
                  <c:v>985095.43</c:v>
                </c:pt>
                <c:pt idx="68">
                  <c:v>837385.56</c:v>
                </c:pt>
                <c:pt idx="69">
                  <c:v>1030472.2400000001</c:v>
                </c:pt>
                <c:pt idx="70">
                  <c:v>821332.96</c:v>
                </c:pt>
                <c:pt idx="71">
                  <c:v>808862.24999999988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C-A44F-B712-C45092EEC96B}"/>
            </c:ext>
          </c:extLst>
        </c:ser>
        <c:ser>
          <c:idx val="3"/>
          <c:order val="2"/>
          <c:tx>
            <c:strRef>
              <c:f>'Figure 10'!$B$38</c:f>
              <c:strCache>
                <c:ptCount val="1"/>
                <c:pt idx="0">
                  <c:v>Miscellaneous demersal fishes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'Figure 10'!$C$35:$BV$35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cat>
          <c:val>
            <c:numRef>
              <c:f>'Figure 10'!$C$38:$BV$38</c:f>
              <c:numCache>
                <c:formatCode>#,##0</c:formatCode>
                <c:ptCount val="72"/>
                <c:pt idx="0">
                  <c:v>37000</c:v>
                </c:pt>
                <c:pt idx="1">
                  <c:v>37200</c:v>
                </c:pt>
                <c:pt idx="2">
                  <c:v>39000</c:v>
                </c:pt>
                <c:pt idx="3">
                  <c:v>39900</c:v>
                </c:pt>
                <c:pt idx="4">
                  <c:v>24200</c:v>
                </c:pt>
                <c:pt idx="5">
                  <c:v>28100</c:v>
                </c:pt>
                <c:pt idx="6">
                  <c:v>19200</c:v>
                </c:pt>
                <c:pt idx="7">
                  <c:v>25400</c:v>
                </c:pt>
                <c:pt idx="8">
                  <c:v>29000</c:v>
                </c:pt>
                <c:pt idx="9">
                  <c:v>25300</c:v>
                </c:pt>
                <c:pt idx="10">
                  <c:v>20400</c:v>
                </c:pt>
                <c:pt idx="11">
                  <c:v>21300</c:v>
                </c:pt>
                <c:pt idx="12">
                  <c:v>21700</c:v>
                </c:pt>
                <c:pt idx="13">
                  <c:v>20600</c:v>
                </c:pt>
                <c:pt idx="14">
                  <c:v>27400</c:v>
                </c:pt>
                <c:pt idx="15">
                  <c:v>33300</c:v>
                </c:pt>
                <c:pt idx="16">
                  <c:v>30900</c:v>
                </c:pt>
                <c:pt idx="17">
                  <c:v>28400</c:v>
                </c:pt>
                <c:pt idx="18">
                  <c:v>34900</c:v>
                </c:pt>
                <c:pt idx="19">
                  <c:v>36900</c:v>
                </c:pt>
                <c:pt idx="20">
                  <c:v>33900</c:v>
                </c:pt>
                <c:pt idx="21">
                  <c:v>34050</c:v>
                </c:pt>
                <c:pt idx="22">
                  <c:v>26900</c:v>
                </c:pt>
                <c:pt idx="23">
                  <c:v>54200</c:v>
                </c:pt>
                <c:pt idx="24">
                  <c:v>44025</c:v>
                </c:pt>
                <c:pt idx="25">
                  <c:v>35778</c:v>
                </c:pt>
                <c:pt idx="26">
                  <c:v>64584</c:v>
                </c:pt>
                <c:pt idx="27">
                  <c:v>41958</c:v>
                </c:pt>
                <c:pt idx="28">
                  <c:v>65373</c:v>
                </c:pt>
                <c:pt idx="29">
                  <c:v>59016</c:v>
                </c:pt>
                <c:pt idx="30">
                  <c:v>48370</c:v>
                </c:pt>
                <c:pt idx="31">
                  <c:v>64340</c:v>
                </c:pt>
                <c:pt idx="32">
                  <c:v>56210</c:v>
                </c:pt>
                <c:pt idx="33">
                  <c:v>66666</c:v>
                </c:pt>
                <c:pt idx="34">
                  <c:v>54629</c:v>
                </c:pt>
                <c:pt idx="35">
                  <c:v>55150</c:v>
                </c:pt>
                <c:pt idx="36">
                  <c:v>50413</c:v>
                </c:pt>
                <c:pt idx="37">
                  <c:v>48868</c:v>
                </c:pt>
                <c:pt idx="38">
                  <c:v>47200</c:v>
                </c:pt>
                <c:pt idx="39">
                  <c:v>36874</c:v>
                </c:pt>
                <c:pt idx="40">
                  <c:v>45866</c:v>
                </c:pt>
                <c:pt idx="41">
                  <c:v>44494</c:v>
                </c:pt>
                <c:pt idx="42">
                  <c:v>53514</c:v>
                </c:pt>
                <c:pt idx="43">
                  <c:v>56353</c:v>
                </c:pt>
                <c:pt idx="44">
                  <c:v>63482</c:v>
                </c:pt>
                <c:pt idx="45">
                  <c:v>70169</c:v>
                </c:pt>
                <c:pt idx="46">
                  <c:v>68457</c:v>
                </c:pt>
                <c:pt idx="47">
                  <c:v>72396</c:v>
                </c:pt>
                <c:pt idx="48">
                  <c:v>92170</c:v>
                </c:pt>
                <c:pt idx="49">
                  <c:v>94137</c:v>
                </c:pt>
                <c:pt idx="50">
                  <c:v>84640</c:v>
                </c:pt>
                <c:pt idx="51">
                  <c:v>76788</c:v>
                </c:pt>
                <c:pt idx="52">
                  <c:v>80317</c:v>
                </c:pt>
                <c:pt idx="53">
                  <c:v>83750</c:v>
                </c:pt>
                <c:pt idx="54">
                  <c:v>74807</c:v>
                </c:pt>
                <c:pt idx="55">
                  <c:v>77144</c:v>
                </c:pt>
                <c:pt idx="56">
                  <c:v>80537</c:v>
                </c:pt>
                <c:pt idx="57">
                  <c:v>92066</c:v>
                </c:pt>
                <c:pt idx="58">
                  <c:v>85476</c:v>
                </c:pt>
                <c:pt idx="59">
                  <c:v>93658</c:v>
                </c:pt>
                <c:pt idx="60">
                  <c:v>82486</c:v>
                </c:pt>
                <c:pt idx="61">
                  <c:v>94501</c:v>
                </c:pt>
                <c:pt idx="62">
                  <c:v>108202</c:v>
                </c:pt>
                <c:pt idx="63">
                  <c:v>113105.09</c:v>
                </c:pt>
                <c:pt idx="64">
                  <c:v>127483.49</c:v>
                </c:pt>
                <c:pt idx="65">
                  <c:v>143990.78</c:v>
                </c:pt>
                <c:pt idx="66">
                  <c:v>151995.96</c:v>
                </c:pt>
                <c:pt idx="67">
                  <c:v>165588.33999999997</c:v>
                </c:pt>
                <c:pt idx="68">
                  <c:v>129177.14</c:v>
                </c:pt>
                <c:pt idx="69">
                  <c:v>148360.56</c:v>
                </c:pt>
                <c:pt idx="70">
                  <c:v>135158.16999999998</c:v>
                </c:pt>
                <c:pt idx="71">
                  <c:v>125483.72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C-A44F-B712-C45092EE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526239"/>
        <c:axId val="1223527951"/>
      </c:lineChart>
      <c:catAx>
        <c:axId val="122352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Year</a:t>
                </a:r>
              </a:p>
            </c:rich>
          </c:tx>
          <c:layout>
            <c:manualLayout>
              <c:xMode val="edge"/>
              <c:yMode val="edge"/>
              <c:x val="0.46269375810782271"/>
              <c:y val="0.92506803957197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27951"/>
        <c:crosses val="autoZero"/>
        <c:auto val="1"/>
        <c:lblAlgn val="ctr"/>
        <c:lblOffset val="100"/>
        <c:tickLblSkip val="5"/>
        <c:noMultiLvlLbl val="0"/>
      </c:catAx>
      <c:valAx>
        <c:axId val="12235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Catch  (tonnes)</a:t>
                </a:r>
              </a:p>
            </c:rich>
          </c:tx>
          <c:layout>
            <c:manualLayout>
              <c:xMode val="edge"/>
              <c:yMode val="edge"/>
              <c:x val="5.0012670829939362E-2"/>
              <c:y val="0.43939174910828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2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11833650104082"/>
          <c:y val="0.29425533346793187"/>
          <c:w val="0.23766230729779461"/>
          <c:h val="0.235758933979406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6</xdr:row>
      <xdr:rowOff>171450</xdr:rowOff>
    </xdr:from>
    <xdr:to>
      <xdr:col>14</xdr:col>
      <xdr:colOff>673100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E71CD-8999-D64E-A49D-14C9DDCCB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419099</xdr:colOff>
      <xdr:row>5</xdr:row>
      <xdr:rowOff>166255</xdr:rowOff>
    </xdr:from>
    <xdr:to>
      <xdr:col>15</xdr:col>
      <xdr:colOff>419099</xdr:colOff>
      <xdr:row>41</xdr:row>
      <xdr:rowOff>150090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78A61-7F8D-3744-A5A1-6DACE52F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56661</xdr:colOff>
      <xdr:row>40</xdr:row>
      <xdr:rowOff>21492</xdr:rowOff>
    </xdr:from>
    <xdr:to>
      <xdr:col>12</xdr:col>
      <xdr:colOff>716085</xdr:colOff>
      <xdr:row>64</xdr:row>
      <xdr:rowOff>31261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DBE29-89C7-F64F-AD83-0EABDB1C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16</xdr:row>
      <xdr:rowOff>38100</xdr:rowOff>
    </xdr:from>
    <xdr:to>
      <xdr:col>14</xdr:col>
      <xdr:colOff>279401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88B40-8395-27B6-6FDF-ABEBDB86E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781657</xdr:colOff>
      <xdr:row>0</xdr:row>
      <xdr:rowOff>0</xdr:rowOff>
    </xdr:from>
    <xdr:to>
      <xdr:col>16</xdr:col>
      <xdr:colOff>767225</xdr:colOff>
      <xdr:row>15</xdr:row>
      <xdr:rowOff>101022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7E9D7E-6D54-8148-9EDF-B217CB937E30}"/>
            </a:ext>
          </a:extLst>
        </xdr:cNvPr>
        <xdr:cNvSpPr/>
      </xdr:nvSpPr>
      <xdr:spPr>
        <a:xfrm>
          <a:off x="1605064" y="0"/>
          <a:ext cx="12476227" cy="111960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844037</xdr:colOff>
      <xdr:row>2</xdr:row>
      <xdr:rowOff>12702</xdr:rowOff>
    </xdr:from>
    <xdr:to>
      <xdr:col>14</xdr:col>
      <xdr:colOff>13135</xdr:colOff>
      <xdr:row>12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9B13CB2-8567-F546-A564-180042F2812F}"/>
            </a:ext>
          </a:extLst>
        </xdr:cNvPr>
        <xdr:cNvGrpSpPr/>
      </xdr:nvGrpSpPr>
      <xdr:grpSpPr>
        <a:xfrm>
          <a:off x="3314257" y="1492043"/>
          <a:ext cx="8366131" cy="7384001"/>
          <a:chOff x="3311518" y="1484744"/>
          <a:chExt cx="8362525" cy="7347534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24C42581-069F-515C-987C-CAB13FD0B26C}"/>
              </a:ext>
            </a:extLst>
          </xdr:cNvPr>
          <xdr:cNvSpPr/>
        </xdr:nvSpPr>
        <xdr:spPr>
          <a:xfrm>
            <a:off x="3311518" y="1484744"/>
            <a:ext cx="8362091" cy="7347533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66B3CBDF-6216-F65B-3A2C-1CBAB1C52CD8}"/>
              </a:ext>
            </a:extLst>
          </xdr:cNvPr>
          <xdr:cNvGrpSpPr/>
        </xdr:nvGrpSpPr>
        <xdr:grpSpPr>
          <a:xfrm>
            <a:off x="6715768" y="1485181"/>
            <a:ext cx="4958275" cy="7347097"/>
            <a:chOff x="4094746" y="1499035"/>
            <a:chExt cx="4968324" cy="7352301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E7415962-EECD-E72E-4962-9A6465567D8E}"/>
                </a:ext>
              </a:extLst>
            </xdr:cNvPr>
            <xdr:cNvSpPr/>
          </xdr:nvSpPr>
          <xdr:spPr>
            <a:xfrm>
              <a:off x="4097533" y="6549632"/>
              <a:ext cx="4965537" cy="2301704"/>
            </a:xfrm>
            <a:prstGeom prst="rect">
              <a:avLst/>
            </a:prstGeom>
            <a:solidFill>
              <a:srgbClr val="92D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470A901A-7669-4518-0FA9-A40AEFDE6577}"/>
                </a:ext>
              </a:extLst>
            </xdr:cNvPr>
            <xdr:cNvSpPr/>
          </xdr:nvSpPr>
          <xdr:spPr>
            <a:xfrm>
              <a:off x="4099121" y="3910344"/>
              <a:ext cx="4963949" cy="2639288"/>
            </a:xfrm>
            <a:prstGeom prst="rect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C60AACF1-E098-F360-0B61-D3D6BA687F19}"/>
                </a:ext>
              </a:extLst>
            </xdr:cNvPr>
            <xdr:cNvSpPr/>
          </xdr:nvSpPr>
          <xdr:spPr>
            <a:xfrm>
              <a:off x="4094746" y="1499035"/>
              <a:ext cx="4963950" cy="2411309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  <xdr:twoCellAnchor>
    <xdr:from>
      <xdr:col>4</xdr:col>
      <xdr:colOff>14432</xdr:colOff>
      <xdr:row>12</xdr:row>
      <xdr:rowOff>55996</xdr:rowOff>
    </xdr:from>
    <xdr:to>
      <xdr:col>4</xdr:col>
      <xdr:colOff>14432</xdr:colOff>
      <xdr:row>12</xdr:row>
      <xdr:rowOff>532246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32024B7-0608-D944-96F6-65624416D743}"/>
            </a:ext>
          </a:extLst>
        </xdr:cNvPr>
        <xdr:cNvCxnSpPr/>
      </xdr:nvCxnSpPr>
      <xdr:spPr>
        <a:xfrm>
          <a:off x="3341832" y="8895196"/>
          <a:ext cx="0" cy="4762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846527</xdr:colOff>
      <xdr:row>12</xdr:row>
      <xdr:rowOff>73739</xdr:rowOff>
    </xdr:from>
    <xdr:to>
      <xdr:col>7</xdr:col>
      <xdr:colOff>846527</xdr:colOff>
      <xdr:row>12</xdr:row>
      <xdr:rowOff>549989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D92541F-6F63-4C46-848D-2A8ACED79525}"/>
            </a:ext>
          </a:extLst>
        </xdr:cNvPr>
        <xdr:cNvCxnSpPr/>
      </xdr:nvCxnSpPr>
      <xdr:spPr>
        <a:xfrm>
          <a:off x="6726627" y="8912939"/>
          <a:ext cx="0" cy="4762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9814</xdr:colOff>
      <xdr:row>12</xdr:row>
      <xdr:rowOff>86301</xdr:rowOff>
    </xdr:from>
    <xdr:to>
      <xdr:col>14</xdr:col>
      <xdr:colOff>9814</xdr:colOff>
      <xdr:row>12</xdr:row>
      <xdr:rowOff>562551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480C354-E001-0F4F-9FA9-F809C55FE609}"/>
            </a:ext>
          </a:extLst>
        </xdr:cNvPr>
        <xdr:cNvCxnSpPr/>
      </xdr:nvCxnSpPr>
      <xdr:spPr>
        <a:xfrm>
          <a:off x="11693814" y="8925501"/>
          <a:ext cx="0" cy="4762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169719</xdr:colOff>
      <xdr:row>12</xdr:row>
      <xdr:rowOff>61189</xdr:rowOff>
    </xdr:from>
    <xdr:to>
      <xdr:col>7</xdr:col>
      <xdr:colOff>308429</xdr:colOff>
      <xdr:row>13</xdr:row>
      <xdr:rowOff>292098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63539C8-B176-0B46-AA96-D0D2BE05B3A4}"/>
            </a:ext>
          </a:extLst>
        </xdr:cNvPr>
        <xdr:cNvSpPr txBox="1"/>
      </xdr:nvSpPr>
      <xdr:spPr>
        <a:xfrm>
          <a:off x="3497119" y="8900389"/>
          <a:ext cx="2691410" cy="967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800"/>
            <a:t>~ 2/5 </a:t>
          </a:r>
        </a:p>
      </xdr:txBody>
    </xdr:sp>
    <xdr:clientData/>
  </xdr:twoCellAnchor>
  <xdr:twoCellAnchor>
    <xdr:from>
      <xdr:col>8</xdr:col>
      <xdr:colOff>778328</xdr:colOff>
      <xdr:row>12</xdr:row>
      <xdr:rowOff>54674</xdr:rowOff>
    </xdr:from>
    <xdr:to>
      <xdr:col>13</xdr:col>
      <xdr:colOff>354969</xdr:colOff>
      <xdr:row>12</xdr:row>
      <xdr:rowOff>562428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E078067-612C-4E44-AA7F-1E826DABEB05}"/>
            </a:ext>
          </a:extLst>
        </xdr:cNvPr>
        <xdr:cNvSpPr txBox="1"/>
      </xdr:nvSpPr>
      <xdr:spPr>
        <a:xfrm>
          <a:off x="7522738" y="8857904"/>
          <a:ext cx="3717945" cy="507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/>
            <a:t>~ 3/5 assessed stocks</a:t>
          </a:r>
        </a:p>
      </xdr:txBody>
    </xdr:sp>
    <xdr:clientData/>
  </xdr:twoCellAnchor>
  <xdr:twoCellAnchor>
    <xdr:from>
      <xdr:col>4</xdr:col>
      <xdr:colOff>207434</xdr:colOff>
      <xdr:row>6</xdr:row>
      <xdr:rowOff>449695</xdr:rowOff>
    </xdr:from>
    <xdr:to>
      <xdr:col>5</xdr:col>
      <xdr:colOff>322888</xdr:colOff>
      <xdr:row>11</xdr:row>
      <xdr:rowOff>441614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EBB9517-ADF0-F243-923A-2D6FFECBBDA6}"/>
            </a:ext>
          </a:extLst>
        </xdr:cNvPr>
        <xdr:cNvSpPr txBox="1"/>
      </xdr:nvSpPr>
      <xdr:spPr>
        <a:xfrm rot="16200000">
          <a:off x="2180551" y="6223578"/>
          <a:ext cx="3674919" cy="966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/>
            <a:t>unassessed landings</a:t>
          </a:r>
        </a:p>
      </xdr:txBody>
    </xdr:sp>
    <xdr:clientData/>
  </xdr:twoCellAnchor>
  <xdr:twoCellAnchor>
    <xdr:from>
      <xdr:col>8</xdr:col>
      <xdr:colOff>146960</xdr:colOff>
      <xdr:row>10</xdr:row>
      <xdr:rowOff>721499</xdr:rowOff>
    </xdr:from>
    <xdr:to>
      <xdr:col>10</xdr:col>
      <xdr:colOff>337117</xdr:colOff>
      <xdr:row>11</xdr:row>
      <xdr:rowOff>508118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618EAAF-590A-594F-A56F-BDC7450F957F}"/>
            </a:ext>
          </a:extLst>
        </xdr:cNvPr>
        <xdr:cNvSpPr txBox="1"/>
      </xdr:nvSpPr>
      <xdr:spPr>
        <a:xfrm>
          <a:off x="6877960" y="8078740"/>
          <a:ext cx="1845536" cy="522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/>
            <a:t>U</a:t>
          </a:r>
          <a:r>
            <a:rPr lang="en-GB" sz="2800" b="1" baseline="0"/>
            <a:t> = 31%</a:t>
          </a:r>
          <a:endParaRPr lang="en-GB" sz="2800" b="1"/>
        </a:p>
      </xdr:txBody>
    </xdr:sp>
    <xdr:clientData/>
  </xdr:twoCellAnchor>
  <xdr:twoCellAnchor>
    <xdr:from>
      <xdr:col>8</xdr:col>
      <xdr:colOff>108806</xdr:colOff>
      <xdr:row>7</xdr:row>
      <xdr:rowOff>709949</xdr:rowOff>
    </xdr:from>
    <xdr:to>
      <xdr:col>10</xdr:col>
      <xdr:colOff>300169</xdr:colOff>
      <xdr:row>9</xdr:row>
      <xdr:rowOff>205133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A463C98-FAB8-0D42-B88B-D50CE23495B7}"/>
            </a:ext>
          </a:extLst>
        </xdr:cNvPr>
        <xdr:cNvSpPr txBox="1"/>
      </xdr:nvSpPr>
      <xdr:spPr>
        <a:xfrm>
          <a:off x="6839806" y="5860018"/>
          <a:ext cx="1846742" cy="96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 baseline="0"/>
            <a:t>M = 36%</a:t>
          </a:r>
          <a:endParaRPr lang="en-GB" sz="2800" b="1"/>
        </a:p>
      </xdr:txBody>
    </xdr:sp>
    <xdr:clientData/>
  </xdr:twoCellAnchor>
  <xdr:twoCellAnchor>
    <xdr:from>
      <xdr:col>8</xdr:col>
      <xdr:colOff>107517</xdr:colOff>
      <xdr:row>4</xdr:row>
      <xdr:rowOff>256717</xdr:rowOff>
    </xdr:from>
    <xdr:to>
      <xdr:col>10</xdr:col>
      <xdr:colOff>298880</xdr:colOff>
      <xdr:row>5</xdr:row>
      <xdr:rowOff>487625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6B622BE-77B8-AB45-9874-B8D35751687E}"/>
            </a:ext>
          </a:extLst>
        </xdr:cNvPr>
        <xdr:cNvSpPr txBox="1"/>
      </xdr:nvSpPr>
      <xdr:spPr>
        <a:xfrm>
          <a:off x="6838517" y="3199614"/>
          <a:ext cx="1846742" cy="96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 baseline="0">
              <a:solidFill>
                <a:schemeClr val="bg1"/>
              </a:solidFill>
            </a:rPr>
            <a:t>O = 33%</a:t>
          </a:r>
          <a:endParaRPr lang="en-GB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489</xdr:colOff>
      <xdr:row>1</xdr:row>
      <xdr:rowOff>122188</xdr:rowOff>
    </xdr:from>
    <xdr:to>
      <xdr:col>13</xdr:col>
      <xdr:colOff>40968</xdr:colOff>
      <xdr:row>1</xdr:row>
      <xdr:rowOff>644621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20E5D56-1A7C-FB41-BD81-4A501C95E47C}"/>
            </a:ext>
          </a:extLst>
        </xdr:cNvPr>
        <xdr:cNvSpPr txBox="1"/>
      </xdr:nvSpPr>
      <xdr:spPr>
        <a:xfrm>
          <a:off x="6726647" y="859607"/>
          <a:ext cx="4174497" cy="522433"/>
        </a:xfrm>
        <a:prstGeom prst="rect">
          <a:avLst/>
        </a:prstGeom>
        <a:solidFill>
          <a:srgbClr val="5DBDB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800" b="1" baseline="0">
              <a:solidFill>
                <a:schemeClr val="tx1"/>
              </a:solidFill>
            </a:rPr>
            <a:t>Tier 1</a:t>
          </a:r>
          <a:endParaRPr lang="en-GB" sz="28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41155</xdr:colOff>
      <xdr:row>1</xdr:row>
      <xdr:rowOff>123274</xdr:rowOff>
    </xdr:from>
    <xdr:to>
      <xdr:col>13</xdr:col>
      <xdr:colOff>777755</xdr:colOff>
      <xdr:row>1</xdr:row>
      <xdr:rowOff>643975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2310915-7FC0-4F4F-BA0F-844140FC8A73}"/>
            </a:ext>
          </a:extLst>
        </xdr:cNvPr>
        <xdr:cNvSpPr txBox="1"/>
      </xdr:nvSpPr>
      <xdr:spPr>
        <a:xfrm>
          <a:off x="10901331" y="860693"/>
          <a:ext cx="736600" cy="520701"/>
        </a:xfrm>
        <a:prstGeom prst="rect">
          <a:avLst/>
        </a:prstGeom>
        <a:solidFill>
          <a:srgbClr val="9FD4C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GB" sz="28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13</xdr:col>
      <xdr:colOff>770938</xdr:colOff>
      <xdr:row>1</xdr:row>
      <xdr:rowOff>117737</xdr:rowOff>
    </xdr:from>
    <xdr:to>
      <xdr:col>14</xdr:col>
      <xdr:colOff>857</xdr:colOff>
      <xdr:row>1</xdr:row>
      <xdr:rowOff>642670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35F2A3F-3798-124A-ABA4-3AA6122964B6}"/>
            </a:ext>
          </a:extLst>
        </xdr:cNvPr>
        <xdr:cNvSpPr txBox="1"/>
      </xdr:nvSpPr>
      <xdr:spPr>
        <a:xfrm>
          <a:off x="11631114" y="855156"/>
          <a:ext cx="56722" cy="524933"/>
        </a:xfrm>
        <a:prstGeom prst="rect">
          <a:avLst/>
        </a:prstGeom>
        <a:solidFill>
          <a:srgbClr val="BAFA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GB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23</xdr:col>
      <xdr:colOff>432272</xdr:colOff>
      <xdr:row>2</xdr:row>
      <xdr:rowOff>52604</xdr:rowOff>
    </xdr:from>
    <xdr:to>
      <xdr:col>25</xdr:col>
      <xdr:colOff>627710</xdr:colOff>
      <xdr:row>3</xdr:row>
      <xdr:rowOff>283512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73FB698-1396-2E4D-BFBA-4D5430CAC43E}"/>
            </a:ext>
          </a:extLst>
        </xdr:cNvPr>
        <xdr:cNvSpPr txBox="1"/>
      </xdr:nvSpPr>
      <xdr:spPr>
        <a:xfrm>
          <a:off x="19545772" y="1525804"/>
          <a:ext cx="1846438" cy="967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 baseline="0">
              <a:solidFill>
                <a:schemeClr val="bg1"/>
              </a:solidFill>
            </a:rPr>
            <a:t>O = 37%</a:t>
          </a:r>
          <a:endParaRPr lang="en-GB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461502</xdr:colOff>
      <xdr:row>2</xdr:row>
      <xdr:rowOff>50222</xdr:rowOff>
    </xdr:from>
    <xdr:to>
      <xdr:col>28</xdr:col>
      <xdr:colOff>649117</xdr:colOff>
      <xdr:row>3</xdr:row>
      <xdr:rowOff>281130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641FE42-736E-7144-8EE7-2135CA96C4F8}"/>
            </a:ext>
          </a:extLst>
        </xdr:cNvPr>
        <xdr:cNvSpPr txBox="1"/>
      </xdr:nvSpPr>
      <xdr:spPr>
        <a:xfrm>
          <a:off x="22051502" y="1523422"/>
          <a:ext cx="1838615" cy="967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 baseline="0">
              <a:solidFill>
                <a:schemeClr val="bg1"/>
              </a:solidFill>
            </a:rPr>
            <a:t>O = 9%</a:t>
          </a:r>
          <a:endParaRPr lang="en-GB" sz="28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26</xdr:row>
      <xdr:rowOff>50800</xdr:rowOff>
    </xdr:from>
    <xdr:to>
      <xdr:col>20</xdr:col>
      <xdr:colOff>431800</xdr:colOff>
      <xdr:row>65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6CE7E-62AE-F9A9-CEEA-BB34D50D8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387350</xdr:colOff>
      <xdr:row>1</xdr:row>
      <xdr:rowOff>0</xdr:rowOff>
    </xdr:from>
    <xdr:to>
      <xdr:col>25</xdr:col>
      <xdr:colOff>685800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AA4A5-A677-6046-9CB0-994074F1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8</xdr:row>
      <xdr:rowOff>184150</xdr:rowOff>
    </xdr:from>
    <xdr:to>
      <xdr:col>13</xdr:col>
      <xdr:colOff>469900</xdr:colOff>
      <xdr:row>43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BD6F3-E2C6-9F70-9216-26BB2BBD3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1320800</xdr:colOff>
      <xdr:row>40</xdr:row>
      <xdr:rowOff>177800</xdr:rowOff>
    </xdr:from>
    <xdr:to>
      <xdr:col>16</xdr:col>
      <xdr:colOff>800100</xdr:colOff>
      <xdr:row>77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30329-1CB1-2C4A-8E05-F0835091C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imon/Library/CloudStorage/Dropbox/00%20-%20ADMIN%20WORK/Rishi%20assessment/Area%2057/data/old%20stuff/by%20demersal%20pelagic%20country%20%20species.xlsx" TargetMode="External"/><Relationship Id="rId1" Type="http://schemas.openxmlformats.org/officeDocument/2006/relationships/externalLinkPath" Target="/Users/simon/Library/CloudStorage/Dropbox/00%20-%20ADMIN%20WORK/Rishi%20assessment/Area%2057/data/old%20stuff/by%20demersal%20pelagic%20country%20%20spec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 demersal"/>
      <sheetName val="Pivot Pelagic"/>
      <sheetName val="pelagic  demersal"/>
      <sheetName val="by country  species"/>
      <sheetName val="Sheet1"/>
      <sheetName val="Figure 10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>
        <row r="35">
          <cell r="B35" t="str">
            <v>Year</v>
          </cell>
          <cell r="C35">
            <v>1950</v>
          </cell>
          <cell r="D35">
            <v>1951</v>
          </cell>
          <cell r="E35">
            <v>1952</v>
          </cell>
          <cell r="F35">
            <v>1953</v>
          </cell>
          <cell r="G35">
            <v>1954</v>
          </cell>
          <cell r="H35">
            <v>1955</v>
          </cell>
          <cell r="I35">
            <v>1956</v>
          </cell>
          <cell r="J35">
            <v>1957</v>
          </cell>
          <cell r="K35">
            <v>1958</v>
          </cell>
          <cell r="L35">
            <v>1959</v>
          </cell>
          <cell r="M35">
            <v>1960</v>
          </cell>
          <cell r="N35">
            <v>1961</v>
          </cell>
          <cell r="O35">
            <v>1962</v>
          </cell>
          <cell r="P35">
            <v>1963</v>
          </cell>
          <cell r="Q35">
            <v>1964</v>
          </cell>
          <cell r="R35">
            <v>1965</v>
          </cell>
          <cell r="S35">
            <v>1966</v>
          </cell>
          <cell r="T35">
            <v>1967</v>
          </cell>
          <cell r="U35">
            <v>1968</v>
          </cell>
          <cell r="V35">
            <v>1969</v>
          </cell>
          <cell r="W35">
            <v>1970</v>
          </cell>
          <cell r="X35">
            <v>1971</v>
          </cell>
          <cell r="Y35">
            <v>1972</v>
          </cell>
          <cell r="Z35">
            <v>1973</v>
          </cell>
          <cell r="AA35">
            <v>1974</v>
          </cell>
          <cell r="AB35">
            <v>1975</v>
          </cell>
          <cell r="AC35">
            <v>1976</v>
          </cell>
          <cell r="AD35">
            <v>1977</v>
          </cell>
          <cell r="AE35">
            <v>1978</v>
          </cell>
          <cell r="AF35">
            <v>1979</v>
          </cell>
          <cell r="AG35">
            <v>1980</v>
          </cell>
          <cell r="AH35">
            <v>1981</v>
          </cell>
          <cell r="AI35">
            <v>1982</v>
          </cell>
          <cell r="AJ35">
            <v>1983</v>
          </cell>
          <cell r="AK35">
            <v>1984</v>
          </cell>
          <cell r="AL35">
            <v>1985</v>
          </cell>
          <cell r="AM35">
            <v>1986</v>
          </cell>
          <cell r="AN35">
            <v>1987</v>
          </cell>
          <cell r="AO35">
            <v>1988</v>
          </cell>
          <cell r="AP35">
            <v>1989</v>
          </cell>
          <cell r="AQ35">
            <v>1990</v>
          </cell>
          <cell r="AR35">
            <v>1991</v>
          </cell>
          <cell r="AS35">
            <v>1992</v>
          </cell>
          <cell r="AT35">
            <v>1993</v>
          </cell>
          <cell r="AU35">
            <v>1994</v>
          </cell>
          <cell r="AV35">
            <v>1995</v>
          </cell>
          <cell r="AW35">
            <v>1996</v>
          </cell>
          <cell r="AX35">
            <v>1997</v>
          </cell>
          <cell r="AY35">
            <v>1998</v>
          </cell>
          <cell r="AZ35">
            <v>1999</v>
          </cell>
          <cell r="BA35">
            <v>2000</v>
          </cell>
          <cell r="BB35">
            <v>2001</v>
          </cell>
          <cell r="BC35">
            <v>2002</v>
          </cell>
          <cell r="BD35">
            <v>2003</v>
          </cell>
          <cell r="BE35">
            <v>2004</v>
          </cell>
          <cell r="BF35">
            <v>2005</v>
          </cell>
          <cell r="BG35">
            <v>2006</v>
          </cell>
          <cell r="BH35">
            <v>2007</v>
          </cell>
          <cell r="BI35">
            <v>2008</v>
          </cell>
          <cell r="BJ35">
            <v>2009</v>
          </cell>
          <cell r="BK35">
            <v>2010</v>
          </cell>
          <cell r="BL35">
            <v>2011</v>
          </cell>
          <cell r="BM35">
            <v>2012</v>
          </cell>
          <cell r="BN35">
            <v>2013</v>
          </cell>
          <cell r="BO35">
            <v>2014</v>
          </cell>
          <cell r="BP35">
            <v>2015</v>
          </cell>
          <cell r="BQ35">
            <v>2016</v>
          </cell>
          <cell r="BR35">
            <v>2017</v>
          </cell>
          <cell r="BS35">
            <v>2018</v>
          </cell>
          <cell r="BT35">
            <v>2019</v>
          </cell>
          <cell r="BU35">
            <v>2020</v>
          </cell>
          <cell r="BV35">
            <v>2021</v>
          </cell>
        </row>
        <row r="36">
          <cell r="B36" t="str">
            <v>Flounders, halibuts, soles</v>
          </cell>
          <cell r="C36">
            <v>400</v>
          </cell>
          <cell r="D36">
            <v>500</v>
          </cell>
          <cell r="E36">
            <v>900</v>
          </cell>
          <cell r="F36">
            <v>700</v>
          </cell>
          <cell r="G36">
            <v>500</v>
          </cell>
          <cell r="H36">
            <v>800</v>
          </cell>
          <cell r="I36">
            <v>1100</v>
          </cell>
          <cell r="J36">
            <v>600</v>
          </cell>
          <cell r="K36">
            <v>1500</v>
          </cell>
          <cell r="L36">
            <v>1200</v>
          </cell>
          <cell r="M36">
            <v>1600</v>
          </cell>
          <cell r="N36">
            <v>1000</v>
          </cell>
          <cell r="O36">
            <v>1900</v>
          </cell>
          <cell r="P36">
            <v>1300</v>
          </cell>
          <cell r="Q36">
            <v>1700</v>
          </cell>
          <cell r="R36">
            <v>1400</v>
          </cell>
          <cell r="S36">
            <v>1500</v>
          </cell>
          <cell r="T36">
            <v>1700</v>
          </cell>
          <cell r="U36">
            <v>1800</v>
          </cell>
          <cell r="V36">
            <v>1400</v>
          </cell>
          <cell r="W36">
            <v>2110</v>
          </cell>
          <cell r="X36">
            <v>2110</v>
          </cell>
          <cell r="Y36">
            <v>2050</v>
          </cell>
          <cell r="Z36">
            <v>3230</v>
          </cell>
          <cell r="AA36">
            <v>6289</v>
          </cell>
          <cell r="AB36">
            <v>5453</v>
          </cell>
          <cell r="AC36">
            <v>8009</v>
          </cell>
          <cell r="AD36">
            <v>11437</v>
          </cell>
          <cell r="AE36">
            <v>9592</v>
          </cell>
          <cell r="AF36">
            <v>12399</v>
          </cell>
          <cell r="AG36">
            <v>8075</v>
          </cell>
          <cell r="AH36">
            <v>8539</v>
          </cell>
          <cell r="AI36">
            <v>7260</v>
          </cell>
          <cell r="AJ36">
            <v>6562</v>
          </cell>
          <cell r="AK36">
            <v>8970</v>
          </cell>
          <cell r="AL36">
            <v>10816</v>
          </cell>
          <cell r="AM36">
            <v>11381</v>
          </cell>
          <cell r="AN36">
            <v>10601</v>
          </cell>
          <cell r="AO36">
            <v>7857</v>
          </cell>
          <cell r="AP36">
            <v>13708</v>
          </cell>
          <cell r="AQ36">
            <v>12810</v>
          </cell>
          <cell r="AR36">
            <v>12643</v>
          </cell>
          <cell r="AS36">
            <v>13470</v>
          </cell>
          <cell r="AT36">
            <v>15422</v>
          </cell>
          <cell r="AU36">
            <v>17829</v>
          </cell>
          <cell r="AV36">
            <v>20915</v>
          </cell>
          <cell r="AW36">
            <v>30824</v>
          </cell>
          <cell r="AX36">
            <v>32573</v>
          </cell>
          <cell r="AY36">
            <v>27970</v>
          </cell>
          <cell r="AZ36">
            <v>26946</v>
          </cell>
          <cell r="BA36">
            <v>26067</v>
          </cell>
          <cell r="BB36">
            <v>25666</v>
          </cell>
          <cell r="BC36">
            <v>30162</v>
          </cell>
          <cell r="BD36">
            <v>27781</v>
          </cell>
          <cell r="BE36">
            <v>27496</v>
          </cell>
          <cell r="BF36">
            <v>26462</v>
          </cell>
          <cell r="BG36">
            <v>30802</v>
          </cell>
          <cell r="BH36">
            <v>34705</v>
          </cell>
          <cell r="BI36">
            <v>31458</v>
          </cell>
          <cell r="BJ36">
            <v>30907</v>
          </cell>
          <cell r="BK36">
            <v>39074</v>
          </cell>
          <cell r="BL36">
            <v>38468</v>
          </cell>
          <cell r="BM36">
            <v>29369</v>
          </cell>
          <cell r="BN36">
            <v>33694.19</v>
          </cell>
          <cell r="BO36">
            <v>32739.56</v>
          </cell>
          <cell r="BP36">
            <v>25422.84</v>
          </cell>
          <cell r="BQ36">
            <v>27225.08</v>
          </cell>
          <cell r="BR36">
            <v>24612.959999999999</v>
          </cell>
          <cell r="BS36">
            <v>32621.88</v>
          </cell>
          <cell r="BT36">
            <v>24936.320000000003</v>
          </cell>
          <cell r="BU36">
            <v>25777.100000000002</v>
          </cell>
          <cell r="BV36">
            <v>28320.65</v>
          </cell>
        </row>
        <row r="37">
          <cell r="B37" t="str">
            <v>Miscellaneous coastal fishes</v>
          </cell>
          <cell r="C37">
            <v>43400</v>
          </cell>
          <cell r="D37">
            <v>47100</v>
          </cell>
          <cell r="E37">
            <v>47700</v>
          </cell>
          <cell r="F37">
            <v>44800</v>
          </cell>
          <cell r="G37">
            <v>67600</v>
          </cell>
          <cell r="H37">
            <v>57000</v>
          </cell>
          <cell r="I37">
            <v>73300</v>
          </cell>
          <cell r="J37">
            <v>64700</v>
          </cell>
          <cell r="K37">
            <v>63900</v>
          </cell>
          <cell r="L37">
            <v>57800</v>
          </cell>
          <cell r="M37">
            <v>63300</v>
          </cell>
          <cell r="N37">
            <v>60200</v>
          </cell>
          <cell r="O37">
            <v>58900</v>
          </cell>
          <cell r="P37">
            <v>51600</v>
          </cell>
          <cell r="Q37">
            <v>70600</v>
          </cell>
          <cell r="R37">
            <v>61100</v>
          </cell>
          <cell r="S37">
            <v>74100</v>
          </cell>
          <cell r="T37">
            <v>85900</v>
          </cell>
          <cell r="U37">
            <v>85200</v>
          </cell>
          <cell r="V37">
            <v>81800</v>
          </cell>
          <cell r="W37">
            <v>108400</v>
          </cell>
          <cell r="X37">
            <v>96890</v>
          </cell>
          <cell r="Y37">
            <v>102330</v>
          </cell>
          <cell r="Z37">
            <v>116980</v>
          </cell>
          <cell r="AA37">
            <v>168625</v>
          </cell>
          <cell r="AB37">
            <v>194300</v>
          </cell>
          <cell r="AC37">
            <v>164543</v>
          </cell>
          <cell r="AD37">
            <v>201111</v>
          </cell>
          <cell r="AE37">
            <v>187097</v>
          </cell>
          <cell r="AF37">
            <v>199659</v>
          </cell>
          <cell r="AG37">
            <v>195952</v>
          </cell>
          <cell r="AH37">
            <v>181687</v>
          </cell>
          <cell r="AI37">
            <v>196304</v>
          </cell>
          <cell r="AJ37">
            <v>225031</v>
          </cell>
          <cell r="AK37">
            <v>243229</v>
          </cell>
          <cell r="AL37">
            <v>219510</v>
          </cell>
          <cell r="AM37">
            <v>263473</v>
          </cell>
          <cell r="AN37">
            <v>272005</v>
          </cell>
          <cell r="AO37">
            <v>299666</v>
          </cell>
          <cell r="AP37">
            <v>329701</v>
          </cell>
          <cell r="AQ37">
            <v>325474</v>
          </cell>
          <cell r="AR37">
            <v>377928</v>
          </cell>
          <cell r="AS37">
            <v>386036</v>
          </cell>
          <cell r="AT37">
            <v>418234</v>
          </cell>
          <cell r="AU37">
            <v>422645</v>
          </cell>
          <cell r="AV37">
            <v>455347</v>
          </cell>
          <cell r="AW37">
            <v>488324</v>
          </cell>
          <cell r="AX37">
            <v>542053</v>
          </cell>
          <cell r="AY37">
            <v>569422</v>
          </cell>
          <cell r="AZ37">
            <v>571085</v>
          </cell>
          <cell r="BA37">
            <v>561250</v>
          </cell>
          <cell r="BB37">
            <v>541489</v>
          </cell>
          <cell r="BC37">
            <v>550233</v>
          </cell>
          <cell r="BD37">
            <v>568331</v>
          </cell>
          <cell r="BE37">
            <v>571733</v>
          </cell>
          <cell r="BF37">
            <v>545050</v>
          </cell>
          <cell r="BG37">
            <v>580698</v>
          </cell>
          <cell r="BH37">
            <v>640788</v>
          </cell>
          <cell r="BI37">
            <v>672210</v>
          </cell>
          <cell r="BJ37">
            <v>718153</v>
          </cell>
          <cell r="BK37">
            <v>726338</v>
          </cell>
          <cell r="BL37">
            <v>750664</v>
          </cell>
          <cell r="BM37">
            <v>776282</v>
          </cell>
          <cell r="BN37">
            <v>798001.36</v>
          </cell>
          <cell r="BO37">
            <v>783330.09</v>
          </cell>
          <cell r="BP37">
            <v>823154.7</v>
          </cell>
          <cell r="BQ37">
            <v>843946.54</v>
          </cell>
          <cell r="BR37">
            <v>985095.43</v>
          </cell>
          <cell r="BS37">
            <v>837385.56</v>
          </cell>
          <cell r="BT37">
            <v>1030472.2400000001</v>
          </cell>
          <cell r="BU37">
            <v>821332.96</v>
          </cell>
          <cell r="BV37">
            <v>808862.24999999988</v>
          </cell>
        </row>
        <row r="38">
          <cell r="B38" t="str">
            <v>Miscellaneous demersal fishes</v>
          </cell>
          <cell r="C38">
            <v>37000</v>
          </cell>
          <cell r="D38">
            <v>37200</v>
          </cell>
          <cell r="E38">
            <v>39000</v>
          </cell>
          <cell r="F38">
            <v>39900</v>
          </cell>
          <cell r="G38">
            <v>24200</v>
          </cell>
          <cell r="H38">
            <v>28100</v>
          </cell>
          <cell r="I38">
            <v>19200</v>
          </cell>
          <cell r="J38">
            <v>25400</v>
          </cell>
          <cell r="K38">
            <v>29000</v>
          </cell>
          <cell r="L38">
            <v>25300</v>
          </cell>
          <cell r="M38">
            <v>20400</v>
          </cell>
          <cell r="N38">
            <v>21300</v>
          </cell>
          <cell r="O38">
            <v>21700</v>
          </cell>
          <cell r="P38">
            <v>20600</v>
          </cell>
          <cell r="Q38">
            <v>27400</v>
          </cell>
          <cell r="R38">
            <v>33300</v>
          </cell>
          <cell r="S38">
            <v>30900</v>
          </cell>
          <cell r="T38">
            <v>28400</v>
          </cell>
          <cell r="U38">
            <v>34900</v>
          </cell>
          <cell r="V38">
            <v>36900</v>
          </cell>
          <cell r="W38">
            <v>33900</v>
          </cell>
          <cell r="X38">
            <v>34050</v>
          </cell>
          <cell r="Y38">
            <v>26900</v>
          </cell>
          <cell r="Z38">
            <v>54200</v>
          </cell>
          <cell r="AA38">
            <v>44025</v>
          </cell>
          <cell r="AB38">
            <v>35778</v>
          </cell>
          <cell r="AC38">
            <v>64584</v>
          </cell>
          <cell r="AD38">
            <v>41958</v>
          </cell>
          <cell r="AE38">
            <v>65373</v>
          </cell>
          <cell r="AF38">
            <v>59016</v>
          </cell>
          <cell r="AG38">
            <v>48370</v>
          </cell>
          <cell r="AH38">
            <v>64340</v>
          </cell>
          <cell r="AI38">
            <v>56210</v>
          </cell>
          <cell r="AJ38">
            <v>66666</v>
          </cell>
          <cell r="AK38">
            <v>54629</v>
          </cell>
          <cell r="AL38">
            <v>55150</v>
          </cell>
          <cell r="AM38">
            <v>50413</v>
          </cell>
          <cell r="AN38">
            <v>48868</v>
          </cell>
          <cell r="AO38">
            <v>47200</v>
          </cell>
          <cell r="AP38">
            <v>36874</v>
          </cell>
          <cell r="AQ38">
            <v>45866</v>
          </cell>
          <cell r="AR38">
            <v>44494</v>
          </cell>
          <cell r="AS38">
            <v>53514</v>
          </cell>
          <cell r="AT38">
            <v>56353</v>
          </cell>
          <cell r="AU38">
            <v>63482</v>
          </cell>
          <cell r="AV38">
            <v>70169</v>
          </cell>
          <cell r="AW38">
            <v>68457</v>
          </cell>
          <cell r="AX38">
            <v>72396</v>
          </cell>
          <cell r="AY38">
            <v>92170</v>
          </cell>
          <cell r="AZ38">
            <v>94137</v>
          </cell>
          <cell r="BA38">
            <v>84640</v>
          </cell>
          <cell r="BB38">
            <v>76788</v>
          </cell>
          <cell r="BC38">
            <v>80317</v>
          </cell>
          <cell r="BD38">
            <v>83750</v>
          </cell>
          <cell r="BE38">
            <v>74807</v>
          </cell>
          <cell r="BF38">
            <v>77144</v>
          </cell>
          <cell r="BG38">
            <v>80537</v>
          </cell>
          <cell r="BH38">
            <v>92066</v>
          </cell>
          <cell r="BI38">
            <v>85476</v>
          </cell>
          <cell r="BJ38">
            <v>93658</v>
          </cell>
          <cell r="BK38">
            <v>82486</v>
          </cell>
          <cell r="BL38">
            <v>94501</v>
          </cell>
          <cell r="BM38">
            <v>108202</v>
          </cell>
          <cell r="BN38">
            <v>113105.09</v>
          </cell>
          <cell r="BO38">
            <v>127483.49</v>
          </cell>
          <cell r="BP38">
            <v>143990.78</v>
          </cell>
          <cell r="BQ38">
            <v>151995.96</v>
          </cell>
          <cell r="BR38">
            <v>165588.33999999997</v>
          </cell>
          <cell r="BS38">
            <v>129177.14</v>
          </cell>
          <cell r="BT38">
            <v>148360.56</v>
          </cell>
          <cell r="BU38">
            <v>135158.16999999998</v>
          </cell>
          <cell r="BV38">
            <v>125483.72</v>
          </cell>
        </row>
      </sheetData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5" xr16:uid="{3B415FB4-D16B-9D4E-98B6-EA4C7B28708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_2_2_2_2" connectionId="8" xr16:uid="{C1A694B6-402A-764D-9C59-38983A36AA1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_2_2" connectionId="10" xr16:uid="{05B03ACF-8863-4B4C-94FF-E3D3E3E40F4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6" xr16:uid="{707541F9-1184-4349-B31F-0881AAB340A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_2_2" connectionId="9" xr16:uid="{44E53DC1-6A4A-824D-9B0B-0CE9EF207CD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_2_2_2_2" connectionId="7" xr16:uid="{4D3E53EC-D0AD-4B49-8884-EC59F02635A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_1_2_2_2" connectionId="1" xr16:uid="{B3656807-79E3-6A40-B53B-3C0A90036A4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_1_2" connectionId="3" xr16:uid="{E602BF4B-624B-544B-ABE9-68ACB59BC42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2" connectionId="11" xr16:uid="{B3B11E88-DCE8-DE4B-AED1-C16F4F20F25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2" connectionId="12" xr16:uid="{46038D38-E664-804E-8D24-0722DFAB763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_1_2" connectionId="4" xr16:uid="{80F28D2F-ED56-2949-9E8D-C4C651CBC43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_1_2_2_2" connectionId="2" xr16:uid="{1EDDA0BA-8E3F-3B4D-A6BA-699A0FC66E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FE74-5C13-7442-AB47-D569E7A1AB24}">
  <dimension ref="A1:BQ316"/>
  <sheetViews>
    <sheetView workbookViewId="0">
      <selection sqref="A1:XFD1048576"/>
    </sheetView>
  </sheetViews>
  <sheetFormatPr baseColWidth="10" defaultRowHeight="16"/>
  <cols>
    <col min="1" max="1" width="10.83203125" style="5"/>
    <col min="2" max="2" width="23.5" style="212" customWidth="1"/>
    <col min="3" max="3" width="28" style="36" customWidth="1"/>
    <col min="4" max="4" width="20.33203125" style="210" customWidth="1"/>
    <col min="5" max="5" width="10.83203125" style="5"/>
    <col min="6" max="6" width="21.33203125" style="210" customWidth="1"/>
    <col min="7" max="8" width="10.83203125" style="5"/>
    <col min="9" max="9" width="15.5" style="5" customWidth="1"/>
    <col min="10" max="10" width="10.83203125" style="5"/>
    <col min="11" max="11" width="13.1640625" style="5" customWidth="1"/>
    <col min="12" max="12" width="10.83203125" style="5"/>
    <col min="13" max="13" width="15.33203125" style="5" customWidth="1"/>
    <col min="14" max="14" width="19.6640625" style="5" customWidth="1"/>
    <col min="15" max="15" width="10.83203125" style="29"/>
    <col min="16" max="16" width="18.1640625" style="5" customWidth="1"/>
    <col min="17" max="17" width="46" style="210" customWidth="1"/>
    <col min="18" max="18" width="10.83203125" style="218"/>
    <col min="19" max="19" width="10.1640625" style="5" customWidth="1"/>
    <col min="20" max="20" width="10.83203125" style="5"/>
    <col min="21" max="21" width="11.1640625" style="221" customWidth="1"/>
    <col min="22" max="27" width="10.83203125" style="212"/>
    <col min="28" max="16384" width="10.83203125" style="210"/>
  </cols>
  <sheetData>
    <row r="1" spans="1:68" ht="15">
      <c r="A1" s="1" t="s">
        <v>0</v>
      </c>
      <c r="B1" s="207" t="s">
        <v>1</v>
      </c>
      <c r="C1" s="208" t="s">
        <v>2</v>
      </c>
      <c r="D1" s="207" t="s">
        <v>3</v>
      </c>
      <c r="E1" s="1" t="s">
        <v>4</v>
      </c>
      <c r="F1" s="20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201" t="s">
        <v>14</v>
      </c>
      <c r="P1" s="1" t="s">
        <v>15</v>
      </c>
      <c r="Q1" s="207" t="s">
        <v>16</v>
      </c>
      <c r="R1" s="216" t="s">
        <v>630</v>
      </c>
      <c r="S1" s="219" t="s">
        <v>17</v>
      </c>
      <c r="T1" s="3" t="s">
        <v>18</v>
      </c>
      <c r="U1" s="220" t="s">
        <v>629</v>
      </c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</row>
    <row r="2" spans="1:68" s="4" customFormat="1" ht="16" customHeight="1">
      <c r="A2" s="5">
        <v>22</v>
      </c>
      <c r="B2" s="6" t="s">
        <v>19</v>
      </c>
      <c r="C2" s="7" t="s">
        <v>20</v>
      </c>
      <c r="D2" s="6" t="s">
        <v>21</v>
      </c>
      <c r="E2" s="8" t="s">
        <v>22</v>
      </c>
      <c r="F2" s="6" t="s">
        <v>23</v>
      </c>
      <c r="G2" s="5">
        <v>2</v>
      </c>
      <c r="H2" s="9" t="s">
        <v>24</v>
      </c>
      <c r="I2" s="5" t="s">
        <v>25</v>
      </c>
      <c r="J2" s="5" t="s">
        <v>26</v>
      </c>
      <c r="K2" s="10" t="s">
        <v>27</v>
      </c>
      <c r="L2" s="5">
        <v>2019</v>
      </c>
      <c r="M2" s="5" t="s">
        <v>23</v>
      </c>
      <c r="N2" s="5" t="s">
        <v>28</v>
      </c>
      <c r="O2" s="199">
        <v>0.86299999999999999</v>
      </c>
      <c r="P2" s="5" t="s">
        <v>29</v>
      </c>
      <c r="Q2" s="6" t="s">
        <v>30</v>
      </c>
      <c r="R2" s="217">
        <v>0</v>
      </c>
      <c r="S2" s="5">
        <v>1</v>
      </c>
      <c r="T2" s="12" t="s">
        <v>31</v>
      </c>
      <c r="U2" s="221">
        <v>2</v>
      </c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11"/>
      <c r="BK2" s="11"/>
      <c r="BL2" s="11"/>
      <c r="BM2" s="11"/>
      <c r="BN2" s="11"/>
      <c r="BO2" s="11"/>
      <c r="BP2" s="11"/>
    </row>
    <row r="3" spans="1:68" s="11" customFormat="1" ht="16" customHeight="1">
      <c r="A3" s="12">
        <v>24</v>
      </c>
      <c r="B3" s="11" t="s">
        <v>47</v>
      </c>
      <c r="C3" s="13" t="s">
        <v>32</v>
      </c>
      <c r="D3" s="11" t="s">
        <v>33</v>
      </c>
      <c r="E3" s="12">
        <v>57.1</v>
      </c>
      <c r="F3" s="11" t="s">
        <v>39</v>
      </c>
      <c r="G3" s="12">
        <v>1</v>
      </c>
      <c r="H3" s="16" t="s">
        <v>40</v>
      </c>
      <c r="I3" s="12" t="s">
        <v>41</v>
      </c>
      <c r="J3" s="12" t="s">
        <v>34</v>
      </c>
      <c r="K3" s="12" t="s">
        <v>27</v>
      </c>
      <c r="L3" s="12" t="s">
        <v>42</v>
      </c>
      <c r="M3" s="12" t="s">
        <v>43</v>
      </c>
      <c r="N3" s="12" t="s">
        <v>44</v>
      </c>
      <c r="O3" s="200">
        <v>0.21</v>
      </c>
      <c r="P3" s="12" t="s">
        <v>45</v>
      </c>
      <c r="Q3" s="11" t="s">
        <v>46</v>
      </c>
      <c r="R3" s="217">
        <v>319988.3</v>
      </c>
      <c r="S3" s="222">
        <v>2</v>
      </c>
      <c r="T3" s="12" t="s">
        <v>31</v>
      </c>
      <c r="U3" s="221">
        <v>1</v>
      </c>
    </row>
    <row r="4" spans="1:68" s="11" customFormat="1" ht="16" customHeight="1">
      <c r="A4" s="12">
        <v>24</v>
      </c>
      <c r="C4" s="13" t="s">
        <v>32</v>
      </c>
      <c r="D4" s="11" t="s">
        <v>33</v>
      </c>
      <c r="E4" s="12">
        <v>57.1</v>
      </c>
      <c r="F4" s="11" t="s">
        <v>36</v>
      </c>
      <c r="G4" s="12">
        <v>1</v>
      </c>
      <c r="H4" s="14" t="s">
        <v>24</v>
      </c>
      <c r="I4" s="12" t="s">
        <v>25</v>
      </c>
      <c r="J4" s="12" t="s">
        <v>34</v>
      </c>
      <c r="K4" s="12" t="s">
        <v>27</v>
      </c>
      <c r="L4" s="12" t="s">
        <v>35</v>
      </c>
      <c r="M4" s="12" t="s">
        <v>36</v>
      </c>
      <c r="N4" s="12" t="s">
        <v>28</v>
      </c>
      <c r="O4" s="27">
        <v>0.96099999999999997</v>
      </c>
      <c r="P4" s="12" t="s">
        <v>37</v>
      </c>
      <c r="Q4" s="11" t="s">
        <v>38</v>
      </c>
      <c r="R4" s="217">
        <v>319988.3</v>
      </c>
      <c r="S4" s="222">
        <v>1</v>
      </c>
      <c r="T4" s="12" t="s">
        <v>31</v>
      </c>
      <c r="U4" s="221">
        <v>1.1000000000000001</v>
      </c>
      <c r="AB4" s="6"/>
      <c r="AC4" s="6"/>
      <c r="AD4" s="6"/>
      <c r="AE4" s="6"/>
      <c r="AF4" s="6"/>
      <c r="BK4" s="2"/>
      <c r="BL4" s="2"/>
      <c r="BM4" s="2"/>
      <c r="BN4" s="2"/>
      <c r="BO4" s="2"/>
      <c r="BP4" s="2"/>
    </row>
    <row r="5" spans="1:68" s="2" customFormat="1" ht="16" customHeight="1">
      <c r="A5" s="5">
        <v>24</v>
      </c>
      <c r="B5" s="11"/>
      <c r="C5" s="7" t="s">
        <v>48</v>
      </c>
      <c r="D5" s="6" t="s">
        <v>49</v>
      </c>
      <c r="E5" s="8" t="s">
        <v>22</v>
      </c>
      <c r="F5" s="6" t="s">
        <v>23</v>
      </c>
      <c r="G5" s="5">
        <v>2</v>
      </c>
      <c r="H5" s="9" t="s">
        <v>24</v>
      </c>
      <c r="I5" s="5" t="s">
        <v>25</v>
      </c>
      <c r="J5" s="5" t="s">
        <v>26</v>
      </c>
      <c r="K5" s="10" t="s">
        <v>27</v>
      </c>
      <c r="L5" s="5">
        <v>2019</v>
      </c>
      <c r="M5" s="5" t="s">
        <v>23</v>
      </c>
      <c r="N5" s="5" t="s">
        <v>28</v>
      </c>
      <c r="O5" s="29">
        <v>0.85019999999999996</v>
      </c>
      <c r="P5" s="5" t="s">
        <v>29</v>
      </c>
      <c r="Q5" s="6" t="s">
        <v>50</v>
      </c>
      <c r="R5" s="217">
        <v>9507.2800000000007</v>
      </c>
      <c r="S5" s="5">
        <v>1</v>
      </c>
      <c r="T5" s="12" t="s">
        <v>31</v>
      </c>
      <c r="U5" s="221">
        <v>2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11"/>
      <c r="BK5" s="11"/>
      <c r="BL5" s="11"/>
      <c r="BM5" s="11"/>
      <c r="BN5" s="11"/>
      <c r="BO5" s="11"/>
      <c r="BP5" s="11"/>
    </row>
    <row r="6" spans="1:68" s="11" customFormat="1" ht="16" customHeight="1">
      <c r="A6" s="5">
        <v>24</v>
      </c>
      <c r="B6" s="6"/>
      <c r="C6" s="7" t="s">
        <v>51</v>
      </c>
      <c r="D6" s="6" t="s">
        <v>52</v>
      </c>
      <c r="E6" s="8" t="s">
        <v>22</v>
      </c>
      <c r="F6" s="6" t="s">
        <v>23</v>
      </c>
      <c r="G6" s="5">
        <v>2</v>
      </c>
      <c r="H6" s="17" t="s">
        <v>40</v>
      </c>
      <c r="I6" s="5" t="s">
        <v>41</v>
      </c>
      <c r="J6" s="5" t="s">
        <v>53</v>
      </c>
      <c r="K6" s="10" t="s">
        <v>27</v>
      </c>
      <c r="L6" s="5">
        <v>2019</v>
      </c>
      <c r="M6" s="5" t="s">
        <v>23</v>
      </c>
      <c r="N6" s="5" t="s">
        <v>28</v>
      </c>
      <c r="O6" s="29">
        <v>0.60709999999999997</v>
      </c>
      <c r="P6" s="5" t="s">
        <v>45</v>
      </c>
      <c r="Q6" s="6" t="s">
        <v>50</v>
      </c>
      <c r="R6" s="217">
        <v>12528</v>
      </c>
      <c r="S6" s="5">
        <v>1</v>
      </c>
      <c r="T6" s="12" t="s">
        <v>31</v>
      </c>
      <c r="U6" s="221">
        <v>2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2"/>
    </row>
    <row r="7" spans="1:68" s="11" customFormat="1" ht="16" customHeight="1">
      <c r="A7" s="5">
        <v>24</v>
      </c>
      <c r="B7" s="6"/>
      <c r="C7" s="7" t="s">
        <v>54</v>
      </c>
      <c r="D7" s="6" t="s">
        <v>55</v>
      </c>
      <c r="E7" s="8" t="s">
        <v>22</v>
      </c>
      <c r="F7" s="6" t="s">
        <v>23</v>
      </c>
      <c r="G7" s="5">
        <v>2</v>
      </c>
      <c r="H7" s="9" t="s">
        <v>24</v>
      </c>
      <c r="I7" s="5" t="s">
        <v>25</v>
      </c>
      <c r="J7" s="5" t="s">
        <v>53</v>
      </c>
      <c r="K7" s="10" t="s">
        <v>27</v>
      </c>
      <c r="L7" s="5">
        <v>2019</v>
      </c>
      <c r="M7" s="5" t="s">
        <v>23</v>
      </c>
      <c r="N7" s="5" t="s">
        <v>28</v>
      </c>
      <c r="O7" s="29">
        <v>0.87209999999999999</v>
      </c>
      <c r="P7" s="5" t="s">
        <v>29</v>
      </c>
      <c r="Q7" s="6" t="s">
        <v>50</v>
      </c>
      <c r="R7" s="217">
        <v>190.35</v>
      </c>
      <c r="S7" s="5">
        <v>1</v>
      </c>
      <c r="T7" s="12" t="s">
        <v>31</v>
      </c>
      <c r="U7" s="221">
        <v>2</v>
      </c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18"/>
      <c r="BI7" s="18"/>
    </row>
    <row r="8" spans="1:68" s="11" customFormat="1" ht="16" customHeight="1">
      <c r="A8" s="5">
        <v>25</v>
      </c>
      <c r="B8" s="11" t="s">
        <v>56</v>
      </c>
      <c r="C8" s="7" t="s">
        <v>57</v>
      </c>
      <c r="D8" s="6" t="s">
        <v>58</v>
      </c>
      <c r="E8" s="8" t="s">
        <v>22</v>
      </c>
      <c r="F8" s="6" t="s">
        <v>23</v>
      </c>
      <c r="G8" s="5">
        <v>2</v>
      </c>
      <c r="H8" s="9" t="s">
        <v>24</v>
      </c>
      <c r="I8" s="5" t="s">
        <v>25</v>
      </c>
      <c r="J8" s="5" t="s">
        <v>26</v>
      </c>
      <c r="K8" s="10" t="s">
        <v>27</v>
      </c>
      <c r="L8" s="5">
        <v>2019</v>
      </c>
      <c r="M8" s="5" t="s">
        <v>23</v>
      </c>
      <c r="N8" s="5" t="s">
        <v>28</v>
      </c>
      <c r="O8" s="29">
        <v>0.99609999999999999</v>
      </c>
      <c r="P8" s="5" t="s">
        <v>29</v>
      </c>
      <c r="Q8" s="6" t="s">
        <v>59</v>
      </c>
      <c r="R8" s="217">
        <v>7306.68</v>
      </c>
      <c r="S8" s="5">
        <v>1</v>
      </c>
      <c r="T8" s="12" t="s">
        <v>31</v>
      </c>
      <c r="U8" s="221">
        <v>2</v>
      </c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</row>
    <row r="9" spans="1:68" s="11" customFormat="1" ht="16" customHeight="1">
      <c r="A9" s="12">
        <v>31</v>
      </c>
      <c r="B9" s="11" t="s">
        <v>60</v>
      </c>
      <c r="C9" s="13" t="s">
        <v>61</v>
      </c>
      <c r="D9" s="11" t="s">
        <v>62</v>
      </c>
      <c r="E9" s="12">
        <v>57.1</v>
      </c>
      <c r="F9" s="11" t="s">
        <v>68</v>
      </c>
      <c r="G9" s="12">
        <v>1</v>
      </c>
      <c r="H9" s="14" t="s">
        <v>24</v>
      </c>
      <c r="I9" s="12" t="s">
        <v>25</v>
      </c>
      <c r="J9" s="12" t="s">
        <v>34</v>
      </c>
      <c r="K9" s="12" t="s">
        <v>64</v>
      </c>
      <c r="L9" s="12" t="s">
        <v>65</v>
      </c>
      <c r="M9" s="12" t="s">
        <v>43</v>
      </c>
      <c r="N9" s="12" t="s">
        <v>44</v>
      </c>
      <c r="O9" s="27">
        <v>0.17239368274960301</v>
      </c>
      <c r="P9" s="12" t="s">
        <v>45</v>
      </c>
      <c r="Q9" s="11" t="s">
        <v>67</v>
      </c>
      <c r="R9" s="217">
        <v>16080.78</v>
      </c>
      <c r="S9" s="222">
        <v>2</v>
      </c>
      <c r="T9" s="12" t="s">
        <v>31</v>
      </c>
      <c r="U9" s="221">
        <v>1</v>
      </c>
    </row>
    <row r="10" spans="1:68" s="11" customFormat="1" ht="16" customHeight="1">
      <c r="A10" s="12">
        <v>31</v>
      </c>
      <c r="C10" s="13" t="s">
        <v>61</v>
      </c>
      <c r="D10" s="11" t="s">
        <v>62</v>
      </c>
      <c r="E10" s="12">
        <v>57.1</v>
      </c>
      <c r="F10" s="11" t="s">
        <v>69</v>
      </c>
      <c r="G10" s="12">
        <v>1</v>
      </c>
      <c r="H10" s="16" t="s">
        <v>40</v>
      </c>
      <c r="I10" s="12" t="s">
        <v>41</v>
      </c>
      <c r="J10" s="12" t="s">
        <v>34</v>
      </c>
      <c r="K10" s="12" t="s">
        <v>64</v>
      </c>
      <c r="L10" s="12" t="s">
        <v>65</v>
      </c>
      <c r="M10" s="12" t="s">
        <v>43</v>
      </c>
      <c r="N10" s="12" t="s">
        <v>44</v>
      </c>
      <c r="O10" s="27">
        <v>0.91029808272950297</v>
      </c>
      <c r="P10" s="12" t="s">
        <v>66</v>
      </c>
      <c r="Q10" s="11" t="s">
        <v>67</v>
      </c>
      <c r="R10" s="217">
        <v>16080.78</v>
      </c>
      <c r="S10" s="222">
        <v>2</v>
      </c>
      <c r="T10" s="12" t="s">
        <v>31</v>
      </c>
      <c r="U10" s="221">
        <v>1.1000000000000001</v>
      </c>
      <c r="AB10" s="6"/>
      <c r="AC10" s="6"/>
      <c r="AD10" s="6"/>
      <c r="AE10" s="6"/>
      <c r="AF10" s="6"/>
    </row>
    <row r="11" spans="1:68" s="11" customFormat="1" ht="16" customHeight="1">
      <c r="A11" s="12">
        <v>31</v>
      </c>
      <c r="C11" s="13" t="s">
        <v>61</v>
      </c>
      <c r="D11" s="11" t="s">
        <v>62</v>
      </c>
      <c r="E11" s="12">
        <v>57.1</v>
      </c>
      <c r="F11" s="11" t="s">
        <v>63</v>
      </c>
      <c r="G11" s="12">
        <v>1</v>
      </c>
      <c r="H11" s="14" t="s">
        <v>24</v>
      </c>
      <c r="I11" s="12" t="s">
        <v>25</v>
      </c>
      <c r="J11" s="12" t="s">
        <v>34</v>
      </c>
      <c r="K11" s="12" t="s">
        <v>64</v>
      </c>
      <c r="L11" s="12" t="s">
        <v>65</v>
      </c>
      <c r="M11" s="12" t="s">
        <v>43</v>
      </c>
      <c r="N11" s="12" t="s">
        <v>44</v>
      </c>
      <c r="O11" s="27">
        <v>0.65036308429802803</v>
      </c>
      <c r="P11" s="12" t="s">
        <v>66</v>
      </c>
      <c r="Q11" s="11" t="s">
        <v>67</v>
      </c>
      <c r="R11" s="217">
        <v>16080.78</v>
      </c>
      <c r="S11" s="222">
        <v>1</v>
      </c>
      <c r="T11" s="12" t="s">
        <v>31</v>
      </c>
      <c r="U11" s="221">
        <v>1.1000000000000001</v>
      </c>
      <c r="AB11" s="6"/>
      <c r="AC11" s="6"/>
      <c r="AD11" s="6"/>
      <c r="AE11" s="6"/>
      <c r="AF11" s="6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spans="1:68" s="212" customFormat="1" ht="16" customHeight="1">
      <c r="A12" s="5">
        <v>31</v>
      </c>
      <c r="B12" s="210"/>
      <c r="C12" s="36" t="s">
        <v>70</v>
      </c>
      <c r="D12" s="210" t="s">
        <v>71</v>
      </c>
      <c r="E12" s="8" t="s">
        <v>22</v>
      </c>
      <c r="F12" s="210" t="s">
        <v>23</v>
      </c>
      <c r="G12" s="5">
        <v>2</v>
      </c>
      <c r="H12" s="9" t="s">
        <v>24</v>
      </c>
      <c r="I12" s="5" t="s">
        <v>25</v>
      </c>
      <c r="J12" s="5" t="s">
        <v>26</v>
      </c>
      <c r="K12" s="10" t="s">
        <v>896</v>
      </c>
      <c r="L12" s="5">
        <v>2019</v>
      </c>
      <c r="M12" s="5" t="s">
        <v>23</v>
      </c>
      <c r="N12" s="5" t="s">
        <v>28</v>
      </c>
      <c r="O12" s="29">
        <v>1.0286999999999999</v>
      </c>
      <c r="P12" s="5" t="s">
        <v>29</v>
      </c>
      <c r="Q12" s="210" t="s">
        <v>59</v>
      </c>
      <c r="R12" s="217">
        <v>8847.8700000000008</v>
      </c>
      <c r="S12" s="5">
        <v>1</v>
      </c>
      <c r="T12" s="12" t="s">
        <v>31</v>
      </c>
      <c r="U12" s="221">
        <v>2</v>
      </c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0"/>
      <c r="AX12" s="210"/>
      <c r="AY12" s="210"/>
      <c r="AZ12" s="210"/>
      <c r="BA12" s="210"/>
      <c r="BB12" s="210"/>
      <c r="BC12" s="210"/>
      <c r="BD12" s="210"/>
      <c r="BE12" s="210"/>
      <c r="BF12" s="210"/>
      <c r="BG12" s="210"/>
      <c r="BH12" s="210"/>
      <c r="BI12" s="210"/>
    </row>
    <row r="13" spans="1:68" s="11" customFormat="1" ht="16" customHeight="1">
      <c r="A13" s="5">
        <v>31</v>
      </c>
      <c r="C13" s="7" t="s">
        <v>72</v>
      </c>
      <c r="D13" s="6" t="s">
        <v>73</v>
      </c>
      <c r="E13" s="8" t="s">
        <v>22</v>
      </c>
      <c r="F13" s="6" t="s">
        <v>23</v>
      </c>
      <c r="G13" s="5">
        <v>2</v>
      </c>
      <c r="H13" s="9" t="s">
        <v>24</v>
      </c>
      <c r="I13" s="5" t="s">
        <v>25</v>
      </c>
      <c r="J13" s="5" t="s">
        <v>26</v>
      </c>
      <c r="K13" s="10" t="s">
        <v>27</v>
      </c>
      <c r="L13" s="5">
        <v>2019</v>
      </c>
      <c r="M13" s="5" t="s">
        <v>23</v>
      </c>
      <c r="N13" s="5" t="s">
        <v>28</v>
      </c>
      <c r="O13" s="29">
        <v>0.97370000000000001</v>
      </c>
      <c r="P13" s="5" t="s">
        <v>29</v>
      </c>
      <c r="Q13" s="6" t="s">
        <v>30</v>
      </c>
      <c r="R13" s="217">
        <v>3355.55</v>
      </c>
      <c r="S13" s="5">
        <v>1</v>
      </c>
      <c r="T13" s="12" t="s">
        <v>31</v>
      </c>
      <c r="U13" s="221">
        <v>2</v>
      </c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</row>
    <row r="14" spans="1:68" s="11" customFormat="1" ht="16" customHeight="1">
      <c r="A14" s="5">
        <v>32</v>
      </c>
      <c r="B14" s="11" t="s">
        <v>615</v>
      </c>
      <c r="C14" s="7" t="s">
        <v>75</v>
      </c>
      <c r="D14" s="6" t="s">
        <v>76</v>
      </c>
      <c r="E14" s="8" t="s">
        <v>22</v>
      </c>
      <c r="F14" s="6" t="s">
        <v>23</v>
      </c>
      <c r="G14" s="5">
        <v>2</v>
      </c>
      <c r="H14" s="9" t="s">
        <v>24</v>
      </c>
      <c r="I14" s="5" t="s">
        <v>25</v>
      </c>
      <c r="J14" s="5" t="s">
        <v>53</v>
      </c>
      <c r="K14" s="10" t="s">
        <v>27</v>
      </c>
      <c r="L14" s="5">
        <v>2019</v>
      </c>
      <c r="M14" s="5" t="s">
        <v>23</v>
      </c>
      <c r="N14" s="5" t="s">
        <v>28</v>
      </c>
      <c r="O14" s="29">
        <v>0.85229999999999995</v>
      </c>
      <c r="P14" s="5" t="s">
        <v>29</v>
      </c>
      <c r="Q14" s="6" t="s">
        <v>77</v>
      </c>
      <c r="R14" s="217">
        <v>9.64</v>
      </c>
      <c r="S14" s="5">
        <v>1</v>
      </c>
      <c r="T14" s="12" t="s">
        <v>31</v>
      </c>
      <c r="U14" s="221">
        <v>2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</row>
    <row r="15" spans="1:68" s="11" customFormat="1" ht="16" customHeight="1">
      <c r="A15" s="5">
        <v>32</v>
      </c>
      <c r="B15" s="6"/>
      <c r="C15" s="19" t="s">
        <v>78</v>
      </c>
      <c r="D15" s="6" t="s">
        <v>79</v>
      </c>
      <c r="E15" s="8" t="s">
        <v>22</v>
      </c>
      <c r="F15" s="6" t="s">
        <v>23</v>
      </c>
      <c r="G15" s="5">
        <v>2</v>
      </c>
      <c r="H15" s="9" t="s">
        <v>24</v>
      </c>
      <c r="I15" s="5" t="s">
        <v>25</v>
      </c>
      <c r="J15" s="5" t="s">
        <v>26</v>
      </c>
      <c r="K15" s="10" t="s">
        <v>27</v>
      </c>
      <c r="L15" s="5">
        <v>2019</v>
      </c>
      <c r="M15" s="5" t="s">
        <v>23</v>
      </c>
      <c r="N15" s="5" t="s">
        <v>28</v>
      </c>
      <c r="O15" s="29">
        <v>0.85429999999999995</v>
      </c>
      <c r="P15" s="5" t="s">
        <v>29</v>
      </c>
      <c r="Q15" s="6" t="s">
        <v>77</v>
      </c>
      <c r="R15" s="217">
        <v>11669.89</v>
      </c>
      <c r="S15" s="5">
        <v>1</v>
      </c>
      <c r="T15" s="12" t="s">
        <v>31</v>
      </c>
      <c r="U15" s="221">
        <v>2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</row>
    <row r="16" spans="1:68" s="11" customFormat="1" ht="16" customHeight="1">
      <c r="A16" s="12">
        <v>33</v>
      </c>
      <c r="B16" s="11" t="s">
        <v>74</v>
      </c>
      <c r="C16" s="13" t="s">
        <v>81</v>
      </c>
      <c r="D16" s="11" t="s">
        <v>82</v>
      </c>
      <c r="E16" s="12">
        <v>57.1</v>
      </c>
      <c r="F16" s="11" t="s">
        <v>68</v>
      </c>
      <c r="G16" s="12">
        <v>1</v>
      </c>
      <c r="H16" s="14" t="s">
        <v>24</v>
      </c>
      <c r="I16" s="12" t="s">
        <v>25</v>
      </c>
      <c r="J16" s="12" t="s">
        <v>34</v>
      </c>
      <c r="K16" s="12" t="s">
        <v>27</v>
      </c>
      <c r="L16" s="12" t="s">
        <v>65</v>
      </c>
      <c r="M16" s="12" t="s">
        <v>43</v>
      </c>
      <c r="N16" s="12" t="s">
        <v>44</v>
      </c>
      <c r="O16" s="27">
        <v>0.95284765765399604</v>
      </c>
      <c r="P16" s="12" t="s">
        <v>66</v>
      </c>
      <c r="Q16" s="11" t="s">
        <v>67</v>
      </c>
      <c r="R16" s="217">
        <v>166</v>
      </c>
      <c r="S16" s="222">
        <v>2</v>
      </c>
      <c r="T16" s="12" t="s">
        <v>31</v>
      </c>
      <c r="U16" s="221">
        <v>1</v>
      </c>
      <c r="AB16" s="6"/>
      <c r="AC16" s="6"/>
      <c r="AD16" s="6"/>
      <c r="AE16" s="6"/>
      <c r="AF16" s="6"/>
    </row>
    <row r="17" spans="1:62" s="11" customFormat="1" ht="16" customHeight="1">
      <c r="A17" s="12">
        <v>33</v>
      </c>
      <c r="C17" s="7" t="s">
        <v>83</v>
      </c>
      <c r="D17" s="6" t="s">
        <v>84</v>
      </c>
      <c r="E17" s="12">
        <v>57.1</v>
      </c>
      <c r="F17" s="11" t="s">
        <v>36</v>
      </c>
      <c r="G17" s="12">
        <v>1</v>
      </c>
      <c r="H17" s="16" t="s">
        <v>40</v>
      </c>
      <c r="I17" s="12" t="s">
        <v>41</v>
      </c>
      <c r="J17" s="12" t="s">
        <v>34</v>
      </c>
      <c r="K17" s="12" t="s">
        <v>85</v>
      </c>
      <c r="L17" s="12" t="s">
        <v>86</v>
      </c>
      <c r="M17" s="12" t="s">
        <v>36</v>
      </c>
      <c r="N17" s="12" t="s">
        <v>87</v>
      </c>
      <c r="O17" s="27">
        <v>2.1</v>
      </c>
      <c r="P17" s="12" t="s">
        <v>45</v>
      </c>
      <c r="Q17" s="11" t="s">
        <v>88</v>
      </c>
      <c r="R17" s="217">
        <v>66392.7</v>
      </c>
      <c r="S17" s="222">
        <v>1</v>
      </c>
      <c r="T17" s="12" t="s">
        <v>31</v>
      </c>
      <c r="U17" s="221">
        <v>1.1000000000000001</v>
      </c>
      <c r="AB17" s="6"/>
      <c r="AC17" s="6"/>
      <c r="AD17" s="6"/>
      <c r="AE17" s="6"/>
      <c r="AF17" s="6"/>
    </row>
    <row r="18" spans="1:62" s="11" customFormat="1" ht="16" customHeight="1">
      <c r="A18" s="12">
        <v>33</v>
      </c>
      <c r="C18" s="21" t="s">
        <v>89</v>
      </c>
      <c r="D18" s="11" t="s">
        <v>90</v>
      </c>
      <c r="E18" s="12">
        <v>57.1</v>
      </c>
      <c r="F18" s="11" t="s">
        <v>91</v>
      </c>
      <c r="G18" s="12">
        <v>1</v>
      </c>
      <c r="H18" s="16" t="s">
        <v>40</v>
      </c>
      <c r="I18" s="12" t="s">
        <v>41</v>
      </c>
      <c r="J18" s="12" t="s">
        <v>34</v>
      </c>
      <c r="K18" s="12" t="s">
        <v>27</v>
      </c>
      <c r="L18" s="12"/>
      <c r="M18" s="12" t="s">
        <v>92</v>
      </c>
      <c r="N18" s="12" t="s">
        <v>44</v>
      </c>
      <c r="O18" s="27">
        <v>0.93230000000000002</v>
      </c>
      <c r="P18" s="12" t="s">
        <v>45</v>
      </c>
      <c r="Q18" s="11" t="s">
        <v>93</v>
      </c>
      <c r="R18" s="217">
        <v>8944.9</v>
      </c>
      <c r="S18" s="222">
        <v>1</v>
      </c>
      <c r="T18" s="12" t="s">
        <v>31</v>
      </c>
      <c r="U18" s="221">
        <v>1</v>
      </c>
      <c r="AB18" s="6"/>
      <c r="AC18" s="6"/>
      <c r="AD18" s="6"/>
      <c r="AE18" s="6"/>
      <c r="AF18" s="6"/>
    </row>
    <row r="19" spans="1:62" s="11" customFormat="1" ht="16" customHeight="1">
      <c r="A19" s="12">
        <v>33</v>
      </c>
      <c r="C19" s="20" t="s">
        <v>95</v>
      </c>
      <c r="D19" s="11" t="s">
        <v>94</v>
      </c>
      <c r="E19" s="12">
        <v>57.1</v>
      </c>
      <c r="F19" s="11" t="s">
        <v>63</v>
      </c>
      <c r="G19" s="12">
        <v>1</v>
      </c>
      <c r="H19" s="14" t="s">
        <v>24</v>
      </c>
      <c r="I19" s="12" t="s">
        <v>25</v>
      </c>
      <c r="J19" s="12" t="s">
        <v>34</v>
      </c>
      <c r="K19" s="12" t="s">
        <v>64</v>
      </c>
      <c r="L19" s="12" t="s">
        <v>65</v>
      </c>
      <c r="M19" s="12" t="s">
        <v>43</v>
      </c>
      <c r="N19" s="12" t="s">
        <v>44</v>
      </c>
      <c r="O19" s="27">
        <v>0.81226148078564497</v>
      </c>
      <c r="P19" s="12" t="s">
        <v>66</v>
      </c>
      <c r="Q19" s="11" t="s">
        <v>67</v>
      </c>
      <c r="R19" s="217">
        <v>27659.1</v>
      </c>
      <c r="S19" s="222">
        <v>2</v>
      </c>
      <c r="T19" s="12" t="s">
        <v>31</v>
      </c>
      <c r="U19" s="221">
        <v>1</v>
      </c>
      <c r="AB19" s="6"/>
      <c r="AC19" s="6"/>
      <c r="AD19" s="6"/>
      <c r="AE19" s="6"/>
      <c r="AF19" s="6"/>
    </row>
    <row r="20" spans="1:62" s="11" customFormat="1" ht="16" customHeight="1">
      <c r="A20" s="12">
        <v>33</v>
      </c>
      <c r="C20" s="20" t="s">
        <v>95</v>
      </c>
      <c r="D20" t="s">
        <v>624</v>
      </c>
      <c r="E20" s="12">
        <v>57.1</v>
      </c>
      <c r="F20" s="11" t="s">
        <v>91</v>
      </c>
      <c r="G20" s="12">
        <v>1</v>
      </c>
      <c r="H20" s="16" t="s">
        <v>40</v>
      </c>
      <c r="I20" s="12" t="s">
        <v>41</v>
      </c>
      <c r="J20" s="12" t="s">
        <v>34</v>
      </c>
      <c r="K20" s="12" t="s">
        <v>85</v>
      </c>
      <c r="L20" s="12"/>
      <c r="M20" s="12" t="s">
        <v>92</v>
      </c>
      <c r="N20" s="12" t="s">
        <v>44</v>
      </c>
      <c r="O20" s="27">
        <v>0.29980000000000001</v>
      </c>
      <c r="P20" s="12" t="s">
        <v>45</v>
      </c>
      <c r="Q20" s="11" t="s">
        <v>93</v>
      </c>
      <c r="R20" s="217">
        <v>27659.1</v>
      </c>
      <c r="S20" s="222">
        <v>1</v>
      </c>
      <c r="T20" s="12" t="s">
        <v>31</v>
      </c>
      <c r="U20" s="221">
        <v>1.1000000000000001</v>
      </c>
    </row>
    <row r="21" spans="1:62" s="11" customFormat="1" ht="16" customHeight="1">
      <c r="A21" s="12">
        <v>33</v>
      </c>
      <c r="C21" s="13" t="s">
        <v>96</v>
      </c>
      <c r="D21" s="11" t="s">
        <v>97</v>
      </c>
      <c r="E21" s="12">
        <v>57.1</v>
      </c>
      <c r="F21" s="11" t="s">
        <v>98</v>
      </c>
      <c r="G21" s="12">
        <v>1</v>
      </c>
      <c r="H21" s="16" t="s">
        <v>40</v>
      </c>
      <c r="I21" s="12" t="s">
        <v>41</v>
      </c>
      <c r="J21" s="12" t="s">
        <v>34</v>
      </c>
      <c r="K21" s="12" t="s">
        <v>27</v>
      </c>
      <c r="L21" s="12" t="s">
        <v>65</v>
      </c>
      <c r="M21" s="12" t="s">
        <v>43</v>
      </c>
      <c r="N21" s="12" t="s">
        <v>44</v>
      </c>
      <c r="O21" s="27">
        <v>0.34818212994542902</v>
      </c>
      <c r="P21" s="12" t="s">
        <v>45</v>
      </c>
      <c r="Q21" s="11" t="s">
        <v>67</v>
      </c>
      <c r="R21" s="217">
        <v>76835.92</v>
      </c>
      <c r="S21" s="222">
        <v>2</v>
      </c>
      <c r="T21" s="12" t="s">
        <v>31</v>
      </c>
      <c r="U21" s="221">
        <v>1</v>
      </c>
    </row>
    <row r="22" spans="1:62" s="11" customFormat="1" ht="16" customHeight="1">
      <c r="A22" s="12">
        <v>33</v>
      </c>
      <c r="C22" s="13" t="s">
        <v>96</v>
      </c>
      <c r="D22" s="11" t="s">
        <v>97</v>
      </c>
      <c r="E22" s="12">
        <v>57.1</v>
      </c>
      <c r="F22" s="11" t="s">
        <v>36</v>
      </c>
      <c r="G22" s="12">
        <v>1</v>
      </c>
      <c r="H22" s="16" t="s">
        <v>40</v>
      </c>
      <c r="I22" s="12" t="s">
        <v>41</v>
      </c>
      <c r="J22" s="12" t="s">
        <v>26</v>
      </c>
      <c r="K22" s="12" t="s">
        <v>27</v>
      </c>
      <c r="L22" s="12" t="s">
        <v>86</v>
      </c>
      <c r="M22" s="12" t="s">
        <v>36</v>
      </c>
      <c r="N22" s="12" t="s">
        <v>87</v>
      </c>
      <c r="O22" s="27">
        <v>3.5</v>
      </c>
      <c r="P22" s="12" t="s">
        <v>45</v>
      </c>
      <c r="Q22" s="11" t="s">
        <v>88</v>
      </c>
      <c r="R22" s="217">
        <v>76835.92</v>
      </c>
      <c r="S22" s="222">
        <v>1</v>
      </c>
      <c r="T22" s="12" t="s">
        <v>31</v>
      </c>
      <c r="U22" s="221">
        <v>1.1000000000000001</v>
      </c>
    </row>
    <row r="23" spans="1:62" s="11" customFormat="1" ht="16" customHeight="1">
      <c r="A23" s="12">
        <v>33</v>
      </c>
      <c r="C23" s="7" t="s">
        <v>99</v>
      </c>
      <c r="D23" s="6" t="s">
        <v>100</v>
      </c>
      <c r="E23" s="12">
        <v>57.1</v>
      </c>
      <c r="F23" s="11" t="s">
        <v>98</v>
      </c>
      <c r="G23" s="12">
        <v>1</v>
      </c>
      <c r="H23" s="14" t="s">
        <v>24</v>
      </c>
      <c r="I23" s="12" t="s">
        <v>25</v>
      </c>
      <c r="J23" s="12" t="s">
        <v>34</v>
      </c>
      <c r="K23" s="12" t="s">
        <v>64</v>
      </c>
      <c r="L23" s="12" t="s">
        <v>65</v>
      </c>
      <c r="M23" s="12" t="s">
        <v>43</v>
      </c>
      <c r="N23" s="12" t="s">
        <v>44</v>
      </c>
      <c r="O23" s="27">
        <v>0.59359262439858496</v>
      </c>
      <c r="P23" s="12" t="s">
        <v>66</v>
      </c>
      <c r="Q23" s="11" t="s">
        <v>67</v>
      </c>
      <c r="R23" s="217">
        <v>66597.2</v>
      </c>
      <c r="S23" s="222">
        <v>1</v>
      </c>
      <c r="T23" s="12" t="s">
        <v>31</v>
      </c>
      <c r="U23" s="221">
        <v>2</v>
      </c>
    </row>
    <row r="24" spans="1:62" s="11" customFormat="1" ht="16" customHeight="1">
      <c r="A24" s="12">
        <v>33</v>
      </c>
      <c r="B24" s="6"/>
      <c r="C24" s="13" t="s">
        <v>99</v>
      </c>
      <c r="D24" s="6" t="s">
        <v>100</v>
      </c>
      <c r="E24" s="12">
        <v>57.1</v>
      </c>
      <c r="F24" s="11" t="s">
        <v>586</v>
      </c>
      <c r="G24" s="5">
        <v>3</v>
      </c>
      <c r="H24" s="14" t="s">
        <v>24</v>
      </c>
      <c r="I24" s="12" t="s">
        <v>103</v>
      </c>
      <c r="J24" s="5" t="s">
        <v>53</v>
      </c>
      <c r="K24" s="5" t="s">
        <v>64</v>
      </c>
      <c r="L24" s="12">
        <v>2019</v>
      </c>
      <c r="M24" s="5" t="s">
        <v>43</v>
      </c>
      <c r="N24" s="12" t="s">
        <v>104</v>
      </c>
      <c r="O24" s="29"/>
      <c r="P24" s="12" t="s">
        <v>103</v>
      </c>
      <c r="Q24" s="11" t="s">
        <v>105</v>
      </c>
      <c r="R24" s="217">
        <v>66597.2</v>
      </c>
      <c r="S24" s="12">
        <v>2</v>
      </c>
      <c r="T24" s="12" t="s">
        <v>31</v>
      </c>
      <c r="U24" s="221">
        <v>1</v>
      </c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s="11" customFormat="1" ht="16" customHeight="1">
      <c r="A25" s="12">
        <v>33</v>
      </c>
      <c r="C25" s="13" t="s">
        <v>106</v>
      </c>
      <c r="D25" s="11" t="s">
        <v>107</v>
      </c>
      <c r="E25" s="12">
        <v>57.1</v>
      </c>
      <c r="F25" s="11" t="s">
        <v>36</v>
      </c>
      <c r="G25" s="12">
        <v>1</v>
      </c>
      <c r="H25" s="16" t="s">
        <v>40</v>
      </c>
      <c r="I25" s="12" t="s">
        <v>41</v>
      </c>
      <c r="J25" s="12" t="s">
        <v>34</v>
      </c>
      <c r="K25" s="12" t="s">
        <v>27</v>
      </c>
      <c r="L25" s="12" t="s">
        <v>86</v>
      </c>
      <c r="M25" s="12" t="s">
        <v>36</v>
      </c>
      <c r="N25" s="12" t="s">
        <v>87</v>
      </c>
      <c r="O25" s="27">
        <v>8.5</v>
      </c>
      <c r="P25" s="12" t="s">
        <v>45</v>
      </c>
      <c r="Q25" s="11" t="s">
        <v>88</v>
      </c>
      <c r="R25" s="217">
        <v>6723</v>
      </c>
      <c r="S25" s="222">
        <v>1</v>
      </c>
      <c r="T25" s="12" t="s">
        <v>31</v>
      </c>
      <c r="U25" s="221">
        <v>1</v>
      </c>
      <c r="AB25" s="6"/>
      <c r="AC25" s="6"/>
      <c r="AD25" s="6"/>
      <c r="AE25" s="6"/>
      <c r="AF25" s="6"/>
    </row>
    <row r="26" spans="1:62" s="11" customFormat="1" ht="16" customHeight="1">
      <c r="A26" s="12">
        <v>33</v>
      </c>
      <c r="C26" s="13" t="s">
        <v>108</v>
      </c>
      <c r="D26" s="11" t="s">
        <v>109</v>
      </c>
      <c r="E26" s="12">
        <v>57.1</v>
      </c>
      <c r="F26" s="11" t="s">
        <v>110</v>
      </c>
      <c r="G26" s="12">
        <v>1</v>
      </c>
      <c r="H26" s="14" t="s">
        <v>24</v>
      </c>
      <c r="I26" s="12" t="s">
        <v>25</v>
      </c>
      <c r="J26" s="12" t="s">
        <v>34</v>
      </c>
      <c r="K26" s="12" t="s">
        <v>64</v>
      </c>
      <c r="L26" s="12" t="s">
        <v>65</v>
      </c>
      <c r="M26" s="12" t="s">
        <v>43</v>
      </c>
      <c r="N26" s="12" t="s">
        <v>44</v>
      </c>
      <c r="O26" s="27">
        <v>0.66742802608557295</v>
      </c>
      <c r="P26" s="12" t="s">
        <v>66</v>
      </c>
      <c r="Q26" s="11" t="s">
        <v>67</v>
      </c>
      <c r="R26" s="217">
        <v>9340.2999999999993</v>
      </c>
      <c r="S26" s="222">
        <v>1</v>
      </c>
      <c r="T26" s="12" t="s">
        <v>31</v>
      </c>
      <c r="U26" s="221">
        <v>1</v>
      </c>
      <c r="AB26" s="6"/>
      <c r="AC26" s="6"/>
      <c r="AD26" s="6"/>
      <c r="AE26" s="6"/>
      <c r="AF26" s="6"/>
    </row>
    <row r="27" spans="1:62" s="11" customFormat="1" ht="16" customHeight="1">
      <c r="A27" s="5">
        <v>33</v>
      </c>
      <c r="C27" s="36" t="s">
        <v>604</v>
      </c>
      <c r="D27" s="6" t="s">
        <v>603</v>
      </c>
      <c r="E27" s="5">
        <v>57.1</v>
      </c>
      <c r="F27" s="6" t="s">
        <v>613</v>
      </c>
      <c r="G27" s="5">
        <v>3</v>
      </c>
      <c r="H27" s="9" t="s">
        <v>24</v>
      </c>
      <c r="I27" s="5" t="s">
        <v>25</v>
      </c>
      <c r="J27" s="5" t="s">
        <v>53</v>
      </c>
      <c r="K27" s="12" t="s">
        <v>27</v>
      </c>
      <c r="L27" s="5" t="s">
        <v>592</v>
      </c>
      <c r="M27" s="5" t="s">
        <v>43</v>
      </c>
      <c r="N27" s="5" t="s">
        <v>594</v>
      </c>
      <c r="O27" s="5" t="s">
        <v>593</v>
      </c>
      <c r="P27" s="5" t="s">
        <v>125</v>
      </c>
      <c r="Q27" s="6" t="s">
        <v>595</v>
      </c>
      <c r="R27" s="217">
        <v>21220</v>
      </c>
      <c r="S27" s="5">
        <v>2</v>
      </c>
      <c r="T27" s="12" t="s">
        <v>31</v>
      </c>
      <c r="U27" s="221">
        <v>3</v>
      </c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s="11" customFormat="1" ht="16" customHeight="1">
      <c r="A28" s="5">
        <v>33</v>
      </c>
      <c r="C28" s="36" t="s">
        <v>606</v>
      </c>
      <c r="D28" s="6" t="s">
        <v>605</v>
      </c>
      <c r="E28" s="5">
        <v>57.1</v>
      </c>
      <c r="F28" s="6" t="s">
        <v>613</v>
      </c>
      <c r="G28" s="5">
        <v>3</v>
      </c>
      <c r="H28" s="9" t="s">
        <v>24</v>
      </c>
      <c r="I28" s="5" t="s">
        <v>25</v>
      </c>
      <c r="J28" s="5" t="s">
        <v>53</v>
      </c>
      <c r="K28" s="12" t="s">
        <v>27</v>
      </c>
      <c r="L28" s="5" t="s">
        <v>592</v>
      </c>
      <c r="M28" s="5" t="s">
        <v>43</v>
      </c>
      <c r="N28" s="5" t="s">
        <v>594</v>
      </c>
      <c r="O28" s="5" t="s">
        <v>593</v>
      </c>
      <c r="P28" s="5" t="s">
        <v>125</v>
      </c>
      <c r="Q28" s="6" t="s">
        <v>595</v>
      </c>
      <c r="R28" s="217">
        <v>21220</v>
      </c>
      <c r="S28" s="5">
        <v>2</v>
      </c>
      <c r="T28" s="12" t="s">
        <v>31</v>
      </c>
      <c r="U28" s="221">
        <v>3.1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s="11" customFormat="1" ht="16" customHeight="1">
      <c r="A29" s="5">
        <v>33</v>
      </c>
      <c r="C29" s="36" t="s">
        <v>608</v>
      </c>
      <c r="D29" s="6" t="s">
        <v>607</v>
      </c>
      <c r="E29" s="5">
        <v>57.1</v>
      </c>
      <c r="F29" s="6" t="s">
        <v>613</v>
      </c>
      <c r="G29" s="5">
        <v>3</v>
      </c>
      <c r="H29" s="9" t="s">
        <v>24</v>
      </c>
      <c r="I29" s="5" t="s">
        <v>25</v>
      </c>
      <c r="J29" s="5" t="s">
        <v>53</v>
      </c>
      <c r="K29" s="12" t="s">
        <v>27</v>
      </c>
      <c r="L29" s="5" t="s">
        <v>592</v>
      </c>
      <c r="M29" s="5" t="s">
        <v>43</v>
      </c>
      <c r="N29" s="5" t="s">
        <v>594</v>
      </c>
      <c r="O29" s="5" t="s">
        <v>593</v>
      </c>
      <c r="P29" s="5" t="s">
        <v>125</v>
      </c>
      <c r="Q29" s="6" t="s">
        <v>595</v>
      </c>
      <c r="R29" s="217">
        <v>21220</v>
      </c>
      <c r="S29" s="5">
        <v>2</v>
      </c>
      <c r="T29" s="12" t="s">
        <v>31</v>
      </c>
      <c r="U29" s="221">
        <v>3.1</v>
      </c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s="11" customFormat="1" ht="16" customHeight="1">
      <c r="A30" s="12">
        <v>33</v>
      </c>
      <c r="C30" s="13" t="s">
        <v>111</v>
      </c>
      <c r="D30" s="11" t="s">
        <v>112</v>
      </c>
      <c r="E30" s="12">
        <v>57.1</v>
      </c>
      <c r="F30" s="11" t="s">
        <v>91</v>
      </c>
      <c r="G30" s="12">
        <v>1</v>
      </c>
      <c r="H30" s="23" t="s">
        <v>113</v>
      </c>
      <c r="I30" s="12" t="s">
        <v>25</v>
      </c>
      <c r="J30" s="12" t="s">
        <v>34</v>
      </c>
      <c r="K30" s="12" t="s">
        <v>27</v>
      </c>
      <c r="L30" s="12"/>
      <c r="M30" s="12" t="s">
        <v>92</v>
      </c>
      <c r="N30" s="12" t="s">
        <v>44</v>
      </c>
      <c r="O30" s="27">
        <v>1.3120000000000001</v>
      </c>
      <c r="P30" s="12" t="s">
        <v>114</v>
      </c>
      <c r="Q30" s="11" t="s">
        <v>93</v>
      </c>
      <c r="R30" s="217">
        <v>21220</v>
      </c>
      <c r="S30" s="222">
        <v>2</v>
      </c>
      <c r="T30" s="12" t="s">
        <v>31</v>
      </c>
      <c r="U30" s="221">
        <v>1</v>
      </c>
    </row>
    <row r="31" spans="1:62" s="11" customFormat="1" ht="16" customHeight="1">
      <c r="A31" s="12">
        <v>33</v>
      </c>
      <c r="B31" s="6"/>
      <c r="C31" s="7" t="s">
        <v>115</v>
      </c>
      <c r="D31" s="6" t="s">
        <v>116</v>
      </c>
      <c r="E31" s="12">
        <v>57.1</v>
      </c>
      <c r="F31" s="11" t="s">
        <v>586</v>
      </c>
      <c r="G31" s="5">
        <v>3</v>
      </c>
      <c r="H31" s="14" t="s">
        <v>24</v>
      </c>
      <c r="I31" s="12" t="s">
        <v>25</v>
      </c>
      <c r="J31" s="5" t="s">
        <v>53</v>
      </c>
      <c r="K31" s="5" t="s">
        <v>64</v>
      </c>
      <c r="L31" s="12">
        <v>2019</v>
      </c>
      <c r="M31" s="5" t="s">
        <v>43</v>
      </c>
      <c r="N31" s="12" t="s">
        <v>104</v>
      </c>
      <c r="O31" s="29"/>
      <c r="P31" s="12" t="s">
        <v>25</v>
      </c>
      <c r="Q31" s="11" t="s">
        <v>105</v>
      </c>
      <c r="R31" s="217">
        <v>32732.12</v>
      </c>
      <c r="S31" s="12">
        <v>2</v>
      </c>
      <c r="T31" s="12" t="s">
        <v>31</v>
      </c>
      <c r="U31" s="221">
        <v>2</v>
      </c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s="11" customFormat="1" ht="16" customHeight="1">
      <c r="A32" s="12">
        <v>33</v>
      </c>
      <c r="C32" s="13" t="s">
        <v>117</v>
      </c>
      <c r="D32" t="s">
        <v>118</v>
      </c>
      <c r="E32" s="12">
        <v>57.1</v>
      </c>
      <c r="F32" s="11" t="s">
        <v>91</v>
      </c>
      <c r="G32" s="12">
        <v>1</v>
      </c>
      <c r="H32" s="23" t="s">
        <v>113</v>
      </c>
      <c r="I32" s="12" t="s">
        <v>25</v>
      </c>
      <c r="J32" s="12" t="s">
        <v>34</v>
      </c>
      <c r="K32" s="12" t="s">
        <v>64</v>
      </c>
      <c r="L32" s="12"/>
      <c r="M32" s="12" t="s">
        <v>92</v>
      </c>
      <c r="N32" s="12" t="s">
        <v>44</v>
      </c>
      <c r="O32" s="27">
        <v>1.708</v>
      </c>
      <c r="P32" s="12" t="s">
        <v>114</v>
      </c>
      <c r="Q32" s="11" t="s">
        <v>93</v>
      </c>
      <c r="R32" s="217">
        <v>34975.279999999999</v>
      </c>
      <c r="S32" s="222">
        <v>2</v>
      </c>
      <c r="T32" s="12" t="s">
        <v>31</v>
      </c>
      <c r="U32" s="221">
        <v>1</v>
      </c>
    </row>
    <row r="33" spans="1:62" s="11" customFormat="1" ht="16" customHeight="1">
      <c r="A33" s="12">
        <v>33</v>
      </c>
      <c r="C33" s="13" t="s">
        <v>117</v>
      </c>
      <c r="D33" t="s">
        <v>118</v>
      </c>
      <c r="E33" s="12">
        <v>57.1</v>
      </c>
      <c r="F33" s="11" t="s">
        <v>68</v>
      </c>
      <c r="G33" s="12">
        <v>1</v>
      </c>
      <c r="H33" s="14" t="s">
        <v>24</v>
      </c>
      <c r="I33" s="12" t="s">
        <v>25</v>
      </c>
      <c r="J33" s="12" t="s">
        <v>34</v>
      </c>
      <c r="K33" s="12" t="s">
        <v>64</v>
      </c>
      <c r="L33" s="12" t="s">
        <v>65</v>
      </c>
      <c r="M33" s="12" t="s">
        <v>43</v>
      </c>
      <c r="N33" s="12" t="s">
        <v>44</v>
      </c>
      <c r="O33" s="27">
        <v>0.73114733862831205</v>
      </c>
      <c r="P33" s="12" t="s">
        <v>66</v>
      </c>
      <c r="Q33" s="11" t="s">
        <v>67</v>
      </c>
      <c r="R33" s="217">
        <v>34975.279999999999</v>
      </c>
      <c r="S33" s="222">
        <v>2</v>
      </c>
      <c r="T33" s="12" t="s">
        <v>31</v>
      </c>
      <c r="U33" s="221">
        <v>1.1000000000000001</v>
      </c>
      <c r="AB33" s="6"/>
      <c r="AC33" s="6"/>
      <c r="AD33" s="6"/>
      <c r="AE33" s="6"/>
      <c r="AF33" s="6"/>
    </row>
    <row r="34" spans="1:62" s="11" customFormat="1" ht="16" customHeight="1">
      <c r="A34" s="12">
        <v>33</v>
      </c>
      <c r="C34" s="13" t="s">
        <v>117</v>
      </c>
      <c r="D34" t="s">
        <v>118</v>
      </c>
      <c r="E34" s="12">
        <v>57.1</v>
      </c>
      <c r="F34" s="11" t="s">
        <v>119</v>
      </c>
      <c r="G34" s="12">
        <v>1</v>
      </c>
      <c r="H34" s="16" t="s">
        <v>40</v>
      </c>
      <c r="I34" s="12" t="s">
        <v>41</v>
      </c>
      <c r="J34" s="12" t="s">
        <v>34</v>
      </c>
      <c r="K34" s="12" t="s">
        <v>64</v>
      </c>
      <c r="L34" s="12" t="s">
        <v>65</v>
      </c>
      <c r="M34" s="12" t="s">
        <v>43</v>
      </c>
      <c r="N34" s="12" t="s">
        <v>44</v>
      </c>
      <c r="O34" s="27">
        <v>0.185953942005956</v>
      </c>
      <c r="P34" s="12" t="s">
        <v>45</v>
      </c>
      <c r="Q34" s="11" t="s">
        <v>67</v>
      </c>
      <c r="R34" s="217">
        <v>34975.279999999999</v>
      </c>
      <c r="S34" s="222">
        <v>2</v>
      </c>
      <c r="T34" s="12" t="s">
        <v>31</v>
      </c>
      <c r="U34" s="221">
        <v>1.1000000000000001</v>
      </c>
    </row>
    <row r="35" spans="1:62" s="11" customFormat="1" ht="16" customHeight="1">
      <c r="A35" s="12">
        <v>33</v>
      </c>
      <c r="C35" s="13" t="s">
        <v>117</v>
      </c>
      <c r="D35" t="s">
        <v>118</v>
      </c>
      <c r="E35" s="12">
        <v>57.1</v>
      </c>
      <c r="F35" s="11" t="s">
        <v>110</v>
      </c>
      <c r="G35" s="12">
        <v>1</v>
      </c>
      <c r="H35" s="16" t="s">
        <v>40</v>
      </c>
      <c r="I35" s="12" t="s">
        <v>41</v>
      </c>
      <c r="J35" s="12" t="s">
        <v>34</v>
      </c>
      <c r="K35" s="12" t="s">
        <v>64</v>
      </c>
      <c r="L35" s="12" t="s">
        <v>65</v>
      </c>
      <c r="M35" s="12" t="s">
        <v>43</v>
      </c>
      <c r="N35" s="12" t="s">
        <v>44</v>
      </c>
      <c r="O35" s="27">
        <v>0.80502526171036903</v>
      </c>
      <c r="P35" s="12" t="s">
        <v>45</v>
      </c>
      <c r="Q35" s="11" t="s">
        <v>67</v>
      </c>
      <c r="R35" s="217">
        <v>34975.279999999999</v>
      </c>
      <c r="S35" s="222">
        <v>2</v>
      </c>
      <c r="T35" s="12" t="s">
        <v>31</v>
      </c>
      <c r="U35" s="221">
        <v>1.1000000000000001</v>
      </c>
    </row>
    <row r="36" spans="1:62" s="11" customFormat="1" ht="16" customHeight="1">
      <c r="A36" s="12">
        <v>33</v>
      </c>
      <c r="C36" s="24" t="s">
        <v>120</v>
      </c>
      <c r="D36" s="11" t="s">
        <v>121</v>
      </c>
      <c r="E36" s="12">
        <v>57.1</v>
      </c>
      <c r="F36" s="11" t="s">
        <v>122</v>
      </c>
      <c r="G36" s="12">
        <v>1</v>
      </c>
      <c r="H36" s="14" t="s">
        <v>24</v>
      </c>
      <c r="I36" s="12" t="s">
        <v>25</v>
      </c>
      <c r="J36" s="12" t="s">
        <v>34</v>
      </c>
      <c r="K36" s="12" t="s">
        <v>27</v>
      </c>
      <c r="L36" s="12"/>
      <c r="M36" s="12" t="s">
        <v>123</v>
      </c>
      <c r="N36" s="12" t="s">
        <v>124</v>
      </c>
      <c r="O36" s="27">
        <v>0.9</v>
      </c>
      <c r="P36" s="12" t="s">
        <v>125</v>
      </c>
      <c r="Q36" s="11" t="s">
        <v>126</v>
      </c>
      <c r="R36" s="217">
        <v>31737</v>
      </c>
      <c r="S36" s="222">
        <v>2</v>
      </c>
      <c r="T36" s="12" t="s">
        <v>31</v>
      </c>
      <c r="U36" s="221">
        <v>1.1000000000000001</v>
      </c>
    </row>
    <row r="37" spans="1:62" s="11" customFormat="1" ht="16" customHeight="1">
      <c r="A37" s="12">
        <v>33</v>
      </c>
      <c r="C37" s="13" t="s">
        <v>127</v>
      </c>
      <c r="D37" s="11" t="s">
        <v>128</v>
      </c>
      <c r="E37" s="12">
        <v>57.1</v>
      </c>
      <c r="F37" s="11" t="s">
        <v>110</v>
      </c>
      <c r="G37" s="12">
        <v>1</v>
      </c>
      <c r="H37" s="16" t="s">
        <v>40</v>
      </c>
      <c r="I37" s="12" t="s">
        <v>41</v>
      </c>
      <c r="J37" s="12" t="s">
        <v>34</v>
      </c>
      <c r="K37" s="12" t="s">
        <v>85</v>
      </c>
      <c r="L37" s="12" t="s">
        <v>65</v>
      </c>
      <c r="M37" s="12" t="s">
        <v>43</v>
      </c>
      <c r="N37" s="12" t="s">
        <v>44</v>
      </c>
      <c r="O37" s="27">
        <v>0.41765009536627801</v>
      </c>
      <c r="P37" s="12" t="s">
        <v>45</v>
      </c>
      <c r="Q37" s="11" t="s">
        <v>67</v>
      </c>
      <c r="R37" s="217">
        <v>31737.119999999999</v>
      </c>
      <c r="S37" s="222">
        <v>2</v>
      </c>
      <c r="T37" s="12" t="s">
        <v>31</v>
      </c>
      <c r="U37" s="221">
        <v>1</v>
      </c>
    </row>
    <row r="38" spans="1:62" s="11" customFormat="1" ht="16" customHeight="1">
      <c r="A38" s="12">
        <v>33</v>
      </c>
      <c r="C38" s="13" t="s">
        <v>127</v>
      </c>
      <c r="D38" s="11" t="s">
        <v>128</v>
      </c>
      <c r="E38" s="12">
        <v>57.1</v>
      </c>
      <c r="F38" s="11" t="s">
        <v>91</v>
      </c>
      <c r="G38" s="12">
        <v>1</v>
      </c>
      <c r="H38" s="16" t="s">
        <v>40</v>
      </c>
      <c r="I38" s="12" t="s">
        <v>41</v>
      </c>
      <c r="J38" s="12" t="s">
        <v>34</v>
      </c>
      <c r="K38" s="12" t="s">
        <v>85</v>
      </c>
      <c r="L38" s="12"/>
      <c r="M38" s="12" t="s">
        <v>92</v>
      </c>
      <c r="N38" s="12" t="s">
        <v>44</v>
      </c>
      <c r="O38" s="27">
        <v>0.91800000000000004</v>
      </c>
      <c r="P38" s="12" t="s">
        <v>45</v>
      </c>
      <c r="Q38" s="11" t="s">
        <v>93</v>
      </c>
      <c r="R38" s="217">
        <v>31737.119999999999</v>
      </c>
      <c r="S38" s="222">
        <v>1</v>
      </c>
      <c r="T38" s="12" t="s">
        <v>31</v>
      </c>
      <c r="U38" s="221">
        <v>1.1000000000000001</v>
      </c>
      <c r="AB38" s="6"/>
      <c r="AC38" s="6"/>
      <c r="AD38" s="6"/>
      <c r="AE38" s="6"/>
      <c r="AF38" s="6"/>
    </row>
    <row r="39" spans="1:62" s="11" customFormat="1" ht="16" customHeight="1">
      <c r="A39" s="12">
        <v>33</v>
      </c>
      <c r="C39" s="13" t="s">
        <v>129</v>
      </c>
      <c r="D39" s="11" t="s">
        <v>130</v>
      </c>
      <c r="E39" s="12">
        <v>57.1</v>
      </c>
      <c r="F39" s="11" t="s">
        <v>91</v>
      </c>
      <c r="G39" s="12">
        <v>1</v>
      </c>
      <c r="H39" s="16" t="s">
        <v>40</v>
      </c>
      <c r="I39" s="12" t="s">
        <v>41</v>
      </c>
      <c r="J39" s="12" t="s">
        <v>34</v>
      </c>
      <c r="K39" s="12" t="s">
        <v>27</v>
      </c>
      <c r="L39" s="12"/>
      <c r="M39" s="12" t="s">
        <v>92</v>
      </c>
      <c r="N39" s="12" t="s">
        <v>44</v>
      </c>
      <c r="O39" s="27">
        <v>0.41799999999999998</v>
      </c>
      <c r="P39" s="12" t="s">
        <v>45</v>
      </c>
      <c r="Q39" s="11" t="s">
        <v>93</v>
      </c>
      <c r="R39" s="217">
        <v>70372</v>
      </c>
      <c r="S39" s="222">
        <v>1</v>
      </c>
      <c r="T39" s="12" t="s">
        <v>31</v>
      </c>
      <c r="U39" s="221">
        <v>1</v>
      </c>
    </row>
    <row r="40" spans="1:62" s="11" customFormat="1" ht="16" customHeight="1">
      <c r="A40" s="12">
        <v>33</v>
      </c>
      <c r="C40" s="13" t="s">
        <v>131</v>
      </c>
      <c r="D40" s="11" t="s">
        <v>132</v>
      </c>
      <c r="E40" s="12">
        <v>57.1</v>
      </c>
      <c r="F40" s="11" t="s">
        <v>36</v>
      </c>
      <c r="G40" s="12">
        <v>1</v>
      </c>
      <c r="H40" s="16" t="s">
        <v>40</v>
      </c>
      <c r="I40" s="12" t="s">
        <v>41</v>
      </c>
      <c r="J40" s="12" t="s">
        <v>34</v>
      </c>
      <c r="K40" s="12" t="s">
        <v>27</v>
      </c>
      <c r="L40" s="12" t="s">
        <v>86</v>
      </c>
      <c r="M40" s="12" t="s">
        <v>36</v>
      </c>
      <c r="N40" s="12" t="s">
        <v>87</v>
      </c>
      <c r="O40" s="27">
        <v>6</v>
      </c>
      <c r="P40" s="12" t="s">
        <v>45</v>
      </c>
      <c r="Q40" s="11" t="s">
        <v>88</v>
      </c>
      <c r="R40" s="217">
        <v>58572</v>
      </c>
      <c r="S40" s="222">
        <v>2</v>
      </c>
      <c r="T40" s="12" t="s">
        <v>31</v>
      </c>
      <c r="U40" s="221">
        <v>1</v>
      </c>
    </row>
    <row r="41" spans="1:62" s="11" customFormat="1" ht="16" customHeight="1">
      <c r="A41" s="12">
        <v>33</v>
      </c>
      <c r="C41" s="13" t="s">
        <v>133</v>
      </c>
      <c r="D41" s="11" t="s">
        <v>134</v>
      </c>
      <c r="E41" s="12">
        <v>57.1</v>
      </c>
      <c r="F41" s="11" t="s">
        <v>36</v>
      </c>
      <c r="G41" s="12">
        <v>1</v>
      </c>
      <c r="H41" s="14" t="s">
        <v>24</v>
      </c>
      <c r="I41" s="12" t="s">
        <v>25</v>
      </c>
      <c r="J41" s="12" t="s">
        <v>34</v>
      </c>
      <c r="K41" s="12" t="s">
        <v>27</v>
      </c>
      <c r="L41" s="12" t="s">
        <v>86</v>
      </c>
      <c r="M41" s="12" t="s">
        <v>36</v>
      </c>
      <c r="N41" s="12" t="s">
        <v>87</v>
      </c>
      <c r="O41" s="27">
        <v>0.8</v>
      </c>
      <c r="P41" s="12" t="s">
        <v>66</v>
      </c>
      <c r="Q41" s="11" t="s">
        <v>88</v>
      </c>
      <c r="R41" s="217">
        <v>58572</v>
      </c>
      <c r="S41" s="222">
        <v>2</v>
      </c>
      <c r="T41" s="12" t="s">
        <v>31</v>
      </c>
      <c r="U41" s="221">
        <v>1.1000000000000001</v>
      </c>
      <c r="AB41" s="6"/>
      <c r="AC41" s="6"/>
      <c r="AD41" s="6"/>
      <c r="AE41" s="6"/>
      <c r="AF41" s="6"/>
    </row>
    <row r="42" spans="1:62" s="11" customFormat="1" ht="16" customHeight="1">
      <c r="A42" s="12">
        <v>33</v>
      </c>
      <c r="C42" s="13" t="s">
        <v>135</v>
      </c>
      <c r="D42" s="11" t="s">
        <v>136</v>
      </c>
      <c r="E42" s="12">
        <v>57.1</v>
      </c>
      <c r="F42" s="11" t="s">
        <v>68</v>
      </c>
      <c r="G42" s="12">
        <v>1</v>
      </c>
      <c r="H42" s="16" t="s">
        <v>40</v>
      </c>
      <c r="I42" s="12" t="s">
        <v>41</v>
      </c>
      <c r="J42" s="12" t="s">
        <v>34</v>
      </c>
      <c r="K42" s="12" t="s">
        <v>64</v>
      </c>
      <c r="L42" s="12" t="s">
        <v>65</v>
      </c>
      <c r="M42" s="12" t="s">
        <v>43</v>
      </c>
      <c r="N42" s="12" t="s">
        <v>44</v>
      </c>
      <c r="O42" s="27">
        <v>0.49165029535112698</v>
      </c>
      <c r="P42" s="12" t="s">
        <v>45</v>
      </c>
      <c r="Q42" s="11" t="s">
        <v>67</v>
      </c>
      <c r="R42" s="217">
        <v>16320</v>
      </c>
      <c r="S42" s="222">
        <v>2</v>
      </c>
      <c r="T42" s="12" t="s">
        <v>31</v>
      </c>
      <c r="U42" s="221">
        <v>1.1000000000000001</v>
      </c>
    </row>
    <row r="43" spans="1:62" s="11" customFormat="1" ht="16" customHeight="1">
      <c r="A43" s="12">
        <v>33</v>
      </c>
      <c r="C43" s="13" t="s">
        <v>135</v>
      </c>
      <c r="D43" s="11" t="s">
        <v>136</v>
      </c>
      <c r="E43" s="12">
        <v>57.1</v>
      </c>
      <c r="F43" s="11" t="s">
        <v>110</v>
      </c>
      <c r="G43" s="12">
        <v>1</v>
      </c>
      <c r="H43" s="14" t="s">
        <v>24</v>
      </c>
      <c r="I43" s="12" t="s">
        <v>25</v>
      </c>
      <c r="J43" s="12" t="s">
        <v>34</v>
      </c>
      <c r="K43" s="12" t="s">
        <v>64</v>
      </c>
      <c r="L43" s="12" t="s">
        <v>65</v>
      </c>
      <c r="M43" s="12" t="s">
        <v>43</v>
      </c>
      <c r="N43" s="12" t="s">
        <v>44</v>
      </c>
      <c r="O43" s="27">
        <v>0.984966858574302</v>
      </c>
      <c r="P43" s="12" t="s">
        <v>25</v>
      </c>
      <c r="Q43" s="11" t="s">
        <v>67</v>
      </c>
      <c r="R43" s="217">
        <v>16320</v>
      </c>
      <c r="S43" s="222">
        <v>2</v>
      </c>
      <c r="T43" s="12" t="s">
        <v>31</v>
      </c>
      <c r="U43" s="221">
        <v>1.1000000000000001</v>
      </c>
    </row>
    <row r="44" spans="1:62" s="11" customFormat="1" ht="16" customHeight="1">
      <c r="A44" s="12">
        <v>33</v>
      </c>
      <c r="C44" s="13" t="s">
        <v>135</v>
      </c>
      <c r="D44" s="11" t="s">
        <v>136</v>
      </c>
      <c r="E44" s="12">
        <v>57.1</v>
      </c>
      <c r="F44" s="11" t="s">
        <v>69</v>
      </c>
      <c r="G44" s="12">
        <v>1</v>
      </c>
      <c r="H44" s="23" t="s">
        <v>113</v>
      </c>
      <c r="I44" s="12" t="s">
        <v>25</v>
      </c>
      <c r="J44" s="12" t="s">
        <v>34</v>
      </c>
      <c r="K44" s="12" t="s">
        <v>64</v>
      </c>
      <c r="L44" s="12" t="s">
        <v>65</v>
      </c>
      <c r="M44" s="12" t="s">
        <v>43</v>
      </c>
      <c r="N44" s="12" t="s">
        <v>44</v>
      </c>
      <c r="O44" s="27">
        <v>0.71676629069843301</v>
      </c>
      <c r="P44" s="12" t="s">
        <v>66</v>
      </c>
      <c r="Q44" s="11" t="s">
        <v>67</v>
      </c>
      <c r="R44" s="217">
        <v>16320</v>
      </c>
      <c r="S44" s="222">
        <v>2</v>
      </c>
      <c r="T44" s="12" t="s">
        <v>31</v>
      </c>
      <c r="U44" s="223">
        <v>3</v>
      </c>
      <c r="AB44" s="2"/>
      <c r="AC44" s="2"/>
      <c r="AD44" s="2"/>
      <c r="AE44" s="2"/>
      <c r="AF44" s="2"/>
    </row>
    <row r="45" spans="1:62" s="11" customFormat="1" ht="16" customHeight="1">
      <c r="A45" s="12">
        <v>33</v>
      </c>
      <c r="B45" s="6"/>
      <c r="C45" s="13" t="s">
        <v>135</v>
      </c>
      <c r="D45" s="11" t="s">
        <v>136</v>
      </c>
      <c r="E45" s="12">
        <v>57.1</v>
      </c>
      <c r="F45" s="11" t="s">
        <v>586</v>
      </c>
      <c r="G45" s="5">
        <v>3</v>
      </c>
      <c r="H45" s="16" t="s">
        <v>40</v>
      </c>
      <c r="I45" s="12" t="s">
        <v>25</v>
      </c>
      <c r="J45" s="5" t="s">
        <v>53</v>
      </c>
      <c r="K45" s="5" t="s">
        <v>64</v>
      </c>
      <c r="L45" s="12">
        <v>2019</v>
      </c>
      <c r="M45" s="5" t="s">
        <v>43</v>
      </c>
      <c r="N45" s="12" t="s">
        <v>104</v>
      </c>
      <c r="O45" s="29"/>
      <c r="P45" s="12" t="s">
        <v>37</v>
      </c>
      <c r="Q45" s="11" t="s">
        <v>105</v>
      </c>
      <c r="R45" s="217">
        <v>16320</v>
      </c>
      <c r="S45" s="12">
        <v>1</v>
      </c>
      <c r="T45" s="12" t="s">
        <v>31</v>
      </c>
      <c r="U45" s="221">
        <v>1</v>
      </c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s="11" customFormat="1" ht="16" customHeight="1">
      <c r="A46" s="5">
        <v>33</v>
      </c>
      <c r="C46" s="7" t="s">
        <v>627</v>
      </c>
      <c r="D46" s="6" t="s">
        <v>225</v>
      </c>
      <c r="E46" s="5">
        <v>57.1</v>
      </c>
      <c r="F46" s="6" t="s">
        <v>613</v>
      </c>
      <c r="G46" s="5">
        <v>3</v>
      </c>
      <c r="H46" s="9" t="s">
        <v>24</v>
      </c>
      <c r="I46" s="5" t="s">
        <v>25</v>
      </c>
      <c r="J46" s="5" t="s">
        <v>53</v>
      </c>
      <c r="K46" s="12" t="s">
        <v>27</v>
      </c>
      <c r="L46" s="5" t="s">
        <v>592</v>
      </c>
      <c r="M46" s="5" t="s">
        <v>43</v>
      </c>
      <c r="N46" s="5" t="s">
        <v>594</v>
      </c>
      <c r="O46" s="5" t="s">
        <v>593</v>
      </c>
      <c r="P46" s="5" t="s">
        <v>125</v>
      </c>
      <c r="Q46" s="6" t="s">
        <v>595</v>
      </c>
      <c r="R46" s="217">
        <v>2934</v>
      </c>
      <c r="S46" s="5">
        <v>2</v>
      </c>
      <c r="T46" s="5" t="s">
        <v>31</v>
      </c>
      <c r="U46" s="221">
        <v>2</v>
      </c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s="11" customFormat="1" ht="16" customHeight="1">
      <c r="A47" s="12">
        <v>33</v>
      </c>
      <c r="C47" s="13" t="s">
        <v>137</v>
      </c>
      <c r="D47" s="11" t="s">
        <v>138</v>
      </c>
      <c r="E47" s="12">
        <v>57.1</v>
      </c>
      <c r="F47" s="11" t="s">
        <v>91</v>
      </c>
      <c r="G47" s="12">
        <v>1</v>
      </c>
      <c r="H47" s="23" t="s">
        <v>113</v>
      </c>
      <c r="I47" s="12" t="s">
        <v>25</v>
      </c>
      <c r="J47" s="12" t="s">
        <v>34</v>
      </c>
      <c r="K47" s="12" t="s">
        <v>27</v>
      </c>
      <c r="L47" s="12"/>
      <c r="M47" s="12" t="s">
        <v>92</v>
      </c>
      <c r="N47" s="12" t="s">
        <v>44</v>
      </c>
      <c r="O47" s="27">
        <v>1.472</v>
      </c>
      <c r="P47" s="12" t="s">
        <v>114</v>
      </c>
      <c r="Q47" s="11" t="s">
        <v>93</v>
      </c>
      <c r="R47" s="217">
        <v>8300</v>
      </c>
      <c r="S47" s="222">
        <v>2</v>
      </c>
      <c r="T47" s="12" t="s">
        <v>31</v>
      </c>
      <c r="U47" s="221">
        <v>1</v>
      </c>
    </row>
    <row r="48" spans="1:62" s="11" customFormat="1" ht="16" customHeight="1">
      <c r="A48" s="12">
        <v>33</v>
      </c>
      <c r="C48" s="13" t="s">
        <v>139</v>
      </c>
      <c r="D48" s="11" t="s">
        <v>140</v>
      </c>
      <c r="E48" s="12">
        <v>57.1</v>
      </c>
      <c r="F48" s="11" t="s">
        <v>68</v>
      </c>
      <c r="G48" s="12">
        <v>1</v>
      </c>
      <c r="H48" s="23" t="s">
        <v>113</v>
      </c>
      <c r="I48" s="12" t="s">
        <v>25</v>
      </c>
      <c r="J48" s="12" t="s">
        <v>34</v>
      </c>
      <c r="K48" s="12" t="s">
        <v>27</v>
      </c>
      <c r="L48" s="12" t="s">
        <v>65</v>
      </c>
      <c r="M48" s="12" t="s">
        <v>43</v>
      </c>
      <c r="N48" s="12" t="s">
        <v>44</v>
      </c>
      <c r="O48" s="27">
        <v>1.47963524701419</v>
      </c>
      <c r="P48" s="12" t="s">
        <v>25</v>
      </c>
      <c r="Q48" s="11" t="s">
        <v>67</v>
      </c>
      <c r="R48" s="217">
        <v>11457.42</v>
      </c>
      <c r="S48" s="222">
        <v>1</v>
      </c>
      <c r="T48" s="12" t="s">
        <v>31</v>
      </c>
      <c r="U48" s="221">
        <v>1</v>
      </c>
    </row>
    <row r="49" spans="1:69" s="11" customFormat="1" ht="16" customHeight="1">
      <c r="A49" s="5">
        <v>33</v>
      </c>
      <c r="C49" s="36" t="s">
        <v>602</v>
      </c>
      <c r="D49" s="6" t="s">
        <v>616</v>
      </c>
      <c r="E49" s="5">
        <v>57.1</v>
      </c>
      <c r="F49" s="6" t="s">
        <v>613</v>
      </c>
      <c r="G49" s="5">
        <v>3</v>
      </c>
      <c r="H49" s="9" t="s">
        <v>24</v>
      </c>
      <c r="I49" s="5" t="s">
        <v>25</v>
      </c>
      <c r="J49" s="5" t="s">
        <v>53</v>
      </c>
      <c r="K49" s="12" t="s">
        <v>27</v>
      </c>
      <c r="L49" s="5" t="s">
        <v>592</v>
      </c>
      <c r="M49" s="5" t="s">
        <v>43</v>
      </c>
      <c r="N49" s="5" t="s">
        <v>594</v>
      </c>
      <c r="O49" s="5" t="s">
        <v>593</v>
      </c>
      <c r="P49" s="5" t="s">
        <v>125</v>
      </c>
      <c r="Q49" s="6" t="s">
        <v>595</v>
      </c>
      <c r="R49" s="217">
        <v>4880</v>
      </c>
      <c r="S49" s="5">
        <v>2</v>
      </c>
      <c r="T49" s="5" t="s">
        <v>31</v>
      </c>
      <c r="U49" s="221">
        <v>3</v>
      </c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9" s="11" customFormat="1" ht="16" customHeight="1">
      <c r="A50" s="12">
        <v>33</v>
      </c>
      <c r="C50" s="13" t="s">
        <v>141</v>
      </c>
      <c r="D50" s="11" t="s">
        <v>142</v>
      </c>
      <c r="E50" s="12">
        <v>57.1</v>
      </c>
      <c r="F50" s="11" t="s">
        <v>143</v>
      </c>
      <c r="G50" s="12">
        <v>1</v>
      </c>
      <c r="H50" s="23" t="s">
        <v>113</v>
      </c>
      <c r="I50" s="12" t="s">
        <v>25</v>
      </c>
      <c r="J50" s="12" t="s">
        <v>34</v>
      </c>
      <c r="K50" s="12" t="s">
        <v>27</v>
      </c>
      <c r="L50" s="12"/>
      <c r="M50" s="12" t="s">
        <v>123</v>
      </c>
      <c r="N50" s="12" t="s">
        <v>124</v>
      </c>
      <c r="O50" s="27">
        <v>1.5</v>
      </c>
      <c r="P50" s="12" t="s">
        <v>114</v>
      </c>
      <c r="Q50" s="11" t="s">
        <v>126</v>
      </c>
      <c r="R50" s="217">
        <v>14581</v>
      </c>
      <c r="S50" s="222">
        <v>1</v>
      </c>
      <c r="T50" s="12" t="s">
        <v>31</v>
      </c>
      <c r="U50" s="221">
        <v>1</v>
      </c>
      <c r="AB50" s="6"/>
      <c r="AC50" s="6"/>
      <c r="AD50" s="6"/>
      <c r="AE50" s="6"/>
      <c r="AF50" s="6"/>
    </row>
    <row r="51" spans="1:69" s="11" customFormat="1" ht="16" customHeight="1">
      <c r="A51" s="12">
        <v>33</v>
      </c>
      <c r="C51" s="13" t="s">
        <v>144</v>
      </c>
      <c r="D51" s="11" t="s">
        <v>145</v>
      </c>
      <c r="E51" s="12">
        <v>57.1</v>
      </c>
      <c r="F51" s="11" t="s">
        <v>143</v>
      </c>
      <c r="G51" s="12">
        <v>1</v>
      </c>
      <c r="H51" s="23" t="s">
        <v>113</v>
      </c>
      <c r="I51" s="12" t="s">
        <v>25</v>
      </c>
      <c r="J51" s="12" t="s">
        <v>34</v>
      </c>
      <c r="K51" s="12" t="s">
        <v>27</v>
      </c>
      <c r="L51" s="12"/>
      <c r="M51" s="12" t="s">
        <v>123</v>
      </c>
      <c r="N51" s="12" t="s">
        <v>124</v>
      </c>
      <c r="O51" s="27">
        <v>1.4</v>
      </c>
      <c r="P51" s="12" t="s">
        <v>114</v>
      </c>
      <c r="Q51" s="11" t="s">
        <v>126</v>
      </c>
      <c r="R51" s="217">
        <v>81583</v>
      </c>
      <c r="S51" s="222">
        <v>2</v>
      </c>
      <c r="T51" s="12" t="s">
        <v>31</v>
      </c>
      <c r="U51" s="221">
        <v>1</v>
      </c>
      <c r="AB51" s="6"/>
      <c r="AC51" s="6"/>
      <c r="AD51" s="6"/>
      <c r="AE51" s="6"/>
      <c r="AF51" s="6"/>
    </row>
    <row r="52" spans="1:69" s="11" customFormat="1" ht="16" customHeight="1">
      <c r="A52" s="12">
        <v>33</v>
      </c>
      <c r="C52" s="13" t="s">
        <v>146</v>
      </c>
      <c r="D52" s="11" t="s">
        <v>628</v>
      </c>
      <c r="E52" s="12">
        <v>57.1</v>
      </c>
      <c r="F52" s="11" t="s">
        <v>147</v>
      </c>
      <c r="G52" s="12">
        <v>1</v>
      </c>
      <c r="H52" s="16" t="s">
        <v>40</v>
      </c>
      <c r="I52" s="12" t="s">
        <v>41</v>
      </c>
      <c r="J52" s="12" t="s">
        <v>34</v>
      </c>
      <c r="K52" s="12" t="s">
        <v>85</v>
      </c>
      <c r="L52" s="12" t="s">
        <v>65</v>
      </c>
      <c r="M52" s="12" t="s">
        <v>43</v>
      </c>
      <c r="N52" s="12" t="s">
        <v>44</v>
      </c>
      <c r="O52" s="27">
        <v>0.24641544981376501</v>
      </c>
      <c r="P52" s="12" t="s">
        <v>45</v>
      </c>
      <c r="Q52" s="11" t="s">
        <v>67</v>
      </c>
      <c r="R52" s="217">
        <v>81583</v>
      </c>
      <c r="S52" s="222">
        <v>2</v>
      </c>
      <c r="T52" s="12" t="s">
        <v>31</v>
      </c>
      <c r="U52" s="221">
        <v>1.1000000000000001</v>
      </c>
    </row>
    <row r="53" spans="1:69" s="212" customFormat="1" ht="16" customHeight="1">
      <c r="A53" s="12">
        <v>33</v>
      </c>
      <c r="B53" s="11"/>
      <c r="C53" s="13" t="s">
        <v>146</v>
      </c>
      <c r="D53" s="11" t="s">
        <v>628</v>
      </c>
      <c r="E53" s="12">
        <v>57.1</v>
      </c>
      <c r="F53" s="11" t="s">
        <v>91</v>
      </c>
      <c r="G53" s="12">
        <v>1</v>
      </c>
      <c r="H53" s="16" t="s">
        <v>40</v>
      </c>
      <c r="I53" s="12" t="s">
        <v>41</v>
      </c>
      <c r="J53" s="12" t="s">
        <v>34</v>
      </c>
      <c r="K53" s="12" t="s">
        <v>85</v>
      </c>
      <c r="L53" s="12"/>
      <c r="M53" s="12" t="s">
        <v>92</v>
      </c>
      <c r="N53" s="12" t="s">
        <v>44</v>
      </c>
      <c r="O53" s="27">
        <v>0.33050000000000002</v>
      </c>
      <c r="P53" s="12" t="s">
        <v>45</v>
      </c>
      <c r="Q53" s="11" t="s">
        <v>93</v>
      </c>
      <c r="R53" s="217">
        <v>81583</v>
      </c>
      <c r="S53" s="222">
        <v>2</v>
      </c>
      <c r="T53" s="12" t="s">
        <v>31</v>
      </c>
      <c r="U53" s="221">
        <v>1.1000000000000001</v>
      </c>
      <c r="V53" s="11"/>
      <c r="W53" s="11"/>
      <c r="X53" s="11"/>
      <c r="Y53" s="11"/>
      <c r="Z53" s="11"/>
      <c r="AA53" s="11"/>
      <c r="AB53" s="6"/>
      <c r="AC53" s="6"/>
      <c r="AD53" s="6"/>
      <c r="AE53" s="6"/>
      <c r="AF53" s="6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</row>
    <row r="54" spans="1:69" s="212" customFormat="1" ht="16" customHeight="1">
      <c r="A54" s="12">
        <v>33</v>
      </c>
      <c r="B54" s="11"/>
      <c r="C54" s="13" t="s">
        <v>146</v>
      </c>
      <c r="D54" s="11" t="s">
        <v>628</v>
      </c>
      <c r="E54" s="12">
        <v>57.1</v>
      </c>
      <c r="F54" s="11" t="s">
        <v>68</v>
      </c>
      <c r="G54" s="12">
        <v>1</v>
      </c>
      <c r="H54" s="14" t="s">
        <v>24</v>
      </c>
      <c r="I54" s="12" t="s">
        <v>25</v>
      </c>
      <c r="J54" s="12" t="s">
        <v>34</v>
      </c>
      <c r="K54" s="12" t="s">
        <v>85</v>
      </c>
      <c r="L54" s="12" t="s">
        <v>65</v>
      </c>
      <c r="M54" s="12" t="s">
        <v>43</v>
      </c>
      <c r="N54" s="12" t="s">
        <v>44</v>
      </c>
      <c r="O54" s="27">
        <v>0.60706977586797095</v>
      </c>
      <c r="P54" s="12" t="s">
        <v>66</v>
      </c>
      <c r="Q54" s="11" t="s">
        <v>67</v>
      </c>
      <c r="R54" s="217">
        <v>81583</v>
      </c>
      <c r="S54" s="222">
        <v>2</v>
      </c>
      <c r="T54" s="12" t="s">
        <v>31</v>
      </c>
      <c r="U54" s="221">
        <v>1.1000000000000001</v>
      </c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</row>
    <row r="55" spans="1:69" s="212" customFormat="1" ht="16" customHeight="1">
      <c r="A55" s="12">
        <v>33</v>
      </c>
      <c r="B55" s="11"/>
      <c r="C55" s="21" t="s">
        <v>148</v>
      </c>
      <c r="D55" s="11" t="s">
        <v>149</v>
      </c>
      <c r="E55" s="12">
        <v>57.1</v>
      </c>
      <c r="F55" s="11" t="s">
        <v>143</v>
      </c>
      <c r="G55" s="12">
        <v>1</v>
      </c>
      <c r="H55" s="14" t="s">
        <v>24</v>
      </c>
      <c r="I55" s="12" t="s">
        <v>25</v>
      </c>
      <c r="J55" s="12" t="s">
        <v>34</v>
      </c>
      <c r="K55" s="12" t="s">
        <v>27</v>
      </c>
      <c r="L55" s="12"/>
      <c r="M55" s="12" t="s">
        <v>123</v>
      </c>
      <c r="N55" s="12" t="s">
        <v>124</v>
      </c>
      <c r="O55" s="27">
        <v>0.9</v>
      </c>
      <c r="P55" s="12" t="s">
        <v>125</v>
      </c>
      <c r="Q55" s="11" t="s">
        <v>126</v>
      </c>
      <c r="R55" s="217">
        <v>81583</v>
      </c>
      <c r="S55" s="222">
        <v>2</v>
      </c>
      <c r="T55" s="12" t="s">
        <v>31</v>
      </c>
      <c r="U55" s="221">
        <v>1.1000000000000001</v>
      </c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</row>
    <row r="56" spans="1:69" s="212" customFormat="1" ht="16" customHeight="1">
      <c r="A56" s="12">
        <v>33</v>
      </c>
      <c r="B56" s="11"/>
      <c r="C56" s="13" t="s">
        <v>150</v>
      </c>
      <c r="D56" s="11" t="s">
        <v>151</v>
      </c>
      <c r="E56" s="12">
        <v>57.1</v>
      </c>
      <c r="F56" s="11" t="s">
        <v>68</v>
      </c>
      <c r="G56" s="12">
        <v>1</v>
      </c>
      <c r="H56" s="14" t="s">
        <v>24</v>
      </c>
      <c r="I56" s="12" t="s">
        <v>25</v>
      </c>
      <c r="J56" s="12" t="s">
        <v>34</v>
      </c>
      <c r="K56" s="12" t="s">
        <v>64</v>
      </c>
      <c r="L56" s="12" t="s">
        <v>65</v>
      </c>
      <c r="M56" s="12" t="s">
        <v>43</v>
      </c>
      <c r="N56" s="12" t="s">
        <v>44</v>
      </c>
      <c r="O56" s="27">
        <v>1.05375104777871</v>
      </c>
      <c r="P56" s="12" t="s">
        <v>25</v>
      </c>
      <c r="Q56" s="11" t="s">
        <v>67</v>
      </c>
      <c r="R56" s="217">
        <v>58571.51</v>
      </c>
      <c r="S56" s="222">
        <v>2</v>
      </c>
      <c r="T56" s="12" t="s">
        <v>31</v>
      </c>
      <c r="U56" s="221">
        <v>1.1000000000000001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</row>
    <row r="57" spans="1:69" s="11" customFormat="1" ht="16" customHeight="1">
      <c r="A57" s="12">
        <v>33</v>
      </c>
      <c r="C57" s="13" t="s">
        <v>150</v>
      </c>
      <c r="D57" s="11" t="s">
        <v>151</v>
      </c>
      <c r="E57" s="12">
        <v>57.1</v>
      </c>
      <c r="F57" s="11" t="s">
        <v>110</v>
      </c>
      <c r="G57" s="12">
        <v>1</v>
      </c>
      <c r="H57" s="23" t="s">
        <v>113</v>
      </c>
      <c r="I57" s="12" t="s">
        <v>25</v>
      </c>
      <c r="J57" s="12" t="s">
        <v>34</v>
      </c>
      <c r="K57" s="12" t="s">
        <v>64</v>
      </c>
      <c r="L57" s="12" t="s">
        <v>65</v>
      </c>
      <c r="M57" s="12" t="s">
        <v>43</v>
      </c>
      <c r="N57" s="12" t="s">
        <v>44</v>
      </c>
      <c r="O57" s="27">
        <v>1.1391981108237099</v>
      </c>
      <c r="P57" s="12" t="s">
        <v>25</v>
      </c>
      <c r="Q57" s="11" t="s">
        <v>67</v>
      </c>
      <c r="R57" s="217">
        <v>58571.51</v>
      </c>
      <c r="S57" s="222">
        <v>2</v>
      </c>
      <c r="T57" s="12" t="s">
        <v>31</v>
      </c>
      <c r="U57" s="221">
        <v>1.1000000000000001</v>
      </c>
    </row>
    <row r="58" spans="1:69" s="11" customFormat="1" ht="16" customHeight="1">
      <c r="A58" s="12">
        <v>33</v>
      </c>
      <c r="C58" s="13" t="s">
        <v>150</v>
      </c>
      <c r="D58" s="11" t="s">
        <v>151</v>
      </c>
      <c r="E58" s="12">
        <v>57.1</v>
      </c>
      <c r="F58" s="11" t="s">
        <v>69</v>
      </c>
      <c r="G58" s="12">
        <v>1</v>
      </c>
      <c r="H58" s="23" t="s">
        <v>113</v>
      </c>
      <c r="I58" s="12" t="s">
        <v>25</v>
      </c>
      <c r="J58" s="12" t="s">
        <v>34</v>
      </c>
      <c r="K58" s="12" t="s">
        <v>64</v>
      </c>
      <c r="L58" s="12" t="s">
        <v>65</v>
      </c>
      <c r="M58" s="12" t="s">
        <v>43</v>
      </c>
      <c r="N58" s="12" t="s">
        <v>44</v>
      </c>
      <c r="O58" s="27">
        <v>0.27611340631173098</v>
      </c>
      <c r="P58" s="12" t="s">
        <v>66</v>
      </c>
      <c r="Q58" s="11" t="s">
        <v>67</v>
      </c>
      <c r="R58" s="217">
        <v>58571.51</v>
      </c>
      <c r="S58" s="222">
        <v>2</v>
      </c>
      <c r="T58" s="12" t="s">
        <v>31</v>
      </c>
      <c r="U58" s="221">
        <v>1.1000000000000001</v>
      </c>
    </row>
    <row r="59" spans="1:69" s="11" customFormat="1" ht="16" customHeight="1">
      <c r="A59" s="12">
        <v>33</v>
      </c>
      <c r="C59" s="13" t="s">
        <v>150</v>
      </c>
      <c r="D59" s="11" t="s">
        <v>151</v>
      </c>
      <c r="E59" s="12">
        <v>57.1</v>
      </c>
      <c r="F59" s="11" t="s">
        <v>91</v>
      </c>
      <c r="G59" s="12">
        <v>1</v>
      </c>
      <c r="H59" s="16" t="s">
        <v>40</v>
      </c>
      <c r="I59" s="12" t="s">
        <v>41</v>
      </c>
      <c r="J59" s="12" t="s">
        <v>34</v>
      </c>
      <c r="K59" s="12" t="s">
        <v>64</v>
      </c>
      <c r="L59" s="12"/>
      <c r="M59" s="12" t="s">
        <v>92</v>
      </c>
      <c r="N59" s="12" t="s">
        <v>44</v>
      </c>
      <c r="O59" s="27">
        <v>0.68369999999999997</v>
      </c>
      <c r="P59" s="12" t="s">
        <v>45</v>
      </c>
      <c r="Q59" s="11" t="s">
        <v>93</v>
      </c>
      <c r="R59" s="217">
        <v>58571.51</v>
      </c>
      <c r="S59" s="222">
        <v>1</v>
      </c>
      <c r="T59" s="12" t="s">
        <v>31</v>
      </c>
      <c r="U59" s="221">
        <v>1.1000000000000001</v>
      </c>
    </row>
    <row r="60" spans="1:69" s="11" customFormat="1" ht="16" customHeight="1">
      <c r="A60" s="12">
        <v>33</v>
      </c>
      <c r="C60" s="13" t="s">
        <v>152</v>
      </c>
      <c r="D60" s="11" t="s">
        <v>617</v>
      </c>
      <c r="E60" s="12">
        <v>57.1</v>
      </c>
      <c r="F60" s="11" t="s">
        <v>98</v>
      </c>
      <c r="G60" s="12">
        <v>1</v>
      </c>
      <c r="H60" s="16" t="s">
        <v>40</v>
      </c>
      <c r="I60" s="12" t="s">
        <v>41</v>
      </c>
      <c r="J60" s="12" t="s">
        <v>34</v>
      </c>
      <c r="K60" s="12" t="s">
        <v>64</v>
      </c>
      <c r="L60" s="12" t="s">
        <v>65</v>
      </c>
      <c r="M60" s="12" t="s">
        <v>43</v>
      </c>
      <c r="N60" s="12" t="s">
        <v>44</v>
      </c>
      <c r="O60" s="27">
        <v>0.36699669963002501</v>
      </c>
      <c r="P60" s="12" t="s">
        <v>45</v>
      </c>
      <c r="Q60" s="11" t="s">
        <v>67</v>
      </c>
      <c r="R60" s="217">
        <v>66393</v>
      </c>
      <c r="S60" s="222">
        <v>2</v>
      </c>
      <c r="T60" s="12" t="s">
        <v>31</v>
      </c>
      <c r="U60" s="221">
        <v>1</v>
      </c>
    </row>
    <row r="61" spans="1:69" s="11" customFormat="1" ht="16" customHeight="1">
      <c r="A61" s="12">
        <v>33</v>
      </c>
      <c r="B61" s="212"/>
      <c r="C61" s="213" t="s">
        <v>574</v>
      </c>
      <c r="D61" s="212" t="s">
        <v>159</v>
      </c>
      <c r="E61" s="12">
        <v>57.1</v>
      </c>
      <c r="F61" s="212" t="s">
        <v>160</v>
      </c>
      <c r="G61" s="12">
        <v>1</v>
      </c>
      <c r="H61" s="16" t="s">
        <v>40</v>
      </c>
      <c r="I61" s="12" t="s">
        <v>41</v>
      </c>
      <c r="J61" s="12" t="s">
        <v>26</v>
      </c>
      <c r="K61" s="10" t="s">
        <v>896</v>
      </c>
      <c r="L61" s="12">
        <v>2017</v>
      </c>
      <c r="M61" s="12" t="s">
        <v>161</v>
      </c>
      <c r="N61" s="12" t="s">
        <v>162</v>
      </c>
      <c r="O61" s="27">
        <v>0.34</v>
      </c>
      <c r="P61" s="12" t="s">
        <v>25</v>
      </c>
      <c r="Q61" s="212" t="s">
        <v>163</v>
      </c>
      <c r="R61" s="217"/>
      <c r="S61" s="222"/>
      <c r="T61" s="12" t="s">
        <v>31</v>
      </c>
      <c r="U61" s="221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212"/>
      <c r="AS61" s="212"/>
      <c r="AT61" s="212"/>
      <c r="AU61" s="212"/>
      <c r="AV61" s="212"/>
      <c r="AW61" s="212"/>
      <c r="AX61" s="212"/>
      <c r="AY61" s="212"/>
      <c r="AZ61" s="212"/>
      <c r="BA61" s="212"/>
      <c r="BB61" s="212"/>
      <c r="BC61" s="212"/>
      <c r="BD61" s="212"/>
      <c r="BE61" s="212"/>
      <c r="BF61" s="212"/>
      <c r="BG61" s="212"/>
      <c r="BH61" s="212"/>
      <c r="BI61" s="212"/>
      <c r="BJ61" s="212"/>
      <c r="BK61" s="212"/>
      <c r="BL61" s="212"/>
      <c r="BM61" s="212"/>
      <c r="BN61" s="212"/>
      <c r="BO61" s="212"/>
      <c r="BP61" s="212"/>
      <c r="BQ61" s="212"/>
    </row>
    <row r="62" spans="1:69" s="11" customFormat="1" ht="16" customHeight="1">
      <c r="A62" s="12">
        <v>33</v>
      </c>
      <c r="B62" s="212"/>
      <c r="C62" s="213" t="s">
        <v>577</v>
      </c>
      <c r="D62" s="212" t="s">
        <v>153</v>
      </c>
      <c r="E62" s="12">
        <v>57.1</v>
      </c>
      <c r="F62" s="212" t="s">
        <v>164</v>
      </c>
      <c r="G62" s="12">
        <v>1</v>
      </c>
      <c r="H62" s="14" t="s">
        <v>24</v>
      </c>
      <c r="I62" s="12" t="s">
        <v>25</v>
      </c>
      <c r="J62" s="12" t="s">
        <v>26</v>
      </c>
      <c r="K62" s="10" t="s">
        <v>896</v>
      </c>
      <c r="L62" s="12">
        <v>2017</v>
      </c>
      <c r="M62" s="12" t="s">
        <v>161</v>
      </c>
      <c r="N62" s="12" t="s">
        <v>162</v>
      </c>
      <c r="O62" s="27">
        <v>0.33</v>
      </c>
      <c r="P62" s="12" t="s">
        <v>25</v>
      </c>
      <c r="Q62" s="212" t="s">
        <v>163</v>
      </c>
      <c r="R62" s="217"/>
      <c r="S62" s="222"/>
      <c r="T62" s="12" t="s">
        <v>31</v>
      </c>
      <c r="U62" s="221"/>
      <c r="V62" s="212"/>
      <c r="W62" s="212"/>
      <c r="X62" s="212"/>
      <c r="Y62" s="212"/>
      <c r="Z62" s="212"/>
      <c r="AA62" s="212"/>
      <c r="AB62" s="210"/>
      <c r="AC62" s="210"/>
      <c r="AD62" s="210"/>
      <c r="AE62" s="210"/>
      <c r="AF62" s="210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12"/>
      <c r="AS62" s="212"/>
      <c r="AT62" s="212"/>
      <c r="AU62" s="212"/>
      <c r="AV62" s="212"/>
      <c r="AW62" s="212"/>
      <c r="AX62" s="212"/>
      <c r="AY62" s="212"/>
      <c r="AZ62" s="212"/>
      <c r="BA62" s="212"/>
      <c r="BB62" s="212"/>
      <c r="BC62" s="212"/>
      <c r="BD62" s="212"/>
      <c r="BE62" s="212"/>
      <c r="BF62" s="212"/>
      <c r="BG62" s="212"/>
      <c r="BH62" s="212"/>
      <c r="BI62" s="212"/>
      <c r="BJ62" s="212"/>
      <c r="BK62" s="212"/>
      <c r="BL62" s="212"/>
      <c r="BM62" s="212"/>
      <c r="BN62" s="212"/>
      <c r="BO62" s="212"/>
      <c r="BP62" s="212"/>
      <c r="BQ62" s="212"/>
    </row>
    <row r="63" spans="1:69" s="11" customFormat="1" ht="16" customHeight="1">
      <c r="A63" s="12">
        <v>33</v>
      </c>
      <c r="B63" s="212"/>
      <c r="C63" s="213" t="s">
        <v>576</v>
      </c>
      <c r="D63" s="212" t="s">
        <v>153</v>
      </c>
      <c r="E63" s="12">
        <v>57.1</v>
      </c>
      <c r="F63" s="212" t="s">
        <v>143</v>
      </c>
      <c r="G63" s="12">
        <v>1</v>
      </c>
      <c r="H63" s="16" t="s">
        <v>40</v>
      </c>
      <c r="I63" s="12" t="s">
        <v>41</v>
      </c>
      <c r="J63" s="12" t="s">
        <v>34</v>
      </c>
      <c r="K63" s="10" t="s">
        <v>896</v>
      </c>
      <c r="L63" s="12" t="s">
        <v>165</v>
      </c>
      <c r="M63" s="12" t="s">
        <v>123</v>
      </c>
      <c r="N63" s="12" t="s">
        <v>166</v>
      </c>
      <c r="O63" s="28">
        <v>-60.2</v>
      </c>
      <c r="P63" s="12" t="s">
        <v>45</v>
      </c>
      <c r="Q63" s="212" t="s">
        <v>167</v>
      </c>
      <c r="R63" s="217"/>
      <c r="S63" s="222"/>
      <c r="T63" s="12" t="s">
        <v>31</v>
      </c>
      <c r="U63" s="221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2"/>
      <c r="AH63" s="212"/>
      <c r="AI63" s="212"/>
      <c r="AJ63" s="212"/>
      <c r="AK63" s="212"/>
      <c r="AL63" s="212"/>
      <c r="AM63" s="212"/>
      <c r="AN63" s="212"/>
      <c r="AO63" s="212"/>
      <c r="AP63" s="212"/>
      <c r="AQ63" s="212"/>
      <c r="AR63" s="212"/>
      <c r="AS63" s="212"/>
      <c r="AT63" s="212"/>
      <c r="AU63" s="212"/>
      <c r="AV63" s="212"/>
      <c r="AW63" s="212"/>
      <c r="AX63" s="212"/>
      <c r="AY63" s="212"/>
      <c r="AZ63" s="212"/>
      <c r="BA63" s="212"/>
      <c r="BB63" s="212"/>
      <c r="BC63" s="212"/>
      <c r="BD63" s="212"/>
      <c r="BE63" s="212"/>
      <c r="BF63" s="212"/>
      <c r="BG63" s="212"/>
      <c r="BH63" s="212"/>
      <c r="BI63" s="212"/>
      <c r="BJ63" s="212"/>
      <c r="BK63" s="212"/>
      <c r="BL63" s="212"/>
      <c r="BM63" s="212"/>
      <c r="BN63" s="212"/>
      <c r="BO63" s="212"/>
      <c r="BP63" s="212"/>
      <c r="BQ63" s="212"/>
    </row>
    <row r="64" spans="1:69" s="11" customFormat="1" ht="16" customHeight="1">
      <c r="A64" s="12">
        <v>33</v>
      </c>
      <c r="B64" s="212"/>
      <c r="C64" s="213" t="s">
        <v>578</v>
      </c>
      <c r="D64" s="212" t="s">
        <v>153</v>
      </c>
      <c r="E64" s="12">
        <v>57.1</v>
      </c>
      <c r="F64" s="212" t="s">
        <v>154</v>
      </c>
      <c r="G64" s="12">
        <v>1</v>
      </c>
      <c r="H64" s="16" t="s">
        <v>40</v>
      </c>
      <c r="I64" s="12" t="s">
        <v>41</v>
      </c>
      <c r="J64" s="12" t="s">
        <v>34</v>
      </c>
      <c r="K64" s="10" t="s">
        <v>896</v>
      </c>
      <c r="L64" s="12" t="s">
        <v>155</v>
      </c>
      <c r="M64" s="12" t="s">
        <v>92</v>
      </c>
      <c r="N64" s="12" t="s">
        <v>156</v>
      </c>
      <c r="O64" s="27" t="s">
        <v>157</v>
      </c>
      <c r="P64" s="12" t="s">
        <v>45</v>
      </c>
      <c r="Q64" s="212" t="s">
        <v>158</v>
      </c>
      <c r="R64" s="217"/>
      <c r="S64" s="222"/>
      <c r="T64" s="12" t="s">
        <v>31</v>
      </c>
      <c r="U64" s="221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2"/>
      <c r="AY64" s="212"/>
      <c r="AZ64" s="212"/>
      <c r="BA64" s="212"/>
      <c r="BB64" s="212"/>
      <c r="BC64" s="212"/>
      <c r="BD64" s="212"/>
      <c r="BE64" s="212"/>
      <c r="BF64" s="212"/>
      <c r="BG64" s="212"/>
      <c r="BH64" s="212"/>
      <c r="BI64" s="212"/>
      <c r="BJ64" s="212"/>
      <c r="BK64" s="212"/>
      <c r="BL64" s="212"/>
      <c r="BM64" s="212"/>
      <c r="BN64" s="212"/>
      <c r="BO64" s="212"/>
      <c r="BP64" s="212"/>
      <c r="BQ64" s="212"/>
    </row>
    <row r="65" spans="1:61" s="212" customFormat="1" ht="16" customHeight="1">
      <c r="A65" s="12">
        <v>33</v>
      </c>
      <c r="C65" s="213" t="s">
        <v>574</v>
      </c>
      <c r="D65" s="212" t="s">
        <v>159</v>
      </c>
      <c r="E65" s="12">
        <v>57.2</v>
      </c>
      <c r="F65" s="212" t="s">
        <v>168</v>
      </c>
      <c r="G65" s="12">
        <v>1</v>
      </c>
      <c r="H65" s="23" t="s">
        <v>113</v>
      </c>
      <c r="I65" s="12" t="s">
        <v>25</v>
      </c>
      <c r="J65" s="12" t="s">
        <v>26</v>
      </c>
      <c r="K65" s="10" t="s">
        <v>896</v>
      </c>
      <c r="L65" s="12">
        <v>2017</v>
      </c>
      <c r="M65" s="12" t="s">
        <v>161</v>
      </c>
      <c r="N65" s="12" t="s">
        <v>162</v>
      </c>
      <c r="O65" s="27">
        <v>1.0900000000000001</v>
      </c>
      <c r="P65" s="12" t="s">
        <v>45</v>
      </c>
      <c r="Q65" s="212" t="s">
        <v>163</v>
      </c>
      <c r="R65" s="217"/>
      <c r="S65" s="222"/>
      <c r="T65" s="12" t="s">
        <v>31</v>
      </c>
      <c r="U65" s="221"/>
    </row>
    <row r="66" spans="1:61" s="212" customFormat="1" ht="16" customHeight="1">
      <c r="A66" s="12">
        <v>33</v>
      </c>
      <c r="C66" s="213" t="s">
        <v>575</v>
      </c>
      <c r="D66" s="212" t="s">
        <v>153</v>
      </c>
      <c r="E66" s="12">
        <v>57.2</v>
      </c>
      <c r="F66" s="212" t="s">
        <v>168</v>
      </c>
      <c r="G66" s="12">
        <v>1</v>
      </c>
      <c r="H66" s="23" t="s">
        <v>113</v>
      </c>
      <c r="I66" s="12" t="s">
        <v>25</v>
      </c>
      <c r="J66" s="12" t="s">
        <v>26</v>
      </c>
      <c r="K66" s="10" t="s">
        <v>896</v>
      </c>
      <c r="L66" s="12">
        <v>2017</v>
      </c>
      <c r="M66" s="12" t="s">
        <v>161</v>
      </c>
      <c r="N66" s="12" t="s">
        <v>162</v>
      </c>
      <c r="O66" s="27">
        <v>0.39</v>
      </c>
      <c r="P66" s="12" t="s">
        <v>114</v>
      </c>
      <c r="Q66" s="212" t="s">
        <v>163</v>
      </c>
      <c r="R66" s="217"/>
      <c r="S66" s="222"/>
      <c r="T66" s="12" t="s">
        <v>31</v>
      </c>
      <c r="U66" s="221"/>
    </row>
    <row r="67" spans="1:61" s="11" customFormat="1" ht="16" customHeight="1">
      <c r="A67" s="12">
        <v>33</v>
      </c>
      <c r="C67" s="13" t="s">
        <v>169</v>
      </c>
      <c r="D67" s="11" t="s">
        <v>170</v>
      </c>
      <c r="E67" s="12">
        <v>57.5</v>
      </c>
      <c r="F67" s="11" t="s">
        <v>171</v>
      </c>
      <c r="G67" s="12">
        <v>1</v>
      </c>
      <c r="H67" s="23" t="s">
        <v>113</v>
      </c>
      <c r="I67" s="12" t="s">
        <v>25</v>
      </c>
      <c r="J67" s="12" t="s">
        <v>34</v>
      </c>
      <c r="K67" s="12" t="s">
        <v>27</v>
      </c>
      <c r="L67" s="12" t="s">
        <v>172</v>
      </c>
      <c r="M67" s="12" t="s">
        <v>173</v>
      </c>
      <c r="N67" s="12" t="s">
        <v>174</v>
      </c>
      <c r="O67" s="27" t="s">
        <v>157</v>
      </c>
      <c r="P67" s="12" t="s">
        <v>25</v>
      </c>
      <c r="Q67" s="11" t="s">
        <v>175</v>
      </c>
      <c r="R67" s="217">
        <v>166</v>
      </c>
      <c r="S67" s="222">
        <v>2</v>
      </c>
      <c r="T67" s="12" t="s">
        <v>31</v>
      </c>
      <c r="U67" s="221">
        <v>1.1000000000000001</v>
      </c>
    </row>
    <row r="68" spans="1:61" s="11" customFormat="1" ht="16" customHeight="1">
      <c r="A68" s="12">
        <v>33</v>
      </c>
      <c r="C68" s="13" t="s">
        <v>176</v>
      </c>
      <c r="D68" s="11" t="s">
        <v>177</v>
      </c>
      <c r="E68" s="12">
        <v>57.5</v>
      </c>
      <c r="F68" s="11" t="s">
        <v>171</v>
      </c>
      <c r="G68" s="12">
        <v>1</v>
      </c>
      <c r="H68" s="23" t="s">
        <v>113</v>
      </c>
      <c r="I68" s="12" t="s">
        <v>25</v>
      </c>
      <c r="J68" s="12" t="s">
        <v>34</v>
      </c>
      <c r="K68" s="12" t="s">
        <v>27</v>
      </c>
      <c r="L68" s="12" t="s">
        <v>172</v>
      </c>
      <c r="M68" s="12" t="s">
        <v>173</v>
      </c>
      <c r="N68" s="12" t="s">
        <v>178</v>
      </c>
      <c r="O68" s="27">
        <v>0.45</v>
      </c>
      <c r="P68" s="12" t="s">
        <v>25</v>
      </c>
      <c r="Q68" s="11" t="s">
        <v>179</v>
      </c>
      <c r="R68" s="217">
        <v>2934</v>
      </c>
      <c r="S68" s="222">
        <v>2</v>
      </c>
      <c r="T68" s="12" t="s">
        <v>31</v>
      </c>
      <c r="U68" s="221">
        <v>1</v>
      </c>
    </row>
    <row r="69" spans="1:61" s="11" customFormat="1" ht="16" customHeight="1">
      <c r="A69" s="12">
        <v>33</v>
      </c>
      <c r="C69" s="13" t="s">
        <v>180</v>
      </c>
      <c r="D69" s="11" t="s">
        <v>181</v>
      </c>
      <c r="E69" s="12">
        <v>57.6</v>
      </c>
      <c r="F69" s="11" t="s">
        <v>182</v>
      </c>
      <c r="G69" s="12">
        <v>1</v>
      </c>
      <c r="H69" s="23" t="s">
        <v>113</v>
      </c>
      <c r="I69" s="12" t="s">
        <v>25</v>
      </c>
      <c r="J69" s="12" t="s">
        <v>34</v>
      </c>
      <c r="K69" s="12" t="s">
        <v>27</v>
      </c>
      <c r="L69" s="12" t="s">
        <v>183</v>
      </c>
      <c r="M69" s="12" t="s">
        <v>173</v>
      </c>
      <c r="N69" s="12" t="s">
        <v>184</v>
      </c>
      <c r="O69" s="27" t="s">
        <v>185</v>
      </c>
      <c r="P69" s="12" t="s">
        <v>25</v>
      </c>
      <c r="Q69" s="11" t="s">
        <v>186</v>
      </c>
      <c r="R69" s="217">
        <v>158</v>
      </c>
      <c r="S69" s="222">
        <v>1</v>
      </c>
      <c r="T69" s="12" t="s">
        <v>31</v>
      </c>
      <c r="U69" s="221">
        <v>1</v>
      </c>
    </row>
    <row r="70" spans="1:61" s="11" customFormat="1" ht="16" customHeight="1">
      <c r="A70" s="12">
        <v>33</v>
      </c>
      <c r="C70" s="13" t="s">
        <v>187</v>
      </c>
      <c r="D70" s="11" t="s">
        <v>220</v>
      </c>
      <c r="E70" s="12">
        <v>57.6</v>
      </c>
      <c r="F70" s="11" t="s">
        <v>188</v>
      </c>
      <c r="G70" s="12">
        <v>1</v>
      </c>
      <c r="H70" s="16" t="s">
        <v>40</v>
      </c>
      <c r="I70" s="12" t="s">
        <v>41</v>
      </c>
      <c r="J70" s="12" t="s">
        <v>34</v>
      </c>
      <c r="K70" s="12" t="s">
        <v>27</v>
      </c>
      <c r="L70" s="12" t="s">
        <v>183</v>
      </c>
      <c r="M70" s="12" t="s">
        <v>173</v>
      </c>
      <c r="N70" s="12" t="s">
        <v>189</v>
      </c>
      <c r="O70" s="27" t="s">
        <v>157</v>
      </c>
      <c r="P70" s="12" t="s">
        <v>45</v>
      </c>
      <c r="Q70" s="11" t="s">
        <v>190</v>
      </c>
      <c r="R70" s="217">
        <v>8100</v>
      </c>
      <c r="S70" s="222">
        <v>2</v>
      </c>
      <c r="T70" s="12" t="s">
        <v>31</v>
      </c>
      <c r="U70" s="221">
        <v>1</v>
      </c>
      <c r="AB70" s="6"/>
      <c r="AC70" s="6"/>
      <c r="AD70" s="6"/>
      <c r="AE70" s="6"/>
      <c r="AF70" s="6"/>
    </row>
    <row r="71" spans="1:61" s="11" customFormat="1" ht="16" customHeight="1">
      <c r="A71" s="12">
        <v>33</v>
      </c>
      <c r="C71" s="13" t="s">
        <v>187</v>
      </c>
      <c r="D71" s="11" t="s">
        <v>220</v>
      </c>
      <c r="E71" s="12">
        <v>57.6</v>
      </c>
      <c r="F71" s="11" t="s">
        <v>191</v>
      </c>
      <c r="G71" s="12">
        <v>1</v>
      </c>
      <c r="H71" s="16" t="s">
        <v>40</v>
      </c>
      <c r="I71" s="12" t="s">
        <v>41</v>
      </c>
      <c r="J71" s="12" t="s">
        <v>34</v>
      </c>
      <c r="K71" s="12" t="s">
        <v>27</v>
      </c>
      <c r="L71" s="12" t="s">
        <v>183</v>
      </c>
      <c r="M71" s="12" t="s">
        <v>173</v>
      </c>
      <c r="N71" s="12" t="s">
        <v>189</v>
      </c>
      <c r="O71" s="27" t="s">
        <v>157</v>
      </c>
      <c r="P71" s="12" t="s">
        <v>45</v>
      </c>
      <c r="Q71" s="11" t="s">
        <v>190</v>
      </c>
      <c r="R71" s="217">
        <v>8100</v>
      </c>
      <c r="S71" s="222">
        <v>2</v>
      </c>
      <c r="T71" s="12" t="s">
        <v>31</v>
      </c>
      <c r="U71" s="221">
        <v>1.1000000000000001</v>
      </c>
    </row>
    <row r="72" spans="1:61" s="11" customFormat="1" ht="16" customHeight="1">
      <c r="A72" s="12">
        <v>33</v>
      </c>
      <c r="C72" s="13" t="s">
        <v>192</v>
      </c>
      <c r="D72" s="11" t="s">
        <v>193</v>
      </c>
      <c r="E72" s="12">
        <v>57.6</v>
      </c>
      <c r="F72" s="11" t="s">
        <v>194</v>
      </c>
      <c r="G72" s="12">
        <v>1</v>
      </c>
      <c r="H72" s="23" t="s">
        <v>113</v>
      </c>
      <c r="I72" s="12" t="s">
        <v>25</v>
      </c>
      <c r="J72" s="12" t="s">
        <v>34</v>
      </c>
      <c r="K72" s="12" t="s">
        <v>27</v>
      </c>
      <c r="L72" s="12" t="s">
        <v>183</v>
      </c>
      <c r="M72" s="12" t="s">
        <v>173</v>
      </c>
      <c r="N72" s="12" t="s">
        <v>184</v>
      </c>
      <c r="O72" s="27" t="s">
        <v>157</v>
      </c>
      <c r="P72" s="12" t="s">
        <v>25</v>
      </c>
      <c r="Q72" s="11" t="s">
        <v>195</v>
      </c>
      <c r="R72" s="217">
        <v>3225</v>
      </c>
      <c r="S72" s="222">
        <v>1</v>
      </c>
      <c r="T72" s="12" t="s">
        <v>31</v>
      </c>
      <c r="U72" s="221">
        <v>1</v>
      </c>
      <c r="AB72" s="6"/>
      <c r="AC72" s="6"/>
      <c r="AD72" s="6"/>
      <c r="AE72" s="6"/>
      <c r="AF72" s="6"/>
    </row>
    <row r="73" spans="1:61" s="11" customFormat="1" ht="16" customHeight="1">
      <c r="A73" s="5">
        <v>33</v>
      </c>
      <c r="B73" s="6"/>
      <c r="C73" s="7" t="s">
        <v>83</v>
      </c>
      <c r="D73" s="6" t="s">
        <v>84</v>
      </c>
      <c r="E73" s="8" t="s">
        <v>22</v>
      </c>
      <c r="F73" s="6" t="s">
        <v>23</v>
      </c>
      <c r="G73" s="5">
        <v>2</v>
      </c>
      <c r="H73" s="9" t="s">
        <v>24</v>
      </c>
      <c r="I73" s="5" t="s">
        <v>25</v>
      </c>
      <c r="J73" s="5" t="s">
        <v>26</v>
      </c>
      <c r="K73" s="10" t="s">
        <v>64</v>
      </c>
      <c r="L73" s="5">
        <v>2019</v>
      </c>
      <c r="M73" s="5" t="s">
        <v>23</v>
      </c>
      <c r="N73" s="5" t="s">
        <v>28</v>
      </c>
      <c r="O73" s="29">
        <v>1.0832999999999999</v>
      </c>
      <c r="P73" s="5" t="s">
        <v>29</v>
      </c>
      <c r="Q73" s="6" t="s">
        <v>50</v>
      </c>
      <c r="R73" s="217">
        <v>66392.7</v>
      </c>
      <c r="S73" s="5">
        <v>2</v>
      </c>
      <c r="T73" s="12" t="s">
        <v>31</v>
      </c>
      <c r="U73" s="221">
        <v>2</v>
      </c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</row>
    <row r="74" spans="1:61" s="11" customFormat="1" ht="16" customHeight="1">
      <c r="A74" s="5">
        <v>33</v>
      </c>
      <c r="B74" s="6"/>
      <c r="C74" s="7" t="s">
        <v>196</v>
      </c>
      <c r="D74" s="6" t="s">
        <v>197</v>
      </c>
      <c r="E74" s="8" t="s">
        <v>22</v>
      </c>
      <c r="F74" s="6" t="s">
        <v>23</v>
      </c>
      <c r="G74" s="5">
        <v>2</v>
      </c>
      <c r="H74" s="17" t="s">
        <v>40</v>
      </c>
      <c r="I74" s="5" t="s">
        <v>41</v>
      </c>
      <c r="J74" s="5" t="s">
        <v>26</v>
      </c>
      <c r="K74" s="10" t="s">
        <v>27</v>
      </c>
      <c r="L74" s="5">
        <v>2019</v>
      </c>
      <c r="M74" s="5" t="s">
        <v>23</v>
      </c>
      <c r="N74" s="5" t="s">
        <v>28</v>
      </c>
      <c r="O74" s="29">
        <v>0.57969999999999999</v>
      </c>
      <c r="P74" s="5" t="s">
        <v>45</v>
      </c>
      <c r="Q74" s="6" t="s">
        <v>59</v>
      </c>
      <c r="R74" s="217">
        <v>214.07</v>
      </c>
      <c r="S74" s="5">
        <v>1</v>
      </c>
      <c r="T74" s="12" t="s">
        <v>31</v>
      </c>
      <c r="U74" s="221">
        <v>2</v>
      </c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</row>
    <row r="75" spans="1:61" s="11" customFormat="1" ht="16" customHeight="1">
      <c r="A75" s="5">
        <v>33</v>
      </c>
      <c r="B75" s="6"/>
      <c r="C75" s="7" t="s">
        <v>198</v>
      </c>
      <c r="D75" s="6" t="s">
        <v>199</v>
      </c>
      <c r="E75" s="8" t="s">
        <v>22</v>
      </c>
      <c r="F75" s="6" t="s">
        <v>23</v>
      </c>
      <c r="G75" s="5">
        <v>2</v>
      </c>
      <c r="H75" s="17" t="s">
        <v>40</v>
      </c>
      <c r="I75" s="5" t="s">
        <v>41</v>
      </c>
      <c r="J75" s="5" t="s">
        <v>26</v>
      </c>
      <c r="K75" s="10" t="s">
        <v>27</v>
      </c>
      <c r="L75" s="5">
        <v>2019</v>
      </c>
      <c r="M75" s="5" t="s">
        <v>23</v>
      </c>
      <c r="N75" s="5" t="s">
        <v>28</v>
      </c>
      <c r="O75" s="29">
        <v>0.61129999999999995</v>
      </c>
      <c r="P75" s="5" t="s">
        <v>45</v>
      </c>
      <c r="Q75" s="6" t="s">
        <v>59</v>
      </c>
      <c r="R75" s="217">
        <v>412.62</v>
      </c>
      <c r="S75" s="5">
        <v>1</v>
      </c>
      <c r="T75" s="12" t="s">
        <v>31</v>
      </c>
      <c r="U75" s="221">
        <v>2</v>
      </c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</row>
    <row r="76" spans="1:61" s="11" customFormat="1" ht="16" customHeight="1">
      <c r="A76" s="5">
        <v>33</v>
      </c>
      <c r="B76" s="6"/>
      <c r="C76" s="7" t="s">
        <v>200</v>
      </c>
      <c r="D76" s="6" t="s">
        <v>201</v>
      </c>
      <c r="E76" s="8" t="s">
        <v>22</v>
      </c>
      <c r="F76" s="6" t="s">
        <v>23</v>
      </c>
      <c r="G76" s="5">
        <v>2</v>
      </c>
      <c r="H76" s="9" t="s">
        <v>24</v>
      </c>
      <c r="I76" s="5" t="s">
        <v>25</v>
      </c>
      <c r="J76" s="5" t="s">
        <v>26</v>
      </c>
      <c r="K76" s="10" t="s">
        <v>64</v>
      </c>
      <c r="L76" s="5">
        <v>2019</v>
      </c>
      <c r="M76" s="5" t="s">
        <v>23</v>
      </c>
      <c r="N76" s="5" t="s">
        <v>28</v>
      </c>
      <c r="O76" s="29">
        <v>0.85429999999999995</v>
      </c>
      <c r="P76" s="5" t="s">
        <v>29</v>
      </c>
      <c r="Q76" s="6" t="s">
        <v>30</v>
      </c>
      <c r="R76" s="217">
        <v>2754.69</v>
      </c>
      <c r="S76" s="5">
        <v>1</v>
      </c>
      <c r="T76" s="12" t="s">
        <v>31</v>
      </c>
      <c r="U76" s="221">
        <v>2</v>
      </c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</row>
    <row r="77" spans="1:61" s="11" customFormat="1" ht="16" customHeight="1">
      <c r="A77" s="5">
        <v>33</v>
      </c>
      <c r="B77" s="6"/>
      <c r="C77" s="7" t="s">
        <v>202</v>
      </c>
      <c r="D77" s="6" t="s">
        <v>203</v>
      </c>
      <c r="E77" s="8" t="s">
        <v>22</v>
      </c>
      <c r="F77" s="6" t="s">
        <v>23</v>
      </c>
      <c r="G77" s="5">
        <v>2</v>
      </c>
      <c r="H77" s="9" t="s">
        <v>24</v>
      </c>
      <c r="I77" s="5" t="s">
        <v>25</v>
      </c>
      <c r="J77" s="5" t="s">
        <v>26</v>
      </c>
      <c r="K77" s="10" t="s">
        <v>64</v>
      </c>
      <c r="L77" s="5">
        <v>2019</v>
      </c>
      <c r="M77" s="5" t="s">
        <v>23</v>
      </c>
      <c r="N77" s="5" t="s">
        <v>28</v>
      </c>
      <c r="O77" s="29">
        <v>0.97450000000000003</v>
      </c>
      <c r="P77" s="5" t="s">
        <v>29</v>
      </c>
      <c r="Q77" s="6" t="s">
        <v>30</v>
      </c>
      <c r="R77" s="217">
        <v>1112.28</v>
      </c>
      <c r="S77" s="5">
        <v>1</v>
      </c>
      <c r="T77" s="12" t="s">
        <v>31</v>
      </c>
      <c r="U77" s="221">
        <v>2</v>
      </c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</row>
    <row r="78" spans="1:61" s="11" customFormat="1" ht="16" customHeight="1">
      <c r="A78" s="5">
        <v>33</v>
      </c>
      <c r="B78" s="6"/>
      <c r="C78" s="7" t="s">
        <v>204</v>
      </c>
      <c r="D78" s="6" t="s">
        <v>205</v>
      </c>
      <c r="E78" s="8" t="s">
        <v>22</v>
      </c>
      <c r="F78" s="6" t="s">
        <v>23</v>
      </c>
      <c r="G78" s="5">
        <v>2</v>
      </c>
      <c r="H78" s="17" t="s">
        <v>40</v>
      </c>
      <c r="I78" s="5" t="s">
        <v>41</v>
      </c>
      <c r="J78" s="5" t="s">
        <v>53</v>
      </c>
      <c r="K78" s="10" t="s">
        <v>27</v>
      </c>
      <c r="L78" s="5">
        <v>2019</v>
      </c>
      <c r="M78" s="5" t="s">
        <v>23</v>
      </c>
      <c r="N78" s="5" t="s">
        <v>28</v>
      </c>
      <c r="O78" s="29">
        <v>0.74139999999999995</v>
      </c>
      <c r="P78" s="5" t="s">
        <v>45</v>
      </c>
      <c r="Q78" s="6" t="s">
        <v>30</v>
      </c>
      <c r="R78" s="217">
        <v>1296</v>
      </c>
      <c r="S78" s="5">
        <v>1</v>
      </c>
      <c r="T78" s="12" t="s">
        <v>31</v>
      </c>
      <c r="U78" s="221">
        <v>2</v>
      </c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</row>
    <row r="79" spans="1:61" s="11" customFormat="1" ht="16" customHeight="1">
      <c r="A79" s="5">
        <v>33</v>
      </c>
      <c r="B79" s="6"/>
      <c r="C79" s="13" t="s">
        <v>206</v>
      </c>
      <c r="D79" s="11" t="s">
        <v>289</v>
      </c>
      <c r="E79" s="8" t="s">
        <v>22</v>
      </c>
      <c r="F79" s="6" t="s">
        <v>23</v>
      </c>
      <c r="G79" s="5">
        <v>2</v>
      </c>
      <c r="H79" s="9" t="s">
        <v>24</v>
      </c>
      <c r="I79" s="5" t="s">
        <v>25</v>
      </c>
      <c r="J79" s="5" t="s">
        <v>26</v>
      </c>
      <c r="K79" s="10" t="s">
        <v>85</v>
      </c>
      <c r="L79" s="5">
        <v>2019</v>
      </c>
      <c r="M79" s="5" t="s">
        <v>23</v>
      </c>
      <c r="N79" s="5" t="s">
        <v>28</v>
      </c>
      <c r="O79" s="29">
        <v>0.90849999999999997</v>
      </c>
      <c r="P79" s="5" t="s">
        <v>29</v>
      </c>
      <c r="Q79" s="6" t="s">
        <v>59</v>
      </c>
      <c r="R79" s="217">
        <v>74278.100000000006</v>
      </c>
      <c r="S79" s="5">
        <v>2</v>
      </c>
      <c r="T79" s="12" t="s">
        <v>244</v>
      </c>
      <c r="U79" s="221">
        <v>1</v>
      </c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</row>
    <row r="80" spans="1:61" s="11" customFormat="1" ht="16" customHeight="1">
      <c r="A80" s="5">
        <v>33</v>
      </c>
      <c r="B80" s="6"/>
      <c r="C80" s="7" t="s">
        <v>208</v>
      </c>
      <c r="D80" s="6" t="s">
        <v>209</v>
      </c>
      <c r="E80" s="8" t="s">
        <v>22</v>
      </c>
      <c r="F80" s="6" t="s">
        <v>23</v>
      </c>
      <c r="G80" s="5">
        <v>2</v>
      </c>
      <c r="H80" s="9" t="s">
        <v>24</v>
      </c>
      <c r="I80" s="5" t="s">
        <v>25</v>
      </c>
      <c r="J80" s="5" t="s">
        <v>26</v>
      </c>
      <c r="K80" s="10" t="s">
        <v>27</v>
      </c>
      <c r="L80" s="5">
        <v>2019</v>
      </c>
      <c r="M80" s="5" t="s">
        <v>23</v>
      </c>
      <c r="N80" s="5" t="s">
        <v>28</v>
      </c>
      <c r="O80" s="29">
        <v>0.99670000000000003</v>
      </c>
      <c r="P80" s="5" t="s">
        <v>29</v>
      </c>
      <c r="Q80" s="6" t="s">
        <v>30</v>
      </c>
      <c r="R80" s="217">
        <v>4879.6899999999996</v>
      </c>
      <c r="S80" s="5">
        <v>1</v>
      </c>
      <c r="T80" s="12" t="s">
        <v>31</v>
      </c>
      <c r="U80" s="221">
        <v>2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</row>
    <row r="81" spans="1:61" s="11" customFormat="1" ht="16" customHeight="1">
      <c r="A81" s="5">
        <v>33</v>
      </c>
      <c r="B81" s="6"/>
      <c r="C81" s="7" t="s">
        <v>99</v>
      </c>
      <c r="D81" s="11" t="s">
        <v>101</v>
      </c>
      <c r="E81" s="8" t="s">
        <v>22</v>
      </c>
      <c r="F81" s="6" t="s">
        <v>23</v>
      </c>
      <c r="G81" s="5">
        <v>2</v>
      </c>
      <c r="H81" s="9" t="s">
        <v>24</v>
      </c>
      <c r="I81" s="5" t="s">
        <v>25</v>
      </c>
      <c r="J81" s="5" t="s">
        <v>26</v>
      </c>
      <c r="K81" s="10" t="s">
        <v>64</v>
      </c>
      <c r="L81" s="5">
        <v>2019</v>
      </c>
      <c r="M81" s="5" t="s">
        <v>23</v>
      </c>
      <c r="N81" s="5" t="s">
        <v>28</v>
      </c>
      <c r="O81" s="29">
        <v>0.99560000000000004</v>
      </c>
      <c r="P81" s="5" t="s">
        <v>29</v>
      </c>
      <c r="Q81" s="6" t="s">
        <v>50</v>
      </c>
      <c r="R81" s="217">
        <v>66597.2</v>
      </c>
      <c r="S81" s="5">
        <v>2</v>
      </c>
      <c r="T81" s="12" t="s">
        <v>31</v>
      </c>
      <c r="U81" s="223">
        <v>3</v>
      </c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</row>
    <row r="82" spans="1:61" s="11" customFormat="1" ht="16" customHeight="1">
      <c r="A82" s="5">
        <v>33</v>
      </c>
      <c r="B82" s="6"/>
      <c r="C82" s="7" t="s">
        <v>210</v>
      </c>
      <c r="D82" s="6" t="s">
        <v>211</v>
      </c>
      <c r="E82" s="8" t="s">
        <v>22</v>
      </c>
      <c r="F82" s="6" t="s">
        <v>23</v>
      </c>
      <c r="G82" s="5">
        <v>2</v>
      </c>
      <c r="H82" s="9" t="s">
        <v>24</v>
      </c>
      <c r="I82" s="5" t="s">
        <v>25</v>
      </c>
      <c r="J82" s="5" t="s">
        <v>26</v>
      </c>
      <c r="K82" s="10" t="s">
        <v>85</v>
      </c>
      <c r="L82" s="5">
        <v>2019</v>
      </c>
      <c r="M82" s="5" t="s">
        <v>23</v>
      </c>
      <c r="N82" s="5" t="s">
        <v>28</v>
      </c>
      <c r="O82" s="29">
        <v>0.9012</v>
      </c>
      <c r="P82" s="5" t="s">
        <v>29</v>
      </c>
      <c r="Q82" s="6" t="s">
        <v>59</v>
      </c>
      <c r="R82" s="217">
        <v>4602</v>
      </c>
      <c r="S82" s="5">
        <v>1</v>
      </c>
      <c r="T82" s="12" t="s">
        <v>31</v>
      </c>
      <c r="U82" s="221">
        <v>2</v>
      </c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</row>
    <row r="83" spans="1:61" s="11" customFormat="1" ht="16" customHeight="1">
      <c r="A83" s="5">
        <v>33</v>
      </c>
      <c r="B83" s="6"/>
      <c r="C83" s="7" t="s">
        <v>212</v>
      </c>
      <c r="D83" s="6" t="s">
        <v>213</v>
      </c>
      <c r="E83" s="8" t="s">
        <v>22</v>
      </c>
      <c r="F83" s="6" t="s">
        <v>23</v>
      </c>
      <c r="G83" s="5">
        <v>2</v>
      </c>
      <c r="H83" s="9" t="s">
        <v>24</v>
      </c>
      <c r="I83" s="5" t="s">
        <v>25</v>
      </c>
      <c r="J83" s="5" t="s">
        <v>26</v>
      </c>
      <c r="K83" s="10" t="s">
        <v>64</v>
      </c>
      <c r="L83" s="5">
        <v>2019</v>
      </c>
      <c r="M83" s="5" t="s">
        <v>23</v>
      </c>
      <c r="N83" s="5" t="s">
        <v>28</v>
      </c>
      <c r="O83" s="29">
        <v>1.0201</v>
      </c>
      <c r="P83" s="5" t="s">
        <v>29</v>
      </c>
      <c r="Q83" s="6" t="s">
        <v>59</v>
      </c>
      <c r="R83" s="217">
        <v>32761.65</v>
      </c>
      <c r="S83" s="5">
        <v>1</v>
      </c>
      <c r="T83" s="12" t="s">
        <v>31</v>
      </c>
      <c r="U83" s="221">
        <v>2</v>
      </c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</row>
    <row r="84" spans="1:61" s="11" customFormat="1" ht="16" customHeight="1">
      <c r="A84" s="5">
        <v>33</v>
      </c>
      <c r="B84" s="6"/>
      <c r="C84" s="7" t="s">
        <v>214</v>
      </c>
      <c r="D84" s="6" t="s">
        <v>215</v>
      </c>
      <c r="E84" s="8" t="s">
        <v>22</v>
      </c>
      <c r="F84" s="6" t="s">
        <v>23</v>
      </c>
      <c r="G84" s="5">
        <v>2</v>
      </c>
      <c r="H84" s="9" t="s">
        <v>24</v>
      </c>
      <c r="I84" s="5" t="s">
        <v>25</v>
      </c>
      <c r="J84" s="5" t="s">
        <v>26</v>
      </c>
      <c r="K84" s="10" t="s">
        <v>27</v>
      </c>
      <c r="L84" s="5">
        <v>2019</v>
      </c>
      <c r="M84" s="5" t="s">
        <v>23</v>
      </c>
      <c r="N84" s="5" t="s">
        <v>28</v>
      </c>
      <c r="O84" s="29">
        <v>0.85360000000000003</v>
      </c>
      <c r="P84" s="5" t="s">
        <v>29</v>
      </c>
      <c r="Q84" s="6" t="s">
        <v>77</v>
      </c>
      <c r="R84" s="217">
        <v>267</v>
      </c>
      <c r="S84" s="5">
        <v>1</v>
      </c>
      <c r="T84" s="12" t="s">
        <v>31</v>
      </c>
      <c r="U84" s="221">
        <v>2</v>
      </c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</row>
    <row r="85" spans="1:61" s="11" customFormat="1" ht="16" customHeight="1">
      <c r="A85" s="5">
        <v>33</v>
      </c>
      <c r="B85" s="6"/>
      <c r="C85" s="7" t="s">
        <v>216</v>
      </c>
      <c r="D85" s="6" t="s">
        <v>217</v>
      </c>
      <c r="E85" s="8" t="s">
        <v>22</v>
      </c>
      <c r="F85" s="6" t="s">
        <v>23</v>
      </c>
      <c r="G85" s="5">
        <v>2</v>
      </c>
      <c r="H85" s="17" t="s">
        <v>40</v>
      </c>
      <c r="I85" s="5" t="s">
        <v>41</v>
      </c>
      <c r="J85" s="5" t="s">
        <v>53</v>
      </c>
      <c r="K85" s="10" t="s">
        <v>64</v>
      </c>
      <c r="L85" s="5">
        <v>2019</v>
      </c>
      <c r="M85" s="5" t="s">
        <v>23</v>
      </c>
      <c r="N85" s="5" t="s">
        <v>28</v>
      </c>
      <c r="O85" s="29">
        <v>0.70309999999999995</v>
      </c>
      <c r="P85" s="5" t="s">
        <v>45</v>
      </c>
      <c r="Q85" s="6" t="s">
        <v>77</v>
      </c>
      <c r="R85" s="217">
        <v>166.27</v>
      </c>
      <c r="S85" s="5">
        <v>1</v>
      </c>
      <c r="T85" s="12" t="s">
        <v>31</v>
      </c>
      <c r="U85" s="221">
        <v>2</v>
      </c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</row>
    <row r="86" spans="1:61" s="11" customFormat="1" ht="16" customHeight="1">
      <c r="A86" s="5">
        <v>33</v>
      </c>
      <c r="B86" s="6"/>
      <c r="C86" s="7" t="s">
        <v>115</v>
      </c>
      <c r="D86" s="11" t="s">
        <v>116</v>
      </c>
      <c r="E86" s="8" t="s">
        <v>22</v>
      </c>
      <c r="F86" s="6" t="s">
        <v>23</v>
      </c>
      <c r="G86" s="5">
        <v>2</v>
      </c>
      <c r="H86" s="9" t="s">
        <v>24</v>
      </c>
      <c r="I86" s="5" t="s">
        <v>25</v>
      </c>
      <c r="J86" s="5" t="s">
        <v>26</v>
      </c>
      <c r="K86" s="10" t="s">
        <v>64</v>
      </c>
      <c r="L86" s="5">
        <v>2019</v>
      </c>
      <c r="M86" s="5" t="s">
        <v>23</v>
      </c>
      <c r="N86" s="5" t="s">
        <v>28</v>
      </c>
      <c r="O86" s="29">
        <v>1.0499000000000001</v>
      </c>
      <c r="P86" s="5" t="s">
        <v>29</v>
      </c>
      <c r="Q86" s="6" t="s">
        <v>50</v>
      </c>
      <c r="R86" s="217">
        <v>32732.12</v>
      </c>
      <c r="S86" s="5">
        <v>1</v>
      </c>
      <c r="T86" s="12" t="s">
        <v>31</v>
      </c>
      <c r="U86" s="223">
        <v>3</v>
      </c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</row>
    <row r="87" spans="1:61" s="11" customFormat="1" ht="16" customHeight="1">
      <c r="A87" s="5">
        <v>33</v>
      </c>
      <c r="B87" s="6"/>
      <c r="C87" s="7" t="s">
        <v>127</v>
      </c>
      <c r="D87" s="6" t="s">
        <v>218</v>
      </c>
      <c r="E87" s="8" t="s">
        <v>22</v>
      </c>
      <c r="F87" s="6" t="s">
        <v>23</v>
      </c>
      <c r="G87" s="5">
        <v>2</v>
      </c>
      <c r="H87" s="9" t="s">
        <v>24</v>
      </c>
      <c r="I87" s="5" t="s">
        <v>25</v>
      </c>
      <c r="J87" s="5" t="s">
        <v>26</v>
      </c>
      <c r="K87" s="10" t="s">
        <v>85</v>
      </c>
      <c r="L87" s="5">
        <v>2019</v>
      </c>
      <c r="M87" s="5" t="s">
        <v>23</v>
      </c>
      <c r="N87" s="5" t="s">
        <v>28</v>
      </c>
      <c r="O87" s="29">
        <v>0.9577</v>
      </c>
      <c r="P87" s="5" t="s">
        <v>29</v>
      </c>
      <c r="Q87" s="6" t="s">
        <v>50</v>
      </c>
      <c r="R87" s="217">
        <v>31737.119999999999</v>
      </c>
      <c r="S87" s="5">
        <v>2</v>
      </c>
      <c r="T87" s="12" t="s">
        <v>31</v>
      </c>
      <c r="U87" s="221">
        <v>2</v>
      </c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</row>
    <row r="88" spans="1:61" s="11" customFormat="1" ht="16" customHeight="1">
      <c r="A88" s="5">
        <v>33</v>
      </c>
      <c r="B88" s="6"/>
      <c r="C88" s="7" t="s">
        <v>219</v>
      </c>
      <c r="D88" s="6" t="s">
        <v>220</v>
      </c>
      <c r="E88" s="8" t="s">
        <v>22</v>
      </c>
      <c r="F88" s="6" t="s">
        <v>23</v>
      </c>
      <c r="G88" s="5">
        <v>2</v>
      </c>
      <c r="H88" s="17" t="s">
        <v>40</v>
      </c>
      <c r="I88" s="5" t="s">
        <v>41</v>
      </c>
      <c r="J88" s="5" t="s">
        <v>26</v>
      </c>
      <c r="K88" s="10" t="s">
        <v>27</v>
      </c>
      <c r="L88" s="5">
        <v>2019</v>
      </c>
      <c r="M88" s="5" t="s">
        <v>23</v>
      </c>
      <c r="N88" s="5" t="s">
        <v>28</v>
      </c>
      <c r="O88" s="29">
        <v>0.7671</v>
      </c>
      <c r="P88" s="5" t="s">
        <v>45</v>
      </c>
      <c r="Q88" s="6" t="s">
        <v>59</v>
      </c>
      <c r="R88" s="217">
        <v>267.67</v>
      </c>
      <c r="S88" s="5">
        <v>1</v>
      </c>
      <c r="T88" s="12" t="s">
        <v>31</v>
      </c>
      <c r="U88" s="221">
        <v>2</v>
      </c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</row>
    <row r="89" spans="1:61" s="212" customFormat="1" ht="16" customHeight="1">
      <c r="A89" s="5">
        <v>33</v>
      </c>
      <c r="B89" s="210"/>
      <c r="C89" s="36" t="s">
        <v>221</v>
      </c>
      <c r="D89" s="210" t="s">
        <v>222</v>
      </c>
      <c r="E89" s="8" t="s">
        <v>22</v>
      </c>
      <c r="F89" s="210" t="s">
        <v>23</v>
      </c>
      <c r="G89" s="5">
        <v>2</v>
      </c>
      <c r="H89" s="9" t="s">
        <v>24</v>
      </c>
      <c r="I89" s="5" t="s">
        <v>25</v>
      </c>
      <c r="J89" s="5" t="s">
        <v>26</v>
      </c>
      <c r="K89" s="10" t="s">
        <v>896</v>
      </c>
      <c r="L89" s="5">
        <v>2019</v>
      </c>
      <c r="M89" s="5" t="s">
        <v>23</v>
      </c>
      <c r="N89" s="5" t="s">
        <v>28</v>
      </c>
      <c r="O89" s="29">
        <v>0.85419999999999996</v>
      </c>
      <c r="P89" s="5" t="s">
        <v>29</v>
      </c>
      <c r="Q89" s="210" t="s">
        <v>59</v>
      </c>
      <c r="R89" s="217">
        <v>16320.12</v>
      </c>
      <c r="S89" s="5">
        <v>1</v>
      </c>
      <c r="T89" s="12" t="s">
        <v>31</v>
      </c>
      <c r="U89" s="221">
        <v>2</v>
      </c>
      <c r="AB89" s="210"/>
      <c r="AC89" s="210"/>
      <c r="AD89" s="210"/>
      <c r="AE89" s="210"/>
      <c r="AF89" s="210"/>
      <c r="AG89" s="210"/>
      <c r="AH89" s="210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</row>
    <row r="90" spans="1:61" s="11" customFormat="1" ht="16" customHeight="1">
      <c r="A90" s="5">
        <v>33</v>
      </c>
      <c r="B90" s="6"/>
      <c r="C90" s="7" t="s">
        <v>223</v>
      </c>
      <c r="D90" s="6" t="s">
        <v>224</v>
      </c>
      <c r="E90" s="8" t="s">
        <v>22</v>
      </c>
      <c r="F90" s="6" t="s">
        <v>23</v>
      </c>
      <c r="G90" s="5">
        <v>2</v>
      </c>
      <c r="H90" s="17" t="s">
        <v>40</v>
      </c>
      <c r="I90" s="5" t="s">
        <v>41</v>
      </c>
      <c r="J90" s="5" t="s">
        <v>26</v>
      </c>
      <c r="K90" s="10" t="s">
        <v>64</v>
      </c>
      <c r="L90" s="5">
        <v>2019</v>
      </c>
      <c r="M90" s="5" t="s">
        <v>23</v>
      </c>
      <c r="N90" s="5" t="s">
        <v>28</v>
      </c>
      <c r="O90" s="29">
        <v>0.69040000000000001</v>
      </c>
      <c r="P90" s="5" t="s">
        <v>45</v>
      </c>
      <c r="Q90" s="6" t="s">
        <v>50</v>
      </c>
      <c r="R90" s="217">
        <v>0</v>
      </c>
      <c r="S90" s="5">
        <v>1</v>
      </c>
      <c r="T90" s="12" t="s">
        <v>31</v>
      </c>
      <c r="U90" s="221">
        <v>2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</row>
    <row r="91" spans="1:61" s="11" customFormat="1" ht="16" customHeight="1">
      <c r="A91" s="5">
        <v>33</v>
      </c>
      <c r="B91" s="6"/>
      <c r="C91" s="36" t="s">
        <v>601</v>
      </c>
      <c r="D91" s="6" t="s">
        <v>600</v>
      </c>
      <c r="E91" s="8" t="s">
        <v>22</v>
      </c>
      <c r="F91" s="6" t="s">
        <v>23</v>
      </c>
      <c r="G91" s="5">
        <v>2</v>
      </c>
      <c r="H91" s="9" t="s">
        <v>24</v>
      </c>
      <c r="I91" s="5" t="s">
        <v>25</v>
      </c>
      <c r="J91" s="5" t="s">
        <v>26</v>
      </c>
      <c r="K91" s="10" t="s">
        <v>64</v>
      </c>
      <c r="L91" s="5">
        <v>2019</v>
      </c>
      <c r="M91" s="5" t="s">
        <v>23</v>
      </c>
      <c r="N91" s="5" t="s">
        <v>28</v>
      </c>
      <c r="O91" s="29">
        <v>0.9667</v>
      </c>
      <c r="P91" s="5" t="s">
        <v>29</v>
      </c>
      <c r="Q91" s="6" t="s">
        <v>59</v>
      </c>
      <c r="R91" s="217">
        <v>2934</v>
      </c>
      <c r="S91" s="5">
        <v>1</v>
      </c>
      <c r="T91" s="12" t="s">
        <v>31</v>
      </c>
      <c r="U91" s="221">
        <v>3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</row>
    <row r="92" spans="1:61" s="11" customFormat="1" ht="16" customHeight="1">
      <c r="A92" s="5">
        <v>33</v>
      </c>
      <c r="B92" s="6"/>
      <c r="C92" s="7" t="s">
        <v>226</v>
      </c>
      <c r="D92" s="6" t="s">
        <v>227</v>
      </c>
      <c r="E92" s="8" t="s">
        <v>22</v>
      </c>
      <c r="F92" s="6" t="s">
        <v>23</v>
      </c>
      <c r="G92" s="5">
        <v>2</v>
      </c>
      <c r="H92" s="9" t="s">
        <v>24</v>
      </c>
      <c r="I92" s="5" t="s">
        <v>25</v>
      </c>
      <c r="J92" s="5" t="s">
        <v>53</v>
      </c>
      <c r="K92" s="10" t="s">
        <v>85</v>
      </c>
      <c r="L92" s="5">
        <v>2019</v>
      </c>
      <c r="M92" s="5" t="s">
        <v>23</v>
      </c>
      <c r="N92" s="5" t="s">
        <v>28</v>
      </c>
      <c r="O92" s="29">
        <v>0.86460000000000004</v>
      </c>
      <c r="P92" s="5" t="s">
        <v>29</v>
      </c>
      <c r="Q92" s="6" t="s">
        <v>30</v>
      </c>
      <c r="R92" s="217">
        <v>8300.26</v>
      </c>
      <c r="S92" s="5">
        <v>1</v>
      </c>
      <c r="T92" s="12" t="s">
        <v>31</v>
      </c>
      <c r="U92" s="221">
        <v>2</v>
      </c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</row>
    <row r="93" spans="1:61" s="11" customFormat="1" ht="16" customHeight="1">
      <c r="A93" s="5">
        <v>33</v>
      </c>
      <c r="B93" s="6"/>
      <c r="C93" s="7" t="s">
        <v>228</v>
      </c>
      <c r="D93" s="6" t="s">
        <v>229</v>
      </c>
      <c r="E93" s="8" t="s">
        <v>22</v>
      </c>
      <c r="F93" s="6" t="s">
        <v>23</v>
      </c>
      <c r="G93" s="5">
        <v>2</v>
      </c>
      <c r="H93" s="9" t="s">
        <v>24</v>
      </c>
      <c r="I93" s="5" t="s">
        <v>25</v>
      </c>
      <c r="J93" s="5" t="s">
        <v>53</v>
      </c>
      <c r="K93" s="10" t="s">
        <v>85</v>
      </c>
      <c r="L93" s="5">
        <v>2019</v>
      </c>
      <c r="M93" s="5" t="s">
        <v>23</v>
      </c>
      <c r="N93" s="5" t="s">
        <v>28</v>
      </c>
      <c r="O93" s="29">
        <v>0.88170000000000004</v>
      </c>
      <c r="P93" s="5" t="s">
        <v>29</v>
      </c>
      <c r="Q93" s="6" t="s">
        <v>77</v>
      </c>
      <c r="R93" s="217">
        <v>1632.77</v>
      </c>
      <c r="S93" s="5">
        <v>1</v>
      </c>
      <c r="T93" s="12" t="s">
        <v>31</v>
      </c>
      <c r="U93" s="221">
        <v>2</v>
      </c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</row>
    <row r="94" spans="1:61" s="11" customFormat="1" ht="16" customHeight="1">
      <c r="A94" s="5">
        <v>33</v>
      </c>
      <c r="B94" s="6"/>
      <c r="C94" s="7" t="s">
        <v>230</v>
      </c>
      <c r="D94" s="6" t="s">
        <v>231</v>
      </c>
      <c r="E94" s="8" t="s">
        <v>22</v>
      </c>
      <c r="F94" s="6" t="s">
        <v>23</v>
      </c>
      <c r="G94" s="5">
        <v>2</v>
      </c>
      <c r="H94" s="9" t="s">
        <v>24</v>
      </c>
      <c r="I94" s="5" t="s">
        <v>25</v>
      </c>
      <c r="J94" s="5" t="s">
        <v>26</v>
      </c>
      <c r="K94" s="10" t="s">
        <v>64</v>
      </c>
      <c r="L94" s="5">
        <v>2019</v>
      </c>
      <c r="M94" s="5" t="s">
        <v>23</v>
      </c>
      <c r="N94" s="5" t="s">
        <v>28</v>
      </c>
      <c r="O94" s="29">
        <v>0.85909999999999997</v>
      </c>
      <c r="P94" s="5" t="s">
        <v>29</v>
      </c>
      <c r="Q94" s="6" t="s">
        <v>77</v>
      </c>
      <c r="R94" s="217">
        <v>50031.5</v>
      </c>
      <c r="S94" s="5">
        <v>1</v>
      </c>
      <c r="T94" s="12" t="s">
        <v>31</v>
      </c>
      <c r="U94" s="221">
        <v>2</v>
      </c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</row>
    <row r="95" spans="1:61" s="11" customFormat="1" ht="16" customHeight="1">
      <c r="A95" s="5">
        <v>33</v>
      </c>
      <c r="B95" s="6"/>
      <c r="C95" s="7" t="s">
        <v>232</v>
      </c>
      <c r="D95" s="6" t="s">
        <v>233</v>
      </c>
      <c r="E95" s="8" t="s">
        <v>22</v>
      </c>
      <c r="F95" s="6" t="s">
        <v>23</v>
      </c>
      <c r="G95" s="5">
        <v>2</v>
      </c>
      <c r="H95" s="9" t="s">
        <v>24</v>
      </c>
      <c r="I95" s="5" t="s">
        <v>25</v>
      </c>
      <c r="J95" s="5" t="s">
        <v>26</v>
      </c>
      <c r="K95" s="10" t="s">
        <v>85</v>
      </c>
      <c r="L95" s="5">
        <v>2019</v>
      </c>
      <c r="M95" s="5" t="s">
        <v>23</v>
      </c>
      <c r="N95" s="5" t="s">
        <v>28</v>
      </c>
      <c r="O95" s="29">
        <v>0.85050000000000003</v>
      </c>
      <c r="P95" s="5" t="s">
        <v>29</v>
      </c>
      <c r="Q95" s="6" t="s">
        <v>77</v>
      </c>
      <c r="R95" s="217">
        <v>7402</v>
      </c>
      <c r="S95" s="5">
        <v>1</v>
      </c>
      <c r="T95" s="12" t="s">
        <v>31</v>
      </c>
      <c r="U95" s="221">
        <v>2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</row>
    <row r="96" spans="1:61" s="11" customFormat="1" ht="16" customHeight="1">
      <c r="A96" s="5">
        <v>33</v>
      </c>
      <c r="B96" s="6"/>
      <c r="C96" s="7" t="s">
        <v>234</v>
      </c>
      <c r="D96" s="6" t="s">
        <v>235</v>
      </c>
      <c r="E96" s="8" t="s">
        <v>22</v>
      </c>
      <c r="F96" s="6" t="s">
        <v>23</v>
      </c>
      <c r="G96" s="5">
        <v>2</v>
      </c>
      <c r="H96" s="9" t="s">
        <v>24</v>
      </c>
      <c r="I96" s="5" t="s">
        <v>25</v>
      </c>
      <c r="J96" s="5" t="s">
        <v>26</v>
      </c>
      <c r="K96" s="10" t="s">
        <v>27</v>
      </c>
      <c r="L96" s="5">
        <v>2019</v>
      </c>
      <c r="M96" s="5" t="s">
        <v>23</v>
      </c>
      <c r="N96" s="5" t="s">
        <v>28</v>
      </c>
      <c r="O96" s="29">
        <v>0.99</v>
      </c>
      <c r="P96" s="5" t="s">
        <v>29</v>
      </c>
      <c r="Q96" s="6" t="s">
        <v>59</v>
      </c>
      <c r="R96" s="217">
        <v>739.71</v>
      </c>
      <c r="S96" s="5">
        <v>1</v>
      </c>
      <c r="T96" s="12" t="s">
        <v>31</v>
      </c>
      <c r="U96" s="221">
        <v>2</v>
      </c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</row>
    <row r="97" spans="1:62" s="11" customFormat="1" ht="16" customHeight="1">
      <c r="A97" s="5">
        <v>33</v>
      </c>
      <c r="B97" s="6"/>
      <c r="C97" s="7" t="s">
        <v>236</v>
      </c>
      <c r="D97" s="6" t="s">
        <v>237</v>
      </c>
      <c r="E97" s="8" t="s">
        <v>22</v>
      </c>
      <c r="F97" s="6" t="s">
        <v>23</v>
      </c>
      <c r="G97" s="5">
        <v>2</v>
      </c>
      <c r="H97" s="9" t="s">
        <v>24</v>
      </c>
      <c r="I97" s="5" t="s">
        <v>25</v>
      </c>
      <c r="J97" s="5" t="s">
        <v>26</v>
      </c>
      <c r="K97" s="10" t="s">
        <v>64</v>
      </c>
      <c r="L97" s="5">
        <v>2019</v>
      </c>
      <c r="M97" s="5" t="s">
        <v>23</v>
      </c>
      <c r="N97" s="5" t="s">
        <v>28</v>
      </c>
      <c r="O97" s="29">
        <v>0.83020000000000005</v>
      </c>
      <c r="P97" s="5" t="s">
        <v>29</v>
      </c>
      <c r="Q97" s="6" t="s">
        <v>30</v>
      </c>
      <c r="R97" s="217">
        <v>8099.85</v>
      </c>
      <c r="S97" s="5">
        <v>1</v>
      </c>
      <c r="T97" s="12" t="s">
        <v>31</v>
      </c>
      <c r="U97" s="221">
        <v>2</v>
      </c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</row>
    <row r="98" spans="1:62" s="11" customFormat="1" ht="16" customHeight="1">
      <c r="A98" s="5">
        <v>33</v>
      </c>
      <c r="B98" s="6"/>
      <c r="C98" s="7" t="s">
        <v>238</v>
      </c>
      <c r="D98" s="6" t="s">
        <v>239</v>
      </c>
      <c r="E98" s="8" t="s">
        <v>22</v>
      </c>
      <c r="F98" s="6" t="s">
        <v>23</v>
      </c>
      <c r="G98" s="5">
        <v>2</v>
      </c>
      <c r="H98" s="9" t="s">
        <v>24</v>
      </c>
      <c r="I98" s="5" t="s">
        <v>25</v>
      </c>
      <c r="J98" s="5" t="s">
        <v>53</v>
      </c>
      <c r="K98" s="10" t="s">
        <v>64</v>
      </c>
      <c r="L98" s="5">
        <v>2019</v>
      </c>
      <c r="M98" s="5" t="s">
        <v>23</v>
      </c>
      <c r="N98" s="5" t="s">
        <v>28</v>
      </c>
      <c r="O98" s="29">
        <v>0.86360000000000003</v>
      </c>
      <c r="P98" s="5" t="s">
        <v>29</v>
      </c>
      <c r="Q98" s="6" t="s">
        <v>30</v>
      </c>
      <c r="R98" s="217">
        <v>81583.009999999995</v>
      </c>
      <c r="S98" s="5">
        <v>1</v>
      </c>
      <c r="T98" s="12" t="s">
        <v>31</v>
      </c>
      <c r="U98" s="221">
        <v>2</v>
      </c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</row>
    <row r="99" spans="1:62" s="11" customFormat="1" ht="16" customHeight="1">
      <c r="A99" s="5">
        <v>33</v>
      </c>
      <c r="B99" s="6"/>
      <c r="C99" s="7" t="s">
        <v>240</v>
      </c>
      <c r="D99" s="6" t="s">
        <v>118</v>
      </c>
      <c r="E99" s="8" t="s">
        <v>22</v>
      </c>
      <c r="F99" s="6" t="s">
        <v>23</v>
      </c>
      <c r="G99" s="5">
        <v>2</v>
      </c>
      <c r="H99" s="9" t="s">
        <v>24</v>
      </c>
      <c r="I99" s="5" t="s">
        <v>25</v>
      </c>
      <c r="J99" s="5" t="s">
        <v>26</v>
      </c>
      <c r="K99" s="10" t="s">
        <v>85</v>
      </c>
      <c r="L99" s="5">
        <v>2019</v>
      </c>
      <c r="M99" s="5" t="s">
        <v>23</v>
      </c>
      <c r="N99" s="5" t="s">
        <v>28</v>
      </c>
      <c r="O99" s="29">
        <v>0.94199999999999995</v>
      </c>
      <c r="P99" s="5" t="s">
        <v>29</v>
      </c>
      <c r="Q99" s="6" t="s">
        <v>30</v>
      </c>
      <c r="R99" s="217">
        <v>34975.279999999999</v>
      </c>
      <c r="S99" s="5">
        <v>1</v>
      </c>
      <c r="T99" s="12" t="s">
        <v>31</v>
      </c>
      <c r="U99" s="221">
        <v>2</v>
      </c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</row>
    <row r="100" spans="1:62" s="212" customFormat="1" ht="16" customHeight="1">
      <c r="A100" s="12">
        <v>33</v>
      </c>
      <c r="C100" s="213" t="s">
        <v>574</v>
      </c>
      <c r="D100" s="212" t="s">
        <v>159</v>
      </c>
      <c r="E100" s="12" t="s">
        <v>241</v>
      </c>
      <c r="F100" s="212" t="s">
        <v>164</v>
      </c>
      <c r="G100" s="12">
        <v>1</v>
      </c>
      <c r="H100" s="23" t="s">
        <v>113</v>
      </c>
      <c r="I100" s="12" t="s">
        <v>25</v>
      </c>
      <c r="J100" s="12" t="s">
        <v>26</v>
      </c>
      <c r="K100" s="10" t="s">
        <v>896</v>
      </c>
      <c r="L100" s="12">
        <v>2017</v>
      </c>
      <c r="M100" s="12" t="s">
        <v>161</v>
      </c>
      <c r="N100" s="12" t="s">
        <v>162</v>
      </c>
      <c r="O100" s="27">
        <v>1.07</v>
      </c>
      <c r="P100" s="12" t="s">
        <v>45</v>
      </c>
      <c r="Q100" s="212" t="s">
        <v>163</v>
      </c>
      <c r="R100" s="217"/>
      <c r="S100" s="222"/>
      <c r="T100" s="12" t="s">
        <v>31</v>
      </c>
      <c r="U100" s="221"/>
      <c r="AB100" s="210"/>
      <c r="AC100" s="210"/>
      <c r="AD100" s="210"/>
      <c r="AE100" s="210"/>
      <c r="AF100" s="210"/>
    </row>
    <row r="101" spans="1:62" s="212" customFormat="1" ht="16" customHeight="1">
      <c r="A101" s="12">
        <v>33</v>
      </c>
      <c r="C101" s="213" t="s">
        <v>577</v>
      </c>
      <c r="D101" s="212" t="s">
        <v>153</v>
      </c>
      <c r="E101" s="12" t="s">
        <v>241</v>
      </c>
      <c r="F101" s="212" t="s">
        <v>160</v>
      </c>
      <c r="G101" s="12">
        <v>1</v>
      </c>
      <c r="H101" s="23" t="s">
        <v>113</v>
      </c>
      <c r="I101" s="12" t="s">
        <v>25</v>
      </c>
      <c r="J101" s="12" t="s">
        <v>26</v>
      </c>
      <c r="K101" s="10" t="s">
        <v>896</v>
      </c>
      <c r="L101" s="12">
        <v>2017</v>
      </c>
      <c r="M101" s="12" t="s">
        <v>161</v>
      </c>
      <c r="N101" s="12" t="s">
        <v>162</v>
      </c>
      <c r="O101" s="27">
        <v>0.67</v>
      </c>
      <c r="P101" s="12" t="s">
        <v>125</v>
      </c>
      <c r="Q101" s="212" t="s">
        <v>163</v>
      </c>
      <c r="R101" s="217"/>
      <c r="S101" s="222"/>
      <c r="T101" s="12" t="s">
        <v>31</v>
      </c>
      <c r="U101" s="221"/>
      <c r="AB101" s="210"/>
      <c r="AC101" s="210"/>
      <c r="AD101" s="210"/>
      <c r="AE101" s="210"/>
      <c r="AF101" s="210"/>
    </row>
    <row r="102" spans="1:62" s="11" customFormat="1" ht="16" customHeight="1">
      <c r="A102" s="12">
        <v>34</v>
      </c>
      <c r="B102" s="11" t="s">
        <v>80</v>
      </c>
      <c r="C102" s="13" t="s">
        <v>242</v>
      </c>
      <c r="D102" s="6" t="s">
        <v>243</v>
      </c>
      <c r="E102" s="12">
        <v>57.1</v>
      </c>
      <c r="F102" s="11" t="s">
        <v>245</v>
      </c>
      <c r="G102" s="12">
        <v>1</v>
      </c>
      <c r="H102" s="14" t="s">
        <v>24</v>
      </c>
      <c r="I102" s="12" t="s">
        <v>25</v>
      </c>
      <c r="J102" s="12" t="s">
        <v>34</v>
      </c>
      <c r="K102" s="12" t="s">
        <v>64</v>
      </c>
      <c r="L102" s="12" t="s">
        <v>65</v>
      </c>
      <c r="M102" s="12" t="s">
        <v>43</v>
      </c>
      <c r="N102" s="12" t="s">
        <v>44</v>
      </c>
      <c r="O102" s="27">
        <v>0.52695894081931005</v>
      </c>
      <c r="P102" s="12" t="s">
        <v>66</v>
      </c>
      <c r="Q102" s="11" t="s">
        <v>67</v>
      </c>
      <c r="R102" s="217">
        <v>67807.100000000006</v>
      </c>
      <c r="S102" s="222">
        <v>2</v>
      </c>
      <c r="T102" s="12" t="s">
        <v>244</v>
      </c>
      <c r="U102" s="221">
        <v>1</v>
      </c>
      <c r="BJ102" s="6"/>
    </row>
    <row r="103" spans="1:62" s="11" customFormat="1" ht="16" customHeight="1">
      <c r="A103" s="12">
        <v>34</v>
      </c>
      <c r="C103" s="13" t="s">
        <v>242</v>
      </c>
      <c r="D103" s="6" t="s">
        <v>243</v>
      </c>
      <c r="E103" s="12">
        <v>57.1</v>
      </c>
      <c r="F103" s="11" t="s">
        <v>147</v>
      </c>
      <c r="G103" s="12">
        <v>1</v>
      </c>
      <c r="H103" s="23" t="s">
        <v>113</v>
      </c>
      <c r="I103" s="12" t="s">
        <v>25</v>
      </c>
      <c r="J103" s="12" t="s">
        <v>34</v>
      </c>
      <c r="K103" s="12" t="s">
        <v>64</v>
      </c>
      <c r="L103" s="12" t="s">
        <v>65</v>
      </c>
      <c r="M103" s="12" t="s">
        <v>43</v>
      </c>
      <c r="N103" s="12" t="s">
        <v>44</v>
      </c>
      <c r="O103" s="27">
        <v>1.1372150474871201</v>
      </c>
      <c r="P103" s="12" t="s">
        <v>25</v>
      </c>
      <c r="Q103" s="11" t="s">
        <v>67</v>
      </c>
      <c r="R103" s="217">
        <v>67807.100000000006</v>
      </c>
      <c r="S103" s="222">
        <v>1</v>
      </c>
      <c r="T103" s="12" t="s">
        <v>244</v>
      </c>
      <c r="U103" s="221">
        <v>1.1000000000000001</v>
      </c>
      <c r="AB103" s="6"/>
      <c r="AC103" s="6"/>
      <c r="AD103" s="6"/>
      <c r="AE103" s="6"/>
      <c r="AF103" s="6"/>
      <c r="BJ103" s="6"/>
    </row>
    <row r="104" spans="1:62" s="11" customFormat="1" ht="16" customHeight="1">
      <c r="A104" s="12">
        <v>34</v>
      </c>
      <c r="B104" s="37"/>
      <c r="C104" s="13" t="s">
        <v>246</v>
      </c>
      <c r="D104" s="11" t="s">
        <v>247</v>
      </c>
      <c r="E104" s="12">
        <v>57.5</v>
      </c>
      <c r="F104" s="11" t="s">
        <v>171</v>
      </c>
      <c r="G104" s="12">
        <v>1</v>
      </c>
      <c r="H104" s="23" t="s">
        <v>113</v>
      </c>
      <c r="I104" s="12" t="s">
        <v>25</v>
      </c>
      <c r="J104" s="12" t="s">
        <v>34</v>
      </c>
      <c r="K104" s="12" t="s">
        <v>27</v>
      </c>
      <c r="L104" s="12" t="s">
        <v>172</v>
      </c>
      <c r="M104" s="12" t="s">
        <v>173</v>
      </c>
      <c r="N104" s="12" t="s">
        <v>178</v>
      </c>
      <c r="O104" s="27">
        <v>0.64</v>
      </c>
      <c r="P104" s="12" t="s">
        <v>25</v>
      </c>
      <c r="Q104" s="11" t="s">
        <v>248</v>
      </c>
      <c r="R104" s="217">
        <v>289</v>
      </c>
      <c r="S104" s="222">
        <v>1</v>
      </c>
      <c r="T104" s="12" t="s">
        <v>244</v>
      </c>
      <c r="U104" s="221">
        <v>1</v>
      </c>
      <c r="AB104" s="6"/>
      <c r="AC104" s="6"/>
      <c r="AD104" s="6"/>
      <c r="AE104" s="6"/>
      <c r="AF104" s="6"/>
    </row>
    <row r="105" spans="1:62" s="11" customFormat="1" ht="16" customHeight="1">
      <c r="A105" s="5">
        <v>34</v>
      </c>
      <c r="B105" s="6"/>
      <c r="C105" s="7" t="s">
        <v>249</v>
      </c>
      <c r="D105" s="6" t="s">
        <v>250</v>
      </c>
      <c r="E105" s="8" t="s">
        <v>22</v>
      </c>
      <c r="F105" s="6" t="s">
        <v>23</v>
      </c>
      <c r="G105" s="5">
        <v>2</v>
      </c>
      <c r="H105" s="9" t="s">
        <v>24</v>
      </c>
      <c r="I105" s="5" t="s">
        <v>25</v>
      </c>
      <c r="J105" s="5" t="s">
        <v>53</v>
      </c>
      <c r="K105" s="10" t="s">
        <v>27</v>
      </c>
      <c r="L105" s="5">
        <v>2019</v>
      </c>
      <c r="M105" s="5" t="s">
        <v>23</v>
      </c>
      <c r="N105" s="5" t="s">
        <v>28</v>
      </c>
      <c r="O105" s="29">
        <v>0.82730000000000004</v>
      </c>
      <c r="P105" s="5" t="s">
        <v>29</v>
      </c>
      <c r="Q105" s="6" t="s">
        <v>77</v>
      </c>
      <c r="R105" s="217">
        <v>89.21</v>
      </c>
      <c r="S105" s="5">
        <v>1</v>
      </c>
      <c r="T105" s="12" t="s">
        <v>244</v>
      </c>
      <c r="U105" s="221">
        <v>2</v>
      </c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</row>
    <row r="106" spans="1:62" s="11" customFormat="1" ht="16" customHeight="1">
      <c r="A106" s="5">
        <v>34</v>
      </c>
      <c r="B106" s="6"/>
      <c r="C106" s="7" t="s">
        <v>251</v>
      </c>
      <c r="D106" s="6" t="s">
        <v>252</v>
      </c>
      <c r="E106" s="8" t="s">
        <v>22</v>
      </c>
      <c r="F106" s="6" t="s">
        <v>23</v>
      </c>
      <c r="G106" s="5">
        <v>2</v>
      </c>
      <c r="H106" s="9" t="s">
        <v>24</v>
      </c>
      <c r="I106" s="5" t="s">
        <v>25</v>
      </c>
      <c r="J106" s="5" t="s">
        <v>26</v>
      </c>
      <c r="K106" s="10" t="s">
        <v>27</v>
      </c>
      <c r="L106" s="5">
        <v>2019</v>
      </c>
      <c r="M106" s="5" t="s">
        <v>23</v>
      </c>
      <c r="N106" s="5" t="s">
        <v>28</v>
      </c>
      <c r="O106" s="29">
        <v>0.85780000000000001</v>
      </c>
      <c r="P106" s="5" t="s">
        <v>29</v>
      </c>
      <c r="Q106" s="6" t="s">
        <v>77</v>
      </c>
      <c r="R106" s="217">
        <v>687.85</v>
      </c>
      <c r="S106" s="5">
        <v>1</v>
      </c>
      <c r="T106" s="12" t="s">
        <v>244</v>
      </c>
      <c r="U106" s="221">
        <v>2</v>
      </c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</row>
    <row r="107" spans="1:62" s="11" customFormat="1" ht="16" customHeight="1">
      <c r="A107" s="5">
        <v>34</v>
      </c>
      <c r="B107" s="6"/>
      <c r="C107" s="7" t="s">
        <v>253</v>
      </c>
      <c r="D107" s="6" t="s">
        <v>254</v>
      </c>
      <c r="E107" s="8" t="s">
        <v>22</v>
      </c>
      <c r="F107" s="6" t="s">
        <v>23</v>
      </c>
      <c r="G107" s="5">
        <v>2</v>
      </c>
      <c r="H107" s="9" t="s">
        <v>24</v>
      </c>
      <c r="I107" s="5" t="s">
        <v>25</v>
      </c>
      <c r="J107" s="5" t="s">
        <v>26</v>
      </c>
      <c r="K107" s="10" t="s">
        <v>27</v>
      </c>
      <c r="L107" s="5">
        <v>2019</v>
      </c>
      <c r="M107" s="5" t="s">
        <v>23</v>
      </c>
      <c r="N107" s="5" t="s">
        <v>28</v>
      </c>
      <c r="O107" s="29">
        <v>0.85199999999999998</v>
      </c>
      <c r="P107" s="5" t="s">
        <v>29</v>
      </c>
      <c r="Q107" s="6" t="s">
        <v>77</v>
      </c>
      <c r="R107" s="217">
        <v>1336.67</v>
      </c>
      <c r="S107" s="5">
        <v>1</v>
      </c>
      <c r="T107" s="12" t="s">
        <v>244</v>
      </c>
      <c r="U107" s="221">
        <v>2</v>
      </c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</row>
    <row r="108" spans="1:62" s="11" customFormat="1" ht="16" customHeight="1">
      <c r="A108" s="5">
        <v>34</v>
      </c>
      <c r="B108" s="6"/>
      <c r="C108" s="7" t="s">
        <v>255</v>
      </c>
      <c r="D108" s="6" t="s">
        <v>256</v>
      </c>
      <c r="E108" s="8" t="s">
        <v>22</v>
      </c>
      <c r="F108" s="6" t="s">
        <v>23</v>
      </c>
      <c r="G108" s="5">
        <v>2</v>
      </c>
      <c r="H108" s="9" t="s">
        <v>24</v>
      </c>
      <c r="I108" s="5" t="s">
        <v>25</v>
      </c>
      <c r="J108" s="5" t="s">
        <v>26</v>
      </c>
      <c r="K108" s="10" t="s">
        <v>85</v>
      </c>
      <c r="L108" s="5">
        <v>2019</v>
      </c>
      <c r="M108" s="5" t="s">
        <v>23</v>
      </c>
      <c r="N108" s="5" t="s">
        <v>28</v>
      </c>
      <c r="O108" s="29">
        <v>0.86319999999999997</v>
      </c>
      <c r="P108" s="5" t="s">
        <v>29</v>
      </c>
      <c r="Q108" s="6" t="s">
        <v>59</v>
      </c>
      <c r="R108" s="217">
        <v>5638.91</v>
      </c>
      <c r="S108" s="5">
        <v>1</v>
      </c>
      <c r="T108" s="12" t="s">
        <v>244</v>
      </c>
      <c r="U108" s="221">
        <v>2</v>
      </c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</row>
    <row r="109" spans="1:62" s="11" customFormat="1" ht="16" customHeight="1">
      <c r="A109" s="5">
        <v>34</v>
      </c>
      <c r="B109" s="6"/>
      <c r="C109" s="7" t="s">
        <v>257</v>
      </c>
      <c r="D109" s="6" t="s">
        <v>258</v>
      </c>
      <c r="E109" s="8" t="s">
        <v>22</v>
      </c>
      <c r="F109" s="6" t="s">
        <v>23</v>
      </c>
      <c r="G109" s="5">
        <v>2</v>
      </c>
      <c r="H109" s="9" t="s">
        <v>24</v>
      </c>
      <c r="I109" s="5" t="s">
        <v>25</v>
      </c>
      <c r="J109" s="5" t="s">
        <v>26</v>
      </c>
      <c r="K109" s="10" t="s">
        <v>27</v>
      </c>
      <c r="L109" s="5">
        <v>2019</v>
      </c>
      <c r="M109" s="5" t="s">
        <v>23</v>
      </c>
      <c r="N109" s="5" t="s">
        <v>28</v>
      </c>
      <c r="O109" s="29">
        <v>0.89829999999999999</v>
      </c>
      <c r="P109" s="5" t="s">
        <v>29</v>
      </c>
      <c r="Q109" s="6" t="s">
        <v>77</v>
      </c>
      <c r="R109" s="217">
        <v>161.34</v>
      </c>
      <c r="S109" s="5">
        <v>1</v>
      </c>
      <c r="T109" s="12" t="s">
        <v>244</v>
      </c>
      <c r="U109" s="221">
        <v>2</v>
      </c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</row>
    <row r="110" spans="1:62" s="11" customFormat="1" ht="16" customHeight="1">
      <c r="A110" s="5">
        <v>34</v>
      </c>
      <c r="B110" s="6"/>
      <c r="C110" s="7" t="s">
        <v>259</v>
      </c>
      <c r="D110" s="6" t="s">
        <v>260</v>
      </c>
      <c r="E110" s="8" t="s">
        <v>22</v>
      </c>
      <c r="F110" s="6" t="s">
        <v>23</v>
      </c>
      <c r="G110" s="5">
        <v>2</v>
      </c>
      <c r="H110" s="9" t="s">
        <v>24</v>
      </c>
      <c r="I110" s="5" t="s">
        <v>25</v>
      </c>
      <c r="J110" s="5" t="s">
        <v>26</v>
      </c>
      <c r="K110" s="10" t="s">
        <v>27</v>
      </c>
      <c r="L110" s="5">
        <v>2019</v>
      </c>
      <c r="M110" s="5" t="s">
        <v>23</v>
      </c>
      <c r="N110" s="5" t="s">
        <v>28</v>
      </c>
      <c r="O110" s="29">
        <v>0.85370000000000001</v>
      </c>
      <c r="P110" s="5" t="s">
        <v>29</v>
      </c>
      <c r="Q110" s="6" t="s">
        <v>77</v>
      </c>
      <c r="R110" s="217">
        <v>123.22</v>
      </c>
      <c r="S110" s="5">
        <v>1</v>
      </c>
      <c r="T110" s="12" t="s">
        <v>244</v>
      </c>
      <c r="U110" s="221">
        <v>2</v>
      </c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</row>
    <row r="111" spans="1:62" s="11" customFormat="1" ht="16" customHeight="1">
      <c r="A111" s="5">
        <v>34</v>
      </c>
      <c r="B111" s="6"/>
      <c r="C111" s="25" t="s">
        <v>261</v>
      </c>
      <c r="D111" s="6" t="s">
        <v>262</v>
      </c>
      <c r="E111" s="8" t="s">
        <v>22</v>
      </c>
      <c r="F111" s="6" t="s">
        <v>23</v>
      </c>
      <c r="G111" s="5">
        <v>2</v>
      </c>
      <c r="H111" s="17" t="s">
        <v>40</v>
      </c>
      <c r="I111" s="5" t="s">
        <v>41</v>
      </c>
      <c r="J111" s="5" t="s">
        <v>26</v>
      </c>
      <c r="K111" s="10" t="s">
        <v>27</v>
      </c>
      <c r="L111" s="5">
        <v>2019</v>
      </c>
      <c r="M111" s="5" t="s">
        <v>23</v>
      </c>
      <c r="N111" s="5" t="s">
        <v>28</v>
      </c>
      <c r="O111" s="29">
        <v>0.6905</v>
      </c>
      <c r="P111" s="5" t="s">
        <v>45</v>
      </c>
      <c r="Q111" s="6" t="s">
        <v>50</v>
      </c>
      <c r="R111" s="217">
        <v>2.16</v>
      </c>
      <c r="S111" s="5">
        <v>1</v>
      </c>
      <c r="T111" s="12" t="s">
        <v>244</v>
      </c>
      <c r="U111" s="221">
        <v>2</v>
      </c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</row>
    <row r="112" spans="1:62" s="11" customFormat="1" ht="16" customHeight="1">
      <c r="A112" s="5">
        <v>34</v>
      </c>
      <c r="B112" s="6"/>
      <c r="C112" s="7" t="s">
        <v>242</v>
      </c>
      <c r="D112" s="6" t="s">
        <v>243</v>
      </c>
      <c r="E112" s="8" t="s">
        <v>22</v>
      </c>
      <c r="F112" s="6" t="s">
        <v>23</v>
      </c>
      <c r="G112" s="5">
        <v>2</v>
      </c>
      <c r="H112" s="9" t="s">
        <v>24</v>
      </c>
      <c r="I112" s="5" t="s">
        <v>25</v>
      </c>
      <c r="J112" s="5" t="s">
        <v>26</v>
      </c>
      <c r="K112" s="10" t="s">
        <v>64</v>
      </c>
      <c r="L112" s="5">
        <v>2019</v>
      </c>
      <c r="M112" s="5" t="s">
        <v>23</v>
      </c>
      <c r="N112" s="5" t="s">
        <v>28</v>
      </c>
      <c r="O112" s="29">
        <v>0.84189999999999998</v>
      </c>
      <c r="P112" s="5" t="s">
        <v>29</v>
      </c>
      <c r="Q112" s="6" t="s">
        <v>50</v>
      </c>
      <c r="R112" s="217">
        <v>67807.100000000006</v>
      </c>
      <c r="S112" s="5">
        <v>2</v>
      </c>
      <c r="T112" s="12" t="s">
        <v>244</v>
      </c>
      <c r="U112" s="221">
        <v>2</v>
      </c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</row>
    <row r="113" spans="1:62" s="11" customFormat="1" ht="16" customHeight="1">
      <c r="A113" s="5">
        <v>34</v>
      </c>
      <c r="B113" s="6"/>
      <c r="C113" s="7" t="s">
        <v>263</v>
      </c>
      <c r="D113" s="6" t="s">
        <v>264</v>
      </c>
      <c r="E113" s="8" t="s">
        <v>22</v>
      </c>
      <c r="F113" s="6" t="s">
        <v>23</v>
      </c>
      <c r="G113" s="5">
        <v>2</v>
      </c>
      <c r="H113" s="9" t="s">
        <v>24</v>
      </c>
      <c r="I113" s="5" t="s">
        <v>25</v>
      </c>
      <c r="J113" s="5" t="s">
        <v>26</v>
      </c>
      <c r="K113" s="10" t="s">
        <v>27</v>
      </c>
      <c r="L113" s="5">
        <v>2019</v>
      </c>
      <c r="M113" s="5" t="s">
        <v>23</v>
      </c>
      <c r="N113" s="5" t="s">
        <v>28</v>
      </c>
      <c r="O113" s="29">
        <v>0.98429999999999995</v>
      </c>
      <c r="P113" s="5" t="s">
        <v>29</v>
      </c>
      <c r="Q113" s="6" t="s">
        <v>50</v>
      </c>
      <c r="R113" s="217">
        <v>10196.64</v>
      </c>
      <c r="S113" s="5">
        <v>1</v>
      </c>
      <c r="T113" s="12" t="s">
        <v>244</v>
      </c>
      <c r="U113" s="221">
        <v>2</v>
      </c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</row>
    <row r="114" spans="1:62" s="11" customFormat="1" ht="16" customHeight="1">
      <c r="A114" s="5">
        <v>34</v>
      </c>
      <c r="B114" s="6"/>
      <c r="C114" s="7" t="s">
        <v>265</v>
      </c>
      <c r="D114" s="6" t="s">
        <v>266</v>
      </c>
      <c r="E114" s="8" t="s">
        <v>22</v>
      </c>
      <c r="F114" s="6" t="s">
        <v>23</v>
      </c>
      <c r="G114" s="5">
        <v>2</v>
      </c>
      <c r="H114" s="26" t="s">
        <v>113</v>
      </c>
      <c r="I114" s="5" t="s">
        <v>25</v>
      </c>
      <c r="J114" s="5" t="s">
        <v>53</v>
      </c>
      <c r="K114" s="10" t="s">
        <v>27</v>
      </c>
      <c r="L114" s="5">
        <v>2019</v>
      </c>
      <c r="M114" s="5" t="s">
        <v>23</v>
      </c>
      <c r="N114" s="5" t="s">
        <v>28</v>
      </c>
      <c r="O114" s="29">
        <v>1.6417999999999999</v>
      </c>
      <c r="P114" s="5" t="s">
        <v>267</v>
      </c>
      <c r="Q114" s="6" t="s">
        <v>77</v>
      </c>
      <c r="R114" s="217">
        <v>52.63</v>
      </c>
      <c r="S114" s="5">
        <v>1</v>
      </c>
      <c r="T114" s="12" t="s">
        <v>244</v>
      </c>
      <c r="U114" s="221">
        <v>2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</row>
    <row r="115" spans="1:62" s="11" customFormat="1" ht="16" customHeight="1">
      <c r="A115" s="5">
        <v>34</v>
      </c>
      <c r="B115" s="6"/>
      <c r="C115" s="7" t="s">
        <v>268</v>
      </c>
      <c r="D115" s="6" t="s">
        <v>269</v>
      </c>
      <c r="E115" s="8" t="s">
        <v>22</v>
      </c>
      <c r="F115" s="6" t="s">
        <v>23</v>
      </c>
      <c r="G115" s="5">
        <v>2</v>
      </c>
      <c r="H115" s="9" t="s">
        <v>24</v>
      </c>
      <c r="I115" s="5" t="s">
        <v>25</v>
      </c>
      <c r="J115" s="5" t="s">
        <v>26</v>
      </c>
      <c r="K115" s="10" t="s">
        <v>27</v>
      </c>
      <c r="L115" s="5">
        <v>2019</v>
      </c>
      <c r="M115" s="5" t="s">
        <v>23</v>
      </c>
      <c r="N115" s="5" t="s">
        <v>28</v>
      </c>
      <c r="O115" s="29">
        <v>0.87939999999999996</v>
      </c>
      <c r="P115" s="5" t="s">
        <v>29</v>
      </c>
      <c r="Q115" s="6" t="s">
        <v>77</v>
      </c>
      <c r="R115" s="217">
        <v>42.48</v>
      </c>
      <c r="S115" s="5">
        <v>1</v>
      </c>
      <c r="T115" s="12" t="s">
        <v>244</v>
      </c>
      <c r="U115" s="221">
        <v>2</v>
      </c>
      <c r="AB115" s="6"/>
      <c r="AC115" s="6"/>
      <c r="AD115" s="6"/>
      <c r="AE115" s="6"/>
      <c r="AF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</row>
    <row r="116" spans="1:62" s="11" customFormat="1" ht="16" customHeight="1">
      <c r="A116" s="12">
        <v>35</v>
      </c>
      <c r="B116" s="11" t="s">
        <v>270</v>
      </c>
      <c r="C116" s="13" t="s">
        <v>271</v>
      </c>
      <c r="D116" s="11" t="s">
        <v>272</v>
      </c>
      <c r="E116" s="12">
        <v>57.1</v>
      </c>
      <c r="F116" s="11" t="s">
        <v>273</v>
      </c>
      <c r="G116" s="12">
        <v>1</v>
      </c>
      <c r="H116" s="16" t="s">
        <v>40</v>
      </c>
      <c r="I116" s="12" t="s">
        <v>41</v>
      </c>
      <c r="J116" s="12" t="s">
        <v>34</v>
      </c>
      <c r="K116" s="12" t="s">
        <v>27</v>
      </c>
      <c r="L116" s="12"/>
      <c r="M116" s="12" t="s">
        <v>273</v>
      </c>
      <c r="N116" s="12" t="s">
        <v>44</v>
      </c>
      <c r="O116" s="27">
        <v>0.15</v>
      </c>
      <c r="P116" s="12" t="s">
        <v>45</v>
      </c>
      <c r="Q116" s="11" t="s">
        <v>274</v>
      </c>
      <c r="R116" s="217">
        <v>7870.26</v>
      </c>
      <c r="S116" s="222">
        <v>1</v>
      </c>
      <c r="T116" s="12" t="s">
        <v>244</v>
      </c>
      <c r="U116" s="221">
        <v>1</v>
      </c>
    </row>
    <row r="117" spans="1:62" s="11" customFormat="1" ht="16" customHeight="1">
      <c r="A117" s="12">
        <v>35</v>
      </c>
      <c r="C117" s="13" t="s">
        <v>275</v>
      </c>
      <c r="D117" s="11" t="s">
        <v>276</v>
      </c>
      <c r="E117" s="12">
        <v>57.1</v>
      </c>
      <c r="F117" s="11" t="s">
        <v>69</v>
      </c>
      <c r="G117" s="12">
        <v>1</v>
      </c>
      <c r="H117" s="23" t="s">
        <v>113</v>
      </c>
      <c r="I117" s="12" t="s">
        <v>25</v>
      </c>
      <c r="J117" s="12" t="s">
        <v>34</v>
      </c>
      <c r="K117" s="12" t="s">
        <v>27</v>
      </c>
      <c r="L117" s="12" t="s">
        <v>65</v>
      </c>
      <c r="M117" s="12" t="s">
        <v>43</v>
      </c>
      <c r="N117" s="12" t="s">
        <v>44</v>
      </c>
      <c r="O117" s="27">
        <v>1.21327343196193</v>
      </c>
      <c r="P117" s="12" t="s">
        <v>25</v>
      </c>
      <c r="Q117" s="11" t="s">
        <v>67</v>
      </c>
      <c r="R117" s="217">
        <v>1508.5</v>
      </c>
      <c r="S117" s="222">
        <v>1</v>
      </c>
      <c r="T117" s="12" t="s">
        <v>244</v>
      </c>
      <c r="U117" s="221">
        <v>1</v>
      </c>
    </row>
    <row r="118" spans="1:62" s="11" customFormat="1" ht="16" customHeight="1">
      <c r="A118" s="12">
        <v>35</v>
      </c>
      <c r="C118" s="13" t="s">
        <v>277</v>
      </c>
      <c r="D118" s="11" t="s">
        <v>278</v>
      </c>
      <c r="E118" s="12">
        <v>57.1</v>
      </c>
      <c r="F118" s="11" t="s">
        <v>110</v>
      </c>
      <c r="G118" s="12">
        <v>1</v>
      </c>
      <c r="H118" s="23" t="s">
        <v>113</v>
      </c>
      <c r="I118" s="12" t="s">
        <v>25</v>
      </c>
      <c r="J118" s="12" t="s">
        <v>34</v>
      </c>
      <c r="K118" s="12" t="s">
        <v>64</v>
      </c>
      <c r="L118" s="12" t="s">
        <v>65</v>
      </c>
      <c r="M118" s="12" t="s">
        <v>43</v>
      </c>
      <c r="N118" s="12" t="s">
        <v>44</v>
      </c>
      <c r="O118" s="27">
        <v>1.0913525887192601</v>
      </c>
      <c r="P118" s="12" t="s">
        <v>25</v>
      </c>
      <c r="Q118" s="11" t="s">
        <v>67</v>
      </c>
      <c r="R118" s="217">
        <v>1250.28</v>
      </c>
      <c r="S118" s="222">
        <v>1</v>
      </c>
      <c r="T118" s="12" t="s">
        <v>244</v>
      </c>
      <c r="U118" s="221">
        <v>1</v>
      </c>
    </row>
    <row r="119" spans="1:62" s="11" customFormat="1" ht="16" customHeight="1">
      <c r="A119" s="12">
        <v>35</v>
      </c>
      <c r="C119" s="13" t="s">
        <v>277</v>
      </c>
      <c r="D119" s="11" t="s">
        <v>278</v>
      </c>
      <c r="E119" s="12">
        <v>57.1</v>
      </c>
      <c r="F119" s="11" t="s">
        <v>98</v>
      </c>
      <c r="G119" s="12">
        <v>1</v>
      </c>
      <c r="H119" s="16" t="s">
        <v>40</v>
      </c>
      <c r="I119" s="12" t="s">
        <v>41</v>
      </c>
      <c r="J119" s="12" t="s">
        <v>34</v>
      </c>
      <c r="K119" s="12" t="s">
        <v>64</v>
      </c>
      <c r="L119" s="12" t="s">
        <v>65</v>
      </c>
      <c r="M119" s="12" t="s">
        <v>43</v>
      </c>
      <c r="N119" s="12" t="s">
        <v>44</v>
      </c>
      <c r="O119" s="27">
        <v>0.16855672021151799</v>
      </c>
      <c r="P119" s="12" t="s">
        <v>45</v>
      </c>
      <c r="Q119" s="11" t="s">
        <v>67</v>
      </c>
      <c r="R119" s="217">
        <v>1250.28</v>
      </c>
      <c r="S119" s="222">
        <v>2</v>
      </c>
      <c r="T119" s="12" t="s">
        <v>244</v>
      </c>
      <c r="U119" s="221">
        <v>1.1000000000000001</v>
      </c>
    </row>
    <row r="120" spans="1:62" s="11" customFormat="1" ht="16" customHeight="1">
      <c r="A120" s="12">
        <v>35</v>
      </c>
      <c r="C120" s="13" t="s">
        <v>279</v>
      </c>
      <c r="D120" s="11" t="s">
        <v>280</v>
      </c>
      <c r="E120" s="12">
        <v>57.1</v>
      </c>
      <c r="F120" s="11" t="s">
        <v>147</v>
      </c>
      <c r="G120" s="12">
        <v>1</v>
      </c>
      <c r="H120" s="23" t="s">
        <v>113</v>
      </c>
      <c r="I120" s="12" t="s">
        <v>25</v>
      </c>
      <c r="J120" s="12" t="s">
        <v>34</v>
      </c>
      <c r="K120" s="12" t="s">
        <v>85</v>
      </c>
      <c r="L120" s="12" t="s">
        <v>65</v>
      </c>
      <c r="M120" s="12" t="s">
        <v>43</v>
      </c>
      <c r="N120" s="12" t="s">
        <v>44</v>
      </c>
      <c r="O120" s="27">
        <v>1.17201518212172</v>
      </c>
      <c r="P120" s="12" t="s">
        <v>25</v>
      </c>
      <c r="Q120" s="11" t="s">
        <v>67</v>
      </c>
      <c r="R120" s="217">
        <v>74278</v>
      </c>
      <c r="S120" s="222">
        <v>1</v>
      </c>
      <c r="T120" s="12" t="s">
        <v>244</v>
      </c>
      <c r="U120" s="221">
        <v>1</v>
      </c>
      <c r="AB120" s="6"/>
      <c r="AC120" s="6"/>
      <c r="AD120" s="6"/>
      <c r="AE120" s="6"/>
      <c r="AF120" s="6"/>
    </row>
    <row r="121" spans="1:62" s="11" customFormat="1" ht="16" customHeight="1">
      <c r="A121" s="12">
        <v>35</v>
      </c>
      <c r="C121" s="13" t="s">
        <v>279</v>
      </c>
      <c r="D121" s="11" t="s">
        <v>280</v>
      </c>
      <c r="E121" s="12">
        <v>57.1</v>
      </c>
      <c r="F121" s="11" t="s">
        <v>69</v>
      </c>
      <c r="G121" s="12">
        <v>1</v>
      </c>
      <c r="H121" s="23" t="s">
        <v>113</v>
      </c>
      <c r="I121" s="12" t="s">
        <v>25</v>
      </c>
      <c r="J121" s="12" t="s">
        <v>34</v>
      </c>
      <c r="K121" s="12" t="s">
        <v>85</v>
      </c>
      <c r="L121" s="12" t="s">
        <v>65</v>
      </c>
      <c r="M121" s="12" t="s">
        <v>43</v>
      </c>
      <c r="N121" s="12" t="s">
        <v>44</v>
      </c>
      <c r="O121" s="27">
        <v>1.54176497128876</v>
      </c>
      <c r="P121" s="12" t="s">
        <v>25</v>
      </c>
      <c r="Q121" s="11" t="s">
        <v>67</v>
      </c>
      <c r="R121" s="217">
        <v>74278</v>
      </c>
      <c r="S121" s="222">
        <v>2</v>
      </c>
      <c r="T121" s="12" t="s">
        <v>244</v>
      </c>
      <c r="U121" s="221">
        <v>1.1000000000000001</v>
      </c>
    </row>
    <row r="122" spans="1:62" s="11" customFormat="1" ht="16" customHeight="1">
      <c r="A122" s="12">
        <v>35</v>
      </c>
      <c r="C122" s="13" t="s">
        <v>281</v>
      </c>
      <c r="D122" s="11" t="s">
        <v>282</v>
      </c>
      <c r="E122" s="12">
        <v>57.1</v>
      </c>
      <c r="F122" s="11" t="s">
        <v>36</v>
      </c>
      <c r="G122" s="12">
        <v>1</v>
      </c>
      <c r="H122" s="23" t="s">
        <v>113</v>
      </c>
      <c r="I122" s="12" t="s">
        <v>25</v>
      </c>
      <c r="J122" s="12" t="s">
        <v>34</v>
      </c>
      <c r="K122" s="12" t="s">
        <v>27</v>
      </c>
      <c r="L122" s="12" t="s">
        <v>283</v>
      </c>
      <c r="M122" s="12" t="s">
        <v>36</v>
      </c>
      <c r="N122" s="12" t="s">
        <v>284</v>
      </c>
      <c r="O122" s="27">
        <v>1.6</v>
      </c>
      <c r="P122" s="12" t="s">
        <v>25</v>
      </c>
      <c r="Q122" s="11" t="s">
        <v>285</v>
      </c>
      <c r="R122" s="217">
        <v>4912.82</v>
      </c>
      <c r="S122" s="222">
        <v>1</v>
      </c>
      <c r="T122" s="12" t="s">
        <v>244</v>
      </c>
      <c r="U122" s="221">
        <v>1.1000000000000001</v>
      </c>
      <c r="AB122" s="6"/>
      <c r="AC122" s="6"/>
      <c r="AD122" s="6"/>
      <c r="AE122" s="6"/>
      <c r="AF122" s="6"/>
    </row>
    <row r="123" spans="1:62" s="11" customFormat="1" ht="16" customHeight="1">
      <c r="A123" s="12">
        <v>35</v>
      </c>
      <c r="C123" s="13" t="s">
        <v>286</v>
      </c>
      <c r="D123" s="11" t="s">
        <v>287</v>
      </c>
      <c r="E123" s="12">
        <v>57.1</v>
      </c>
      <c r="F123" s="11" t="s">
        <v>36</v>
      </c>
      <c r="G123" s="12">
        <v>1</v>
      </c>
      <c r="H123" s="23" t="s">
        <v>113</v>
      </c>
      <c r="I123" s="12" t="s">
        <v>25</v>
      </c>
      <c r="J123" s="12" t="s">
        <v>34</v>
      </c>
      <c r="K123" s="12" t="s">
        <v>27</v>
      </c>
      <c r="L123" s="12">
        <v>2018</v>
      </c>
      <c r="M123" s="12" t="s">
        <v>36</v>
      </c>
      <c r="N123" s="12" t="s">
        <v>44</v>
      </c>
      <c r="O123" s="27">
        <v>1.7</v>
      </c>
      <c r="P123" s="12" t="s">
        <v>25</v>
      </c>
      <c r="Q123" s="11" t="s">
        <v>288</v>
      </c>
      <c r="R123" s="217">
        <v>4913</v>
      </c>
      <c r="S123" s="222">
        <v>2</v>
      </c>
      <c r="T123" s="12" t="s">
        <v>244</v>
      </c>
      <c r="U123" s="221">
        <v>1</v>
      </c>
      <c r="AG123" s="6"/>
      <c r="AH123" s="6"/>
    </row>
    <row r="124" spans="1:62" s="11" customFormat="1" ht="16" customHeight="1">
      <c r="A124" s="12">
        <v>35</v>
      </c>
      <c r="C124" s="13" t="s">
        <v>206</v>
      </c>
      <c r="D124" s="11" t="s">
        <v>289</v>
      </c>
      <c r="E124" s="12">
        <v>57.1</v>
      </c>
      <c r="F124" s="11" t="s">
        <v>91</v>
      </c>
      <c r="G124" s="12">
        <v>1</v>
      </c>
      <c r="H124" s="14" t="s">
        <v>24</v>
      </c>
      <c r="I124" s="12" t="s">
        <v>25</v>
      </c>
      <c r="J124" s="12" t="s">
        <v>34</v>
      </c>
      <c r="K124" s="12" t="s">
        <v>64</v>
      </c>
      <c r="L124" s="12" t="s">
        <v>65</v>
      </c>
      <c r="M124" s="12" t="s">
        <v>92</v>
      </c>
      <c r="N124" s="12" t="s">
        <v>44</v>
      </c>
      <c r="O124" s="27">
        <v>1.776</v>
      </c>
      <c r="P124" s="12" t="s">
        <v>114</v>
      </c>
      <c r="Q124" s="11" t="s">
        <v>93</v>
      </c>
      <c r="R124" s="217">
        <v>74278.100000000006</v>
      </c>
      <c r="S124" s="222">
        <v>2</v>
      </c>
      <c r="T124" s="12" t="s">
        <v>244</v>
      </c>
      <c r="U124" s="221">
        <v>3</v>
      </c>
    </row>
    <row r="125" spans="1:62" s="11" customFormat="1" ht="16" customHeight="1">
      <c r="A125" s="12">
        <v>35</v>
      </c>
      <c r="B125" s="6"/>
      <c r="C125" s="13" t="s">
        <v>206</v>
      </c>
      <c r="D125" s="6" t="s">
        <v>207</v>
      </c>
      <c r="E125" s="12">
        <v>57.1</v>
      </c>
      <c r="F125" s="11" t="s">
        <v>586</v>
      </c>
      <c r="G125" s="5">
        <v>3</v>
      </c>
      <c r="H125" s="14" t="s">
        <v>24</v>
      </c>
      <c r="I125" s="12" t="s">
        <v>25</v>
      </c>
      <c r="J125" s="5" t="s">
        <v>53</v>
      </c>
      <c r="K125" s="5" t="s">
        <v>64</v>
      </c>
      <c r="L125" s="12">
        <v>2019</v>
      </c>
      <c r="M125" s="5" t="s">
        <v>43</v>
      </c>
      <c r="N125" s="12" t="s">
        <v>104</v>
      </c>
      <c r="O125" s="29"/>
      <c r="P125" s="12" t="s">
        <v>25</v>
      </c>
      <c r="Q125" s="11" t="s">
        <v>105</v>
      </c>
      <c r="R125" s="217">
        <v>74278.100000000006</v>
      </c>
      <c r="S125" s="5">
        <v>2</v>
      </c>
      <c r="T125" s="12" t="s">
        <v>244</v>
      </c>
      <c r="U125" s="221">
        <v>2</v>
      </c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</row>
    <row r="126" spans="1:62" s="11" customFormat="1" ht="16" customHeight="1">
      <c r="A126" s="12">
        <v>35</v>
      </c>
      <c r="C126" s="13" t="s">
        <v>290</v>
      </c>
      <c r="D126" s="11" t="s">
        <v>278</v>
      </c>
      <c r="E126" s="12">
        <v>57.1</v>
      </c>
      <c r="F126" s="11" t="s">
        <v>36</v>
      </c>
      <c r="G126" s="12">
        <v>1</v>
      </c>
      <c r="H126" s="16" t="s">
        <v>40</v>
      </c>
      <c r="I126" s="12" t="s">
        <v>41</v>
      </c>
      <c r="J126" s="12" t="s">
        <v>34</v>
      </c>
      <c r="K126" s="12" t="s">
        <v>27</v>
      </c>
      <c r="L126" s="12">
        <v>2018</v>
      </c>
      <c r="M126" s="12" t="s">
        <v>36</v>
      </c>
      <c r="N126" s="12" t="s">
        <v>44</v>
      </c>
      <c r="O126" s="27">
        <v>0.7</v>
      </c>
      <c r="P126" s="12" t="s">
        <v>45</v>
      </c>
      <c r="Q126" s="11" t="s">
        <v>288</v>
      </c>
      <c r="R126" s="217">
        <v>28675</v>
      </c>
      <c r="S126" s="222">
        <v>2</v>
      </c>
      <c r="T126" s="12" t="s">
        <v>244</v>
      </c>
      <c r="U126" s="221">
        <v>1.1000000000000001</v>
      </c>
    </row>
    <row r="127" spans="1:62" s="11" customFormat="1" ht="16" customHeight="1">
      <c r="A127" s="12">
        <v>35</v>
      </c>
      <c r="C127" s="21" t="s">
        <v>291</v>
      </c>
      <c r="D127" s="11" t="s">
        <v>292</v>
      </c>
      <c r="E127" s="12">
        <v>57.1</v>
      </c>
      <c r="F127" s="11" t="s">
        <v>143</v>
      </c>
      <c r="G127" s="12">
        <v>1</v>
      </c>
      <c r="H127" s="23" t="s">
        <v>113</v>
      </c>
      <c r="I127" s="12" t="s">
        <v>25</v>
      </c>
      <c r="J127" s="12" t="s">
        <v>34</v>
      </c>
      <c r="K127" s="12" t="s">
        <v>27</v>
      </c>
      <c r="L127" s="12"/>
      <c r="M127" s="12" t="s">
        <v>123</v>
      </c>
      <c r="N127" s="12" t="s">
        <v>124</v>
      </c>
      <c r="O127" s="27">
        <v>1.7</v>
      </c>
      <c r="P127" s="12" t="s">
        <v>114</v>
      </c>
      <c r="Q127" s="11" t="s">
        <v>126</v>
      </c>
      <c r="R127" s="217">
        <v>28675.41</v>
      </c>
      <c r="S127" s="222">
        <v>2</v>
      </c>
      <c r="T127" s="12" t="s">
        <v>244</v>
      </c>
      <c r="U127" s="221">
        <v>1</v>
      </c>
      <c r="AB127" s="6"/>
      <c r="AC127" s="6"/>
      <c r="AD127" s="6"/>
      <c r="AE127" s="6"/>
      <c r="AF127" s="6"/>
    </row>
    <row r="128" spans="1:62" s="11" customFormat="1" ht="16" customHeight="1">
      <c r="A128" s="12">
        <v>35</v>
      </c>
      <c r="C128" s="21" t="s">
        <v>291</v>
      </c>
      <c r="D128" s="11" t="s">
        <v>292</v>
      </c>
      <c r="E128" s="12">
        <v>57.1</v>
      </c>
      <c r="F128" s="11" t="s">
        <v>273</v>
      </c>
      <c r="G128" s="12">
        <v>1</v>
      </c>
      <c r="H128" s="14" t="s">
        <v>24</v>
      </c>
      <c r="I128" s="12" t="s">
        <v>25</v>
      </c>
      <c r="J128" s="12" t="s">
        <v>34</v>
      </c>
      <c r="K128" s="12" t="s">
        <v>27</v>
      </c>
      <c r="L128" s="12"/>
      <c r="M128" s="12" t="s">
        <v>273</v>
      </c>
      <c r="N128" s="12" t="s">
        <v>44</v>
      </c>
      <c r="O128" s="27">
        <v>0.84</v>
      </c>
      <c r="P128" s="12" t="s">
        <v>66</v>
      </c>
      <c r="Q128" s="11" t="s">
        <v>293</v>
      </c>
      <c r="R128" s="217">
        <v>28675.41</v>
      </c>
      <c r="S128" s="222">
        <v>1</v>
      </c>
      <c r="T128" s="12" t="s">
        <v>244</v>
      </c>
      <c r="U128" s="221">
        <v>1.1000000000000001</v>
      </c>
    </row>
    <row r="129" spans="1:69" s="11" customFormat="1" ht="16" customHeight="1">
      <c r="A129" s="12">
        <v>35</v>
      </c>
      <c r="C129" s="13" t="s">
        <v>294</v>
      </c>
      <c r="D129" s="11" t="s">
        <v>295</v>
      </c>
      <c r="E129" s="12">
        <v>57.1</v>
      </c>
      <c r="F129" s="11" t="s">
        <v>110</v>
      </c>
      <c r="G129" s="12">
        <v>1</v>
      </c>
      <c r="H129" s="14" t="s">
        <v>24</v>
      </c>
      <c r="I129" s="12" t="s">
        <v>25</v>
      </c>
      <c r="J129" s="12" t="s">
        <v>34</v>
      </c>
      <c r="K129" s="12" t="s">
        <v>27</v>
      </c>
      <c r="L129" s="12" t="s">
        <v>65</v>
      </c>
      <c r="M129" s="12" t="s">
        <v>43</v>
      </c>
      <c r="N129" s="12" t="s">
        <v>44</v>
      </c>
      <c r="O129" s="27">
        <v>0.74763339081286295</v>
      </c>
      <c r="P129" s="12" t="s">
        <v>66</v>
      </c>
      <c r="Q129" s="11" t="s">
        <v>67</v>
      </c>
      <c r="R129" s="217">
        <v>17934.95</v>
      </c>
      <c r="S129" s="222">
        <v>1</v>
      </c>
      <c r="T129" s="12" t="s">
        <v>244</v>
      </c>
      <c r="U129" s="221">
        <v>1</v>
      </c>
    </row>
    <row r="130" spans="1:69" s="11" customFormat="1" ht="16" customHeight="1">
      <c r="A130" s="12">
        <v>35</v>
      </c>
      <c r="C130" s="13" t="s">
        <v>320</v>
      </c>
      <c r="D130" t="s">
        <v>321</v>
      </c>
      <c r="E130" s="12">
        <v>57.1</v>
      </c>
      <c r="F130" s="11" t="s">
        <v>36</v>
      </c>
      <c r="G130" s="12">
        <v>1</v>
      </c>
      <c r="H130" s="16" t="s">
        <v>40</v>
      </c>
      <c r="I130" s="12" t="s">
        <v>41</v>
      </c>
      <c r="J130" s="12" t="s">
        <v>34</v>
      </c>
      <c r="K130" s="12" t="s">
        <v>85</v>
      </c>
      <c r="L130" s="12" t="s">
        <v>86</v>
      </c>
      <c r="M130" s="12" t="s">
        <v>36</v>
      </c>
      <c r="N130" s="12" t="s">
        <v>87</v>
      </c>
      <c r="O130" s="27">
        <v>1.5</v>
      </c>
      <c r="P130" s="12" t="s">
        <v>45</v>
      </c>
      <c r="Q130" s="11" t="s">
        <v>88</v>
      </c>
      <c r="R130" s="217">
        <v>25031.71</v>
      </c>
      <c r="S130" s="222">
        <v>2</v>
      </c>
      <c r="T130" s="12" t="s">
        <v>244</v>
      </c>
      <c r="U130" s="221">
        <v>1.1000000000000001</v>
      </c>
      <c r="AB130" s="6"/>
      <c r="AC130" s="6"/>
      <c r="AD130" s="6"/>
      <c r="AE130" s="6"/>
      <c r="AF130" s="6"/>
    </row>
    <row r="131" spans="1:69" s="11" customFormat="1" ht="16" customHeight="1">
      <c r="A131" s="12">
        <v>35</v>
      </c>
      <c r="C131" s="13" t="s">
        <v>320</v>
      </c>
      <c r="D131" t="s">
        <v>321</v>
      </c>
      <c r="E131" s="12">
        <v>57.1</v>
      </c>
      <c r="F131" s="11" t="s">
        <v>43</v>
      </c>
      <c r="G131" s="12">
        <v>1</v>
      </c>
      <c r="H131" s="16" t="s">
        <v>40</v>
      </c>
      <c r="I131" s="12" t="s">
        <v>41</v>
      </c>
      <c r="J131" s="12" t="s">
        <v>34</v>
      </c>
      <c r="K131" s="12" t="s">
        <v>85</v>
      </c>
      <c r="L131" s="12"/>
      <c r="M131" s="12" t="s">
        <v>43</v>
      </c>
      <c r="N131" s="12" t="s">
        <v>44</v>
      </c>
      <c r="O131" s="27">
        <v>0.62433150763443501</v>
      </c>
      <c r="P131" s="12" t="s">
        <v>45</v>
      </c>
      <c r="Q131" s="11" t="s">
        <v>67</v>
      </c>
      <c r="R131" s="217">
        <v>25031.71</v>
      </c>
      <c r="S131" s="222">
        <v>2</v>
      </c>
      <c r="T131" s="12" t="s">
        <v>244</v>
      </c>
      <c r="U131" s="221">
        <v>1.1000000000000001</v>
      </c>
    </row>
    <row r="132" spans="1:69" s="11" customFormat="1" ht="16" customHeight="1">
      <c r="A132" s="12">
        <v>35</v>
      </c>
      <c r="C132" s="13" t="s">
        <v>320</v>
      </c>
      <c r="D132" t="s">
        <v>321</v>
      </c>
      <c r="E132" s="12">
        <v>57.1</v>
      </c>
      <c r="F132" s="11" t="s">
        <v>245</v>
      </c>
      <c r="G132" s="12">
        <v>1</v>
      </c>
      <c r="H132" s="14" t="s">
        <v>24</v>
      </c>
      <c r="I132" s="12" t="s">
        <v>25</v>
      </c>
      <c r="J132" s="12" t="s">
        <v>34</v>
      </c>
      <c r="K132" s="12" t="s">
        <v>85</v>
      </c>
      <c r="L132" s="12" t="s">
        <v>65</v>
      </c>
      <c r="M132" s="12" t="s">
        <v>92</v>
      </c>
      <c r="N132" s="12" t="s">
        <v>44</v>
      </c>
      <c r="O132" s="27">
        <v>1.026</v>
      </c>
      <c r="P132" s="12" t="s">
        <v>37</v>
      </c>
      <c r="Q132" s="11" t="s">
        <v>93</v>
      </c>
      <c r="R132" s="217">
        <v>25031.71</v>
      </c>
      <c r="S132" s="222">
        <v>2</v>
      </c>
      <c r="T132" s="12" t="s">
        <v>244</v>
      </c>
      <c r="U132" s="221">
        <v>1.1000000000000001</v>
      </c>
    </row>
    <row r="133" spans="1:69" s="11" customFormat="1" ht="16" customHeight="1">
      <c r="A133" s="12">
        <v>35</v>
      </c>
      <c r="C133" s="13" t="s">
        <v>320</v>
      </c>
      <c r="D133" t="s">
        <v>321</v>
      </c>
      <c r="E133" s="12">
        <v>57.1</v>
      </c>
      <c r="F133" s="11" t="s">
        <v>110</v>
      </c>
      <c r="G133" s="12">
        <v>1</v>
      </c>
      <c r="H133" s="16" t="s">
        <v>40</v>
      </c>
      <c r="I133" s="12" t="s">
        <v>41</v>
      </c>
      <c r="J133" s="12" t="s">
        <v>34</v>
      </c>
      <c r="K133" s="12" t="s">
        <v>85</v>
      </c>
      <c r="L133" s="12" t="s">
        <v>65</v>
      </c>
      <c r="M133" s="12" t="s">
        <v>43</v>
      </c>
      <c r="N133" s="12" t="s">
        <v>44</v>
      </c>
      <c r="O133" s="27">
        <v>0.62299901184274398</v>
      </c>
      <c r="P133" s="12" t="s">
        <v>66</v>
      </c>
      <c r="Q133" s="11" t="s">
        <v>67</v>
      </c>
      <c r="R133" s="217">
        <v>25031.71</v>
      </c>
      <c r="S133" s="222">
        <v>2</v>
      </c>
      <c r="T133" s="12" t="s">
        <v>244</v>
      </c>
      <c r="U133" s="221">
        <v>2</v>
      </c>
      <c r="AB133" s="6"/>
      <c r="AC133" s="6"/>
      <c r="AD133" s="6"/>
      <c r="AE133" s="6"/>
      <c r="AF133" s="6"/>
      <c r="AG133" s="6"/>
      <c r="AH133" s="6"/>
    </row>
    <row r="134" spans="1:69" s="11" customFormat="1" ht="16" customHeight="1">
      <c r="A134" s="12">
        <v>35</v>
      </c>
      <c r="B134" s="6"/>
      <c r="C134" s="13" t="s">
        <v>320</v>
      </c>
      <c r="D134" t="s">
        <v>321</v>
      </c>
      <c r="E134" s="12">
        <v>57.1</v>
      </c>
      <c r="F134" s="11" t="s">
        <v>102</v>
      </c>
      <c r="G134" s="5">
        <v>3</v>
      </c>
      <c r="H134" s="14" t="s">
        <v>24</v>
      </c>
      <c r="I134" s="12" t="s">
        <v>25</v>
      </c>
      <c r="J134" s="5" t="s">
        <v>53</v>
      </c>
      <c r="K134" s="5" t="s">
        <v>85</v>
      </c>
      <c r="L134" s="12">
        <v>2019</v>
      </c>
      <c r="M134" s="5" t="s">
        <v>43</v>
      </c>
      <c r="N134" s="12" t="s">
        <v>104</v>
      </c>
      <c r="O134" s="29"/>
      <c r="P134" s="12" t="s">
        <v>25</v>
      </c>
      <c r="Q134" s="11" t="s">
        <v>105</v>
      </c>
      <c r="R134" s="217">
        <v>25031.71</v>
      </c>
      <c r="S134" s="5">
        <v>2</v>
      </c>
      <c r="T134" s="12" t="s">
        <v>244</v>
      </c>
      <c r="U134" s="221">
        <v>3</v>
      </c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</row>
    <row r="135" spans="1:69" s="11" customFormat="1" ht="16" customHeight="1">
      <c r="A135" s="12">
        <v>35</v>
      </c>
      <c r="C135" s="13" t="s">
        <v>296</v>
      </c>
      <c r="D135" s="11" t="s">
        <v>308</v>
      </c>
      <c r="E135" s="12">
        <v>57.1</v>
      </c>
      <c r="F135" s="11" t="s">
        <v>143</v>
      </c>
      <c r="G135" s="12">
        <v>1</v>
      </c>
      <c r="H135" s="23" t="s">
        <v>113</v>
      </c>
      <c r="I135" s="12" t="s">
        <v>25</v>
      </c>
      <c r="J135" s="12" t="s">
        <v>34</v>
      </c>
      <c r="K135" s="12" t="s">
        <v>27</v>
      </c>
      <c r="L135" s="12" t="s">
        <v>183</v>
      </c>
      <c r="M135" s="12" t="s">
        <v>123</v>
      </c>
      <c r="N135" s="12" t="s">
        <v>124</v>
      </c>
      <c r="O135" s="27">
        <v>1.3</v>
      </c>
      <c r="P135" s="12" t="s">
        <v>114</v>
      </c>
      <c r="Q135" s="11" t="s">
        <v>126</v>
      </c>
      <c r="R135" s="217">
        <v>1250</v>
      </c>
      <c r="S135" s="222">
        <v>2</v>
      </c>
      <c r="T135" s="12" t="s">
        <v>244</v>
      </c>
      <c r="U135" s="221">
        <v>1.1000000000000001</v>
      </c>
    </row>
    <row r="136" spans="1:69" s="11" customFormat="1" ht="16" customHeight="1">
      <c r="A136" s="12">
        <v>35</v>
      </c>
      <c r="C136" s="13" t="s">
        <v>297</v>
      </c>
      <c r="D136" s="11" t="s">
        <v>298</v>
      </c>
      <c r="E136" s="12">
        <v>57.1</v>
      </c>
      <c r="F136" s="11" t="s">
        <v>98</v>
      </c>
      <c r="G136" s="12">
        <v>1</v>
      </c>
      <c r="H136" s="23" t="s">
        <v>113</v>
      </c>
      <c r="I136" s="12" t="s">
        <v>25</v>
      </c>
      <c r="J136" s="12" t="s">
        <v>34</v>
      </c>
      <c r="K136" s="12" t="s">
        <v>85</v>
      </c>
      <c r="L136" s="12" t="s">
        <v>65</v>
      </c>
      <c r="M136" s="12" t="s">
        <v>43</v>
      </c>
      <c r="N136" s="12" t="s">
        <v>44</v>
      </c>
      <c r="O136" s="27">
        <v>1.3816794350909301</v>
      </c>
      <c r="P136" s="12" t="s">
        <v>25</v>
      </c>
      <c r="Q136" s="11" t="s">
        <v>67</v>
      </c>
      <c r="R136" s="217">
        <v>74278</v>
      </c>
      <c r="S136" s="222">
        <v>2</v>
      </c>
      <c r="T136" s="12" t="s">
        <v>244</v>
      </c>
      <c r="U136" s="221">
        <v>2</v>
      </c>
      <c r="AG136" s="6"/>
      <c r="AH136" s="6"/>
    </row>
    <row r="137" spans="1:69" s="212" customFormat="1" ht="16" customHeight="1">
      <c r="A137" s="12">
        <v>35</v>
      </c>
      <c r="B137" s="6"/>
      <c r="C137" s="7" t="s">
        <v>299</v>
      </c>
      <c r="D137" s="11" t="s">
        <v>300</v>
      </c>
      <c r="E137" s="12">
        <v>57.1</v>
      </c>
      <c r="F137" s="11" t="s">
        <v>586</v>
      </c>
      <c r="G137" s="5">
        <v>3</v>
      </c>
      <c r="H137" s="14" t="s">
        <v>24</v>
      </c>
      <c r="I137" s="12" t="s">
        <v>25</v>
      </c>
      <c r="J137" s="5" t="s">
        <v>53</v>
      </c>
      <c r="K137" s="5" t="s">
        <v>64</v>
      </c>
      <c r="L137" s="12">
        <v>2019</v>
      </c>
      <c r="M137" s="5" t="s">
        <v>43</v>
      </c>
      <c r="N137" s="12" t="s">
        <v>104</v>
      </c>
      <c r="O137" s="29"/>
      <c r="P137" s="12" t="s">
        <v>25</v>
      </c>
      <c r="Q137" s="11" t="s">
        <v>105</v>
      </c>
      <c r="R137" s="217">
        <v>45627</v>
      </c>
      <c r="S137" s="5">
        <v>2</v>
      </c>
      <c r="T137" s="12" t="s">
        <v>244</v>
      </c>
      <c r="U137" s="221">
        <v>3</v>
      </c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11"/>
      <c r="BL137" s="11"/>
      <c r="BM137" s="11"/>
      <c r="BN137" s="11"/>
      <c r="BO137" s="11"/>
      <c r="BP137" s="11"/>
      <c r="BQ137" s="11"/>
    </row>
    <row r="138" spans="1:69" s="212" customFormat="1" ht="16" customHeight="1">
      <c r="A138" s="12">
        <v>35</v>
      </c>
      <c r="B138" s="11"/>
      <c r="C138" s="13" t="s">
        <v>301</v>
      </c>
      <c r="D138" s="11" t="s">
        <v>302</v>
      </c>
      <c r="E138" s="12">
        <v>57.1</v>
      </c>
      <c r="F138" s="11" t="s">
        <v>110</v>
      </c>
      <c r="G138" s="12">
        <v>1</v>
      </c>
      <c r="H138" s="23" t="s">
        <v>113</v>
      </c>
      <c r="I138" s="12" t="s">
        <v>25</v>
      </c>
      <c r="J138" s="12" t="s">
        <v>34</v>
      </c>
      <c r="K138" s="12" t="s">
        <v>85</v>
      </c>
      <c r="L138" s="12" t="s">
        <v>65</v>
      </c>
      <c r="M138" s="12" t="s">
        <v>43</v>
      </c>
      <c r="N138" s="12" t="s">
        <v>44</v>
      </c>
      <c r="O138" s="27">
        <v>1.0132227361019499</v>
      </c>
      <c r="P138" s="12" t="s">
        <v>25</v>
      </c>
      <c r="Q138" s="11" t="s">
        <v>67</v>
      </c>
      <c r="R138" s="217">
        <v>74278</v>
      </c>
      <c r="S138" s="222">
        <v>2</v>
      </c>
      <c r="T138" s="12" t="s">
        <v>244</v>
      </c>
      <c r="U138" s="221">
        <v>1.1000000000000001</v>
      </c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</row>
    <row r="139" spans="1:69" s="212" customFormat="1" ht="16" customHeight="1">
      <c r="A139" s="12">
        <v>35</v>
      </c>
      <c r="B139" s="11"/>
      <c r="C139" s="13" t="s">
        <v>301</v>
      </c>
      <c r="D139" s="11" t="s">
        <v>302</v>
      </c>
      <c r="E139" s="12">
        <v>57.1</v>
      </c>
      <c r="F139" s="11" t="s">
        <v>98</v>
      </c>
      <c r="G139" s="12">
        <v>1</v>
      </c>
      <c r="H139" s="16" t="s">
        <v>40</v>
      </c>
      <c r="I139" s="12" t="s">
        <v>41</v>
      </c>
      <c r="J139" s="12" t="s">
        <v>34</v>
      </c>
      <c r="K139" s="12" t="s">
        <v>85</v>
      </c>
      <c r="L139" s="12" t="s">
        <v>65</v>
      </c>
      <c r="M139" s="12" t="s">
        <v>43</v>
      </c>
      <c r="N139" s="12" t="s">
        <v>44</v>
      </c>
      <c r="O139" s="27">
        <v>0.45816647934918497</v>
      </c>
      <c r="P139" s="12" t="s">
        <v>45</v>
      </c>
      <c r="Q139" s="11" t="s">
        <v>67</v>
      </c>
      <c r="R139" s="217">
        <v>74278</v>
      </c>
      <c r="S139" s="222">
        <v>2</v>
      </c>
      <c r="T139" s="12" t="s">
        <v>244</v>
      </c>
      <c r="U139" s="221">
        <v>1.1000000000000001</v>
      </c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</row>
    <row r="140" spans="1:69" s="212" customFormat="1" ht="16" customHeight="1">
      <c r="A140" s="12">
        <v>35</v>
      </c>
      <c r="C140" s="213" t="s">
        <v>573</v>
      </c>
      <c r="D140" s="212" t="s">
        <v>305</v>
      </c>
      <c r="E140" s="12">
        <v>57.1</v>
      </c>
      <c r="F140" s="212" t="s">
        <v>168</v>
      </c>
      <c r="G140" s="12">
        <v>1</v>
      </c>
      <c r="H140" s="14" t="s">
        <v>24</v>
      </c>
      <c r="I140" s="12" t="s">
        <v>25</v>
      </c>
      <c r="J140" s="12" t="s">
        <v>26</v>
      </c>
      <c r="K140" s="10" t="s">
        <v>896</v>
      </c>
      <c r="L140" s="12">
        <v>2017</v>
      </c>
      <c r="M140" s="12" t="s">
        <v>161</v>
      </c>
      <c r="N140" s="12" t="s">
        <v>162</v>
      </c>
      <c r="O140" s="27">
        <v>0.83</v>
      </c>
      <c r="P140" s="12" t="s">
        <v>125</v>
      </c>
      <c r="Q140" s="212" t="s">
        <v>163</v>
      </c>
      <c r="R140" s="217"/>
      <c r="S140" s="222"/>
      <c r="T140" s="12" t="s">
        <v>244</v>
      </c>
      <c r="U140" s="221"/>
    </row>
    <row r="141" spans="1:69" s="11" customFormat="1" ht="16" customHeight="1">
      <c r="A141" s="12">
        <v>35</v>
      </c>
      <c r="B141" s="212"/>
      <c r="C141" s="213" t="s">
        <v>572</v>
      </c>
      <c r="D141" s="212" t="s">
        <v>289</v>
      </c>
      <c r="E141" s="12">
        <v>57.1</v>
      </c>
      <c r="F141" s="212" t="s">
        <v>68</v>
      </c>
      <c r="G141" s="12">
        <v>1</v>
      </c>
      <c r="H141" s="16" t="s">
        <v>40</v>
      </c>
      <c r="I141" s="12" t="s">
        <v>41</v>
      </c>
      <c r="J141" s="12" t="s">
        <v>34</v>
      </c>
      <c r="K141" s="10" t="s">
        <v>896</v>
      </c>
      <c r="L141" s="12" t="s">
        <v>307</v>
      </c>
      <c r="M141" s="12" t="s">
        <v>43</v>
      </c>
      <c r="N141" s="12" t="s">
        <v>44</v>
      </c>
      <c r="O141" s="27">
        <v>0.70248170424964895</v>
      </c>
      <c r="P141" s="12" t="s">
        <v>66</v>
      </c>
      <c r="Q141" s="212" t="s">
        <v>67</v>
      </c>
      <c r="R141" s="217">
        <v>74278</v>
      </c>
      <c r="S141" s="222">
        <v>2</v>
      </c>
      <c r="T141" s="12" t="s">
        <v>244</v>
      </c>
      <c r="U141" s="221">
        <v>1.1000000000000001</v>
      </c>
      <c r="V141" s="212"/>
      <c r="W141" s="212"/>
      <c r="X141" s="212"/>
      <c r="Y141" s="212"/>
      <c r="Z141" s="212"/>
      <c r="AA141" s="212"/>
      <c r="AB141" s="212"/>
      <c r="AC141" s="212"/>
      <c r="AD141" s="212"/>
      <c r="AE141" s="212"/>
      <c r="AF141" s="212"/>
      <c r="AG141" s="212"/>
      <c r="AH141" s="212"/>
      <c r="AI141" s="212"/>
      <c r="AJ141" s="212"/>
      <c r="AK141" s="212"/>
      <c r="AL141" s="212"/>
      <c r="AM141" s="212"/>
      <c r="AN141" s="212"/>
      <c r="AO141" s="212"/>
      <c r="AP141" s="212"/>
      <c r="AQ141" s="212"/>
      <c r="AR141" s="212"/>
      <c r="AS141" s="212"/>
      <c r="AT141" s="212"/>
      <c r="AU141" s="212"/>
      <c r="AV141" s="212"/>
      <c r="AW141" s="212"/>
      <c r="AX141" s="212"/>
      <c r="AY141" s="212"/>
      <c r="AZ141" s="212"/>
      <c r="BA141" s="212"/>
      <c r="BB141" s="212"/>
      <c r="BC141" s="212"/>
      <c r="BD141" s="212"/>
      <c r="BE141" s="212"/>
      <c r="BF141" s="212"/>
      <c r="BG141" s="212"/>
      <c r="BH141" s="212"/>
      <c r="BI141" s="212"/>
      <c r="BJ141" s="212"/>
      <c r="BK141" s="212"/>
      <c r="BL141" s="212"/>
      <c r="BM141" s="212"/>
      <c r="BN141" s="212"/>
      <c r="BO141" s="212"/>
      <c r="BP141" s="212"/>
      <c r="BQ141" s="212"/>
    </row>
    <row r="142" spans="1:69" s="11" customFormat="1" ht="16" customHeight="1">
      <c r="A142" s="12">
        <v>35</v>
      </c>
      <c r="B142" s="212"/>
      <c r="C142" s="213" t="s">
        <v>571</v>
      </c>
      <c r="D142" s="212" t="s">
        <v>303</v>
      </c>
      <c r="E142" s="12">
        <v>57.1</v>
      </c>
      <c r="F142" s="212" t="s">
        <v>143</v>
      </c>
      <c r="G142" s="12">
        <v>1</v>
      </c>
      <c r="H142" s="16" t="s">
        <v>40</v>
      </c>
      <c r="I142" s="12" t="s">
        <v>41</v>
      </c>
      <c r="J142" s="12" t="s">
        <v>34</v>
      </c>
      <c r="K142" s="10" t="s">
        <v>896</v>
      </c>
      <c r="L142" s="12" t="s">
        <v>306</v>
      </c>
      <c r="M142" s="12" t="s">
        <v>123</v>
      </c>
      <c r="N142" s="12" t="s">
        <v>166</v>
      </c>
      <c r="O142" s="28">
        <v>-58.03</v>
      </c>
      <c r="P142" s="12" t="s">
        <v>45</v>
      </c>
      <c r="Q142" s="212" t="s">
        <v>167</v>
      </c>
      <c r="R142" s="217"/>
      <c r="S142" s="222"/>
      <c r="T142" s="12" t="s">
        <v>244</v>
      </c>
      <c r="U142" s="221"/>
      <c r="V142" s="212"/>
      <c r="W142" s="212"/>
      <c r="X142" s="212"/>
      <c r="Y142" s="212"/>
      <c r="Z142" s="212"/>
      <c r="AA142" s="212"/>
      <c r="AB142" s="212"/>
      <c r="AC142" s="212"/>
      <c r="AD142" s="212"/>
      <c r="AE142" s="212"/>
      <c r="AF142" s="212"/>
      <c r="AG142" s="212"/>
      <c r="AH142" s="212"/>
      <c r="AI142" s="212"/>
      <c r="AJ142" s="212"/>
      <c r="AK142" s="212"/>
      <c r="AL142" s="212"/>
      <c r="AM142" s="212"/>
      <c r="AN142" s="212"/>
      <c r="AO142" s="212"/>
      <c r="AP142" s="212"/>
      <c r="AQ142" s="212"/>
      <c r="AR142" s="212"/>
      <c r="AS142" s="212"/>
      <c r="AT142" s="212"/>
      <c r="AU142" s="212"/>
      <c r="AV142" s="212"/>
      <c r="AW142" s="212"/>
      <c r="AX142" s="212"/>
      <c r="AY142" s="212"/>
      <c r="AZ142" s="212"/>
      <c r="BA142" s="212"/>
      <c r="BB142" s="212"/>
      <c r="BC142" s="212"/>
      <c r="BD142" s="212"/>
      <c r="BE142" s="212"/>
      <c r="BF142" s="212"/>
      <c r="BG142" s="212"/>
      <c r="BH142" s="212"/>
      <c r="BI142" s="212"/>
      <c r="BJ142" s="212"/>
      <c r="BK142" s="212"/>
      <c r="BL142" s="212"/>
      <c r="BM142" s="212"/>
      <c r="BN142" s="212"/>
      <c r="BO142" s="212"/>
      <c r="BP142" s="212"/>
      <c r="BQ142" s="212"/>
    </row>
    <row r="143" spans="1:69" s="11" customFormat="1" ht="16" customHeight="1">
      <c r="A143" s="12">
        <v>35</v>
      </c>
      <c r="B143" s="212"/>
      <c r="C143" s="213" t="s">
        <v>579</v>
      </c>
      <c r="D143" s="212" t="s">
        <v>303</v>
      </c>
      <c r="E143" s="12">
        <v>57.1</v>
      </c>
      <c r="F143" s="212" t="s">
        <v>154</v>
      </c>
      <c r="G143" s="12">
        <v>1</v>
      </c>
      <c r="H143" s="14" t="s">
        <v>24</v>
      </c>
      <c r="I143" s="12" t="s">
        <v>25</v>
      </c>
      <c r="J143" s="12" t="s">
        <v>34</v>
      </c>
      <c r="K143" s="10" t="s">
        <v>896</v>
      </c>
      <c r="L143" s="12" t="s">
        <v>304</v>
      </c>
      <c r="M143" s="12" t="s">
        <v>92</v>
      </c>
      <c r="N143" s="12" t="s">
        <v>156</v>
      </c>
      <c r="O143" s="27" t="s">
        <v>157</v>
      </c>
      <c r="P143" s="12" t="s">
        <v>37</v>
      </c>
      <c r="Q143" s="212" t="s">
        <v>158</v>
      </c>
      <c r="R143" s="217"/>
      <c r="S143" s="222"/>
      <c r="T143" s="12" t="s">
        <v>244</v>
      </c>
      <c r="U143" s="221"/>
      <c r="V143" s="212"/>
      <c r="W143" s="212"/>
      <c r="X143" s="212"/>
      <c r="Y143" s="212"/>
      <c r="Z143" s="212"/>
      <c r="AA143" s="212"/>
      <c r="AB143" s="210"/>
      <c r="AC143" s="210"/>
      <c r="AD143" s="210"/>
      <c r="AE143" s="210"/>
      <c r="AF143" s="210"/>
      <c r="AG143" s="212"/>
      <c r="AH143" s="212"/>
      <c r="AI143" s="212"/>
      <c r="AJ143" s="212"/>
      <c r="AK143" s="212"/>
      <c r="AL143" s="212"/>
      <c r="AM143" s="212"/>
      <c r="AN143" s="212"/>
      <c r="AO143" s="212"/>
      <c r="AP143" s="212"/>
      <c r="AQ143" s="212"/>
      <c r="AR143" s="212"/>
      <c r="AS143" s="212"/>
      <c r="AT143" s="212"/>
      <c r="AU143" s="212"/>
      <c r="AV143" s="212"/>
      <c r="AW143" s="212"/>
      <c r="AX143" s="212"/>
      <c r="AY143" s="212"/>
      <c r="AZ143" s="212"/>
      <c r="BA143" s="212"/>
      <c r="BB143" s="212"/>
      <c r="BC143" s="212"/>
      <c r="BD143" s="212"/>
      <c r="BE143" s="212"/>
      <c r="BF143" s="212"/>
      <c r="BG143" s="212"/>
      <c r="BH143" s="212"/>
      <c r="BI143" s="212"/>
      <c r="BJ143" s="212"/>
      <c r="BK143" s="212"/>
      <c r="BL143" s="212"/>
      <c r="BM143" s="212"/>
      <c r="BN143" s="212"/>
      <c r="BO143" s="212"/>
      <c r="BP143" s="212"/>
      <c r="BQ143" s="212"/>
    </row>
    <row r="144" spans="1:69" s="212" customFormat="1" ht="16" customHeight="1">
      <c r="A144" s="12">
        <v>35</v>
      </c>
      <c r="C144" s="213" t="s">
        <v>573</v>
      </c>
      <c r="D144" s="212" t="s">
        <v>305</v>
      </c>
      <c r="E144" s="12">
        <v>57.2</v>
      </c>
      <c r="F144" s="212" t="s">
        <v>160</v>
      </c>
      <c r="G144" s="12">
        <v>1</v>
      </c>
      <c r="H144" s="16" t="s">
        <v>40</v>
      </c>
      <c r="I144" s="12" t="s">
        <v>41</v>
      </c>
      <c r="J144" s="12" t="s">
        <v>26</v>
      </c>
      <c r="K144" s="10" t="s">
        <v>896</v>
      </c>
      <c r="L144" s="12">
        <v>2017</v>
      </c>
      <c r="M144" s="12" t="s">
        <v>161</v>
      </c>
      <c r="N144" s="12" t="s">
        <v>162</v>
      </c>
      <c r="O144" s="27">
        <v>1.5</v>
      </c>
      <c r="P144" s="12" t="s">
        <v>45</v>
      </c>
      <c r="Q144" s="212" t="s">
        <v>163</v>
      </c>
      <c r="R144" s="217"/>
      <c r="S144" s="222"/>
      <c r="T144" s="12" t="s">
        <v>244</v>
      </c>
      <c r="U144" s="221"/>
    </row>
    <row r="145" spans="1:61" s="11" customFormat="1" ht="16" customHeight="1">
      <c r="A145" s="12">
        <v>35</v>
      </c>
      <c r="C145" s="13" t="s">
        <v>296</v>
      </c>
      <c r="D145" s="11" t="s">
        <v>308</v>
      </c>
      <c r="E145" s="12">
        <v>57.6</v>
      </c>
      <c r="F145" s="11" t="s">
        <v>182</v>
      </c>
      <c r="G145" s="12">
        <v>1</v>
      </c>
      <c r="H145" s="23" t="s">
        <v>113</v>
      </c>
      <c r="I145" s="12" t="s">
        <v>25</v>
      </c>
      <c r="J145" s="12" t="s">
        <v>34</v>
      </c>
      <c r="K145" s="12" t="s">
        <v>85</v>
      </c>
      <c r="L145" s="12" t="s">
        <v>309</v>
      </c>
      <c r="M145" s="12" t="s">
        <v>173</v>
      </c>
      <c r="N145" s="12" t="s">
        <v>189</v>
      </c>
      <c r="O145" s="27" t="s">
        <v>157</v>
      </c>
      <c r="P145" s="12" t="s">
        <v>25</v>
      </c>
      <c r="Q145" s="11" t="s">
        <v>310</v>
      </c>
      <c r="R145" s="217">
        <v>1250</v>
      </c>
      <c r="S145" s="222">
        <v>2</v>
      </c>
      <c r="T145" s="12" t="s">
        <v>244</v>
      </c>
      <c r="U145" s="221">
        <v>1.1000000000000001</v>
      </c>
    </row>
    <row r="146" spans="1:61" s="11" customFormat="1" ht="16" customHeight="1">
      <c r="A146" s="12">
        <v>35</v>
      </c>
      <c r="C146" s="13" t="s">
        <v>296</v>
      </c>
      <c r="D146" s="11" t="s">
        <v>308</v>
      </c>
      <c r="E146" s="12">
        <v>57.6</v>
      </c>
      <c r="F146" s="11" t="s">
        <v>194</v>
      </c>
      <c r="G146" s="12">
        <v>1</v>
      </c>
      <c r="H146" s="23" t="s">
        <v>113</v>
      </c>
      <c r="I146" s="12" t="s">
        <v>25</v>
      </c>
      <c r="J146" s="12" t="s">
        <v>34</v>
      </c>
      <c r="K146" s="12" t="s">
        <v>27</v>
      </c>
      <c r="L146" s="12" t="s">
        <v>311</v>
      </c>
      <c r="M146" s="12" t="s">
        <v>173</v>
      </c>
      <c r="N146" s="12" t="s">
        <v>312</v>
      </c>
      <c r="O146" s="27">
        <v>2.0299999999999998</v>
      </c>
      <c r="P146" s="12" t="s">
        <v>25</v>
      </c>
      <c r="Q146" s="11" t="s">
        <v>313</v>
      </c>
      <c r="R146" s="217">
        <v>1250</v>
      </c>
      <c r="S146" s="222">
        <v>2</v>
      </c>
      <c r="T146" s="12" t="s">
        <v>244</v>
      </c>
      <c r="U146" s="221">
        <v>1.1000000000000001</v>
      </c>
      <c r="AB146" s="6"/>
      <c r="AC146" s="6"/>
      <c r="AD146" s="6"/>
      <c r="AE146" s="6"/>
      <c r="AF146" s="6"/>
      <c r="AG146" s="6"/>
      <c r="AH146" s="6"/>
    </row>
    <row r="147" spans="1:61" s="11" customFormat="1" ht="16" customHeight="1">
      <c r="A147" s="5">
        <v>35</v>
      </c>
      <c r="B147" s="6"/>
      <c r="C147" s="7" t="s">
        <v>314</v>
      </c>
      <c r="D147" s="6" t="s">
        <v>315</v>
      </c>
      <c r="E147" s="8" t="s">
        <v>22</v>
      </c>
      <c r="F147" s="6" t="s">
        <v>23</v>
      </c>
      <c r="G147" s="5">
        <v>2</v>
      </c>
      <c r="H147" s="9" t="s">
        <v>24</v>
      </c>
      <c r="I147" s="5" t="s">
        <v>25</v>
      </c>
      <c r="J147" s="5" t="s">
        <v>26</v>
      </c>
      <c r="K147" s="10" t="s">
        <v>85</v>
      </c>
      <c r="L147" s="5">
        <v>2019</v>
      </c>
      <c r="M147" s="5" t="s">
        <v>23</v>
      </c>
      <c r="N147" s="5" t="s">
        <v>28</v>
      </c>
      <c r="O147" s="29">
        <v>1.1135999999999999</v>
      </c>
      <c r="P147" s="5" t="s">
        <v>29</v>
      </c>
      <c r="Q147" s="6" t="s">
        <v>59</v>
      </c>
      <c r="R147" s="217">
        <v>20580.53</v>
      </c>
      <c r="S147" s="5">
        <v>1</v>
      </c>
      <c r="T147" s="12" t="s">
        <v>244</v>
      </c>
      <c r="U147" s="221">
        <v>2</v>
      </c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</row>
    <row r="148" spans="1:61" s="11" customFormat="1" ht="16" customHeight="1">
      <c r="A148" s="5">
        <v>35</v>
      </c>
      <c r="B148" s="6"/>
      <c r="C148" s="7" t="s">
        <v>316</v>
      </c>
      <c r="D148" s="6" t="s">
        <v>317</v>
      </c>
      <c r="E148" s="8" t="s">
        <v>22</v>
      </c>
      <c r="F148" s="6" t="s">
        <v>23</v>
      </c>
      <c r="G148" s="5">
        <v>2</v>
      </c>
      <c r="H148" s="9" t="s">
        <v>24</v>
      </c>
      <c r="I148" s="5" t="s">
        <v>25</v>
      </c>
      <c r="J148" s="5" t="s">
        <v>53</v>
      </c>
      <c r="K148" s="10" t="s">
        <v>64</v>
      </c>
      <c r="L148" s="5">
        <v>2019</v>
      </c>
      <c r="M148" s="5" t="s">
        <v>23</v>
      </c>
      <c r="N148" s="5" t="s">
        <v>28</v>
      </c>
      <c r="O148" s="29">
        <v>1.1223000000000001</v>
      </c>
      <c r="P148" s="5" t="s">
        <v>29</v>
      </c>
      <c r="Q148" s="6" t="s">
        <v>50</v>
      </c>
      <c r="R148" s="217">
        <v>3562</v>
      </c>
      <c r="S148" s="5">
        <v>1</v>
      </c>
      <c r="T148" s="12" t="s">
        <v>244</v>
      </c>
      <c r="U148" s="221">
        <v>2</v>
      </c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</row>
    <row r="149" spans="1:61" s="11" customFormat="1" ht="16" customHeight="1">
      <c r="A149" s="5">
        <v>35</v>
      </c>
      <c r="B149" s="6"/>
      <c r="C149" s="7" t="s">
        <v>291</v>
      </c>
      <c r="D149" s="6" t="s">
        <v>292</v>
      </c>
      <c r="E149" s="8" t="s">
        <v>22</v>
      </c>
      <c r="F149" s="6" t="s">
        <v>23</v>
      </c>
      <c r="G149" s="5">
        <v>2</v>
      </c>
      <c r="H149" s="9" t="s">
        <v>24</v>
      </c>
      <c r="I149" s="5" t="s">
        <v>25</v>
      </c>
      <c r="J149" s="5" t="s">
        <v>26</v>
      </c>
      <c r="K149" s="10" t="s">
        <v>27</v>
      </c>
      <c r="L149" s="5">
        <v>2019</v>
      </c>
      <c r="M149" s="5" t="s">
        <v>23</v>
      </c>
      <c r="N149" s="5" t="s">
        <v>28</v>
      </c>
      <c r="O149" s="29">
        <v>0.99390000000000001</v>
      </c>
      <c r="P149" s="5" t="s">
        <v>29</v>
      </c>
      <c r="Q149" s="6" t="s">
        <v>59</v>
      </c>
      <c r="R149" s="217">
        <v>28675.41</v>
      </c>
      <c r="S149" s="5">
        <v>2</v>
      </c>
      <c r="T149" s="12" t="s">
        <v>244</v>
      </c>
      <c r="U149" s="221">
        <v>2</v>
      </c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</row>
    <row r="150" spans="1:61" s="11" customFormat="1" ht="16" customHeight="1">
      <c r="A150" s="5">
        <v>35</v>
      </c>
      <c r="B150" s="6"/>
      <c r="C150" s="7" t="s">
        <v>318</v>
      </c>
      <c r="D150" s="6" t="s">
        <v>319</v>
      </c>
      <c r="E150" s="8" t="s">
        <v>22</v>
      </c>
      <c r="F150" s="6" t="s">
        <v>23</v>
      </c>
      <c r="G150" s="5">
        <v>2</v>
      </c>
      <c r="H150" s="9" t="s">
        <v>24</v>
      </c>
      <c r="I150" s="5" t="s">
        <v>25</v>
      </c>
      <c r="J150" s="5" t="s">
        <v>26</v>
      </c>
      <c r="K150" s="10" t="s">
        <v>27</v>
      </c>
      <c r="L150" s="5">
        <v>2019</v>
      </c>
      <c r="M150" s="5" t="s">
        <v>23</v>
      </c>
      <c r="N150" s="5" t="s">
        <v>28</v>
      </c>
      <c r="O150" s="29">
        <v>0.90210000000000001</v>
      </c>
      <c r="P150" s="5" t="s">
        <v>29</v>
      </c>
      <c r="Q150" s="6" t="s">
        <v>30</v>
      </c>
      <c r="R150" s="217">
        <v>47220.33</v>
      </c>
      <c r="S150" s="5">
        <v>1</v>
      </c>
      <c r="T150" s="12" t="s">
        <v>244</v>
      </c>
      <c r="U150" s="221">
        <v>2</v>
      </c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</row>
    <row r="151" spans="1:61" s="11" customFormat="1" ht="16" customHeight="1">
      <c r="A151" s="5">
        <v>35</v>
      </c>
      <c r="B151" s="6"/>
      <c r="C151" s="13" t="s">
        <v>320</v>
      </c>
      <c r="D151" t="s">
        <v>321</v>
      </c>
      <c r="E151" s="8" t="s">
        <v>22</v>
      </c>
      <c r="F151" s="6" t="s">
        <v>23</v>
      </c>
      <c r="G151" s="5">
        <v>2</v>
      </c>
      <c r="H151" s="9" t="s">
        <v>24</v>
      </c>
      <c r="I151" s="5" t="s">
        <v>25</v>
      </c>
      <c r="J151" s="5" t="s">
        <v>53</v>
      </c>
      <c r="K151" s="10" t="s">
        <v>85</v>
      </c>
      <c r="L151" s="5">
        <v>2019</v>
      </c>
      <c r="M151" s="5" t="s">
        <v>23</v>
      </c>
      <c r="N151" s="5" t="s">
        <v>28</v>
      </c>
      <c r="O151" s="29">
        <v>0.85640000000000005</v>
      </c>
      <c r="P151" s="5" t="s">
        <v>29</v>
      </c>
      <c r="Q151" s="6" t="s">
        <v>50</v>
      </c>
      <c r="R151" s="217">
        <v>25031.71</v>
      </c>
      <c r="S151" s="5">
        <v>1</v>
      </c>
      <c r="T151" s="12" t="s">
        <v>244</v>
      </c>
      <c r="U151" s="221">
        <v>1</v>
      </c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</row>
    <row r="152" spans="1:61" s="11" customFormat="1" ht="16" customHeight="1">
      <c r="A152" s="5">
        <v>35</v>
      </c>
      <c r="B152" s="6"/>
      <c r="C152" s="7" t="s">
        <v>322</v>
      </c>
      <c r="D152" s="6" t="s">
        <v>323</v>
      </c>
      <c r="E152" s="8" t="s">
        <v>22</v>
      </c>
      <c r="F152" s="6" t="s">
        <v>23</v>
      </c>
      <c r="G152" s="5">
        <v>2</v>
      </c>
      <c r="H152" s="9" t="s">
        <v>24</v>
      </c>
      <c r="I152" s="5" t="s">
        <v>25</v>
      </c>
      <c r="J152" s="5" t="s">
        <v>26</v>
      </c>
      <c r="K152" s="10" t="s">
        <v>85</v>
      </c>
      <c r="L152" s="5">
        <v>2019</v>
      </c>
      <c r="M152" s="5" t="s">
        <v>23</v>
      </c>
      <c r="N152" s="5" t="s">
        <v>28</v>
      </c>
      <c r="O152" s="29">
        <v>0.94130000000000003</v>
      </c>
      <c r="P152" s="5" t="s">
        <v>29</v>
      </c>
      <c r="Q152" s="6" t="s">
        <v>50</v>
      </c>
      <c r="R152" s="217">
        <v>43240.55</v>
      </c>
      <c r="S152" s="5">
        <v>1</v>
      </c>
      <c r="T152" s="12" t="s">
        <v>244</v>
      </c>
      <c r="U152" s="221">
        <v>2</v>
      </c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</row>
    <row r="153" spans="1:61" s="212" customFormat="1" ht="16" customHeight="1">
      <c r="A153" s="12">
        <v>35</v>
      </c>
      <c r="C153" s="213" t="s">
        <v>573</v>
      </c>
      <c r="D153" s="212" t="s">
        <v>305</v>
      </c>
      <c r="E153" s="12" t="s">
        <v>241</v>
      </c>
      <c r="F153" s="212" t="s">
        <v>164</v>
      </c>
      <c r="G153" s="12">
        <v>1</v>
      </c>
      <c r="H153" s="23" t="s">
        <v>113</v>
      </c>
      <c r="I153" s="12" t="s">
        <v>25</v>
      </c>
      <c r="J153" s="12" t="s">
        <v>26</v>
      </c>
      <c r="K153" s="10" t="s">
        <v>896</v>
      </c>
      <c r="L153" s="12">
        <v>2017</v>
      </c>
      <c r="M153" s="12" t="s">
        <v>161</v>
      </c>
      <c r="N153" s="12" t="s">
        <v>162</v>
      </c>
      <c r="O153" s="27">
        <v>0.51</v>
      </c>
      <c r="P153" s="12" t="s">
        <v>125</v>
      </c>
      <c r="Q153" s="212" t="s">
        <v>163</v>
      </c>
      <c r="R153" s="217"/>
      <c r="S153" s="222"/>
      <c r="T153" s="12" t="s">
        <v>244</v>
      </c>
      <c r="U153" s="221"/>
    </row>
    <row r="154" spans="1:61" s="11" customFormat="1" ht="16" customHeight="1">
      <c r="A154" s="12">
        <v>36</v>
      </c>
      <c r="B154" s="11" t="s">
        <v>324</v>
      </c>
      <c r="C154" s="13" t="s">
        <v>325</v>
      </c>
      <c r="D154" s="11" t="s">
        <v>326</v>
      </c>
      <c r="E154" s="12">
        <v>57.1</v>
      </c>
      <c r="F154" s="11" t="s">
        <v>119</v>
      </c>
      <c r="G154" s="12">
        <v>1</v>
      </c>
      <c r="H154" s="16" t="s">
        <v>40</v>
      </c>
      <c r="I154" s="12" t="s">
        <v>41</v>
      </c>
      <c r="J154" s="12" t="s">
        <v>34</v>
      </c>
      <c r="K154" s="12" t="s">
        <v>85</v>
      </c>
      <c r="L154" s="12" t="s">
        <v>65</v>
      </c>
      <c r="M154" s="12" t="s">
        <v>43</v>
      </c>
      <c r="N154" s="12" t="s">
        <v>44</v>
      </c>
      <c r="O154" s="27">
        <v>0.26572166879461001</v>
      </c>
      <c r="P154" s="12" t="s">
        <v>45</v>
      </c>
      <c r="Q154" s="11" t="s">
        <v>67</v>
      </c>
      <c r="R154" s="217"/>
      <c r="S154" s="222"/>
      <c r="T154" s="12" t="s">
        <v>244</v>
      </c>
      <c r="U154" s="221"/>
    </row>
    <row r="155" spans="1:61" s="11" customFormat="1" ht="16" customHeight="1">
      <c r="A155" s="12">
        <v>36</v>
      </c>
      <c r="C155" s="13" t="s">
        <v>329</v>
      </c>
      <c r="D155" s="11" t="s">
        <v>330</v>
      </c>
      <c r="E155" s="12">
        <v>57.1</v>
      </c>
      <c r="F155" s="11" t="s">
        <v>91</v>
      </c>
      <c r="G155" s="12">
        <v>1</v>
      </c>
      <c r="H155" s="16" t="s">
        <v>40</v>
      </c>
      <c r="I155" s="12" t="s">
        <v>41</v>
      </c>
      <c r="J155" s="12" t="s">
        <v>34</v>
      </c>
      <c r="K155" s="12" t="s">
        <v>27</v>
      </c>
      <c r="L155" s="12"/>
      <c r="M155" s="12" t="s">
        <v>92</v>
      </c>
      <c r="N155" s="12" t="s">
        <v>44</v>
      </c>
      <c r="O155" s="27">
        <v>0.26340000000000002</v>
      </c>
      <c r="P155" s="12" t="s">
        <v>45</v>
      </c>
      <c r="Q155" s="11" t="s">
        <v>93</v>
      </c>
      <c r="R155" s="217">
        <v>72103.53</v>
      </c>
      <c r="S155" s="222">
        <v>2</v>
      </c>
      <c r="T155" s="12" t="s">
        <v>244</v>
      </c>
      <c r="U155" s="221">
        <v>1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61" s="11" customFormat="1" ht="16" customHeight="1">
      <c r="A156" s="12">
        <v>36</v>
      </c>
      <c r="C156" s="13" t="s">
        <v>329</v>
      </c>
      <c r="D156" s="11" t="s">
        <v>330</v>
      </c>
      <c r="E156" s="12">
        <v>57.1</v>
      </c>
      <c r="F156" s="11" t="s">
        <v>68</v>
      </c>
      <c r="G156" s="12">
        <v>1</v>
      </c>
      <c r="H156" s="23" t="s">
        <v>113</v>
      </c>
      <c r="I156" s="12" t="s">
        <v>25</v>
      </c>
      <c r="J156" s="12" t="s">
        <v>34</v>
      </c>
      <c r="K156" s="12" t="s">
        <v>27</v>
      </c>
      <c r="L156" s="12" t="s">
        <v>65</v>
      </c>
      <c r="M156" s="12" t="s">
        <v>43</v>
      </c>
      <c r="N156" s="12" t="s">
        <v>44</v>
      </c>
      <c r="O156" s="27">
        <v>0.916212897724208</v>
      </c>
      <c r="P156" s="12" t="s">
        <v>25</v>
      </c>
      <c r="Q156" s="11" t="s">
        <v>67</v>
      </c>
      <c r="R156" s="217">
        <v>72103.53</v>
      </c>
      <c r="S156" s="222">
        <v>2</v>
      </c>
      <c r="T156" s="12" t="s">
        <v>244</v>
      </c>
      <c r="U156" s="221">
        <v>1.1000000000000001</v>
      </c>
    </row>
    <row r="157" spans="1:61" s="11" customFormat="1" ht="16" customHeight="1">
      <c r="A157" s="12">
        <v>36</v>
      </c>
      <c r="C157" s="13" t="s">
        <v>329</v>
      </c>
      <c r="D157" s="11" t="s">
        <v>330</v>
      </c>
      <c r="E157" s="12">
        <v>57.1</v>
      </c>
      <c r="F157" s="11" t="s">
        <v>110</v>
      </c>
      <c r="G157" s="12">
        <v>1</v>
      </c>
      <c r="H157" s="23" t="s">
        <v>113</v>
      </c>
      <c r="I157" s="12" t="s">
        <v>25</v>
      </c>
      <c r="J157" s="12" t="s">
        <v>34</v>
      </c>
      <c r="K157" s="12" t="s">
        <v>27</v>
      </c>
      <c r="L157" s="12" t="s">
        <v>65</v>
      </c>
      <c r="M157" s="12" t="s">
        <v>43</v>
      </c>
      <c r="N157" s="12" t="s">
        <v>44</v>
      </c>
      <c r="O157" s="27">
        <v>1.5620172775962</v>
      </c>
      <c r="P157" s="12" t="s">
        <v>25</v>
      </c>
      <c r="Q157" s="11" t="s">
        <v>67</v>
      </c>
      <c r="R157" s="217">
        <v>72103.53</v>
      </c>
      <c r="S157" s="222">
        <v>2</v>
      </c>
      <c r="T157" s="12" t="s">
        <v>244</v>
      </c>
      <c r="U157" s="221">
        <v>1.1000000000000001</v>
      </c>
    </row>
    <row r="158" spans="1:61" s="11" customFormat="1" ht="16" customHeight="1">
      <c r="A158" s="12">
        <v>36</v>
      </c>
      <c r="C158" s="13" t="s">
        <v>329</v>
      </c>
      <c r="D158" s="11" t="s">
        <v>330</v>
      </c>
      <c r="E158" s="12">
        <v>57.1</v>
      </c>
      <c r="F158" s="11" t="s">
        <v>331</v>
      </c>
      <c r="G158" s="12">
        <v>1</v>
      </c>
      <c r="H158" s="14" t="s">
        <v>24</v>
      </c>
      <c r="I158" s="12" t="s">
        <v>25</v>
      </c>
      <c r="J158" s="12" t="s">
        <v>34</v>
      </c>
      <c r="K158" s="12" t="s">
        <v>27</v>
      </c>
      <c r="L158" s="12" t="s">
        <v>65</v>
      </c>
      <c r="M158" s="12" t="s">
        <v>332</v>
      </c>
      <c r="N158" s="12" t="s">
        <v>44</v>
      </c>
      <c r="O158" s="27">
        <v>0.96</v>
      </c>
      <c r="P158" s="12" t="s">
        <v>37</v>
      </c>
      <c r="Q158" s="11" t="s">
        <v>333</v>
      </c>
      <c r="R158" s="217">
        <v>72103.53</v>
      </c>
      <c r="S158" s="222">
        <v>1</v>
      </c>
      <c r="T158" s="12" t="s">
        <v>244</v>
      </c>
      <c r="U158" s="221">
        <v>1.1000000000000001</v>
      </c>
    </row>
    <row r="159" spans="1:61" s="11" customFormat="1" ht="16" customHeight="1">
      <c r="A159" s="12">
        <v>36</v>
      </c>
      <c r="C159" s="21" t="s">
        <v>334</v>
      </c>
      <c r="D159" s="11" t="s">
        <v>335</v>
      </c>
      <c r="E159" s="12">
        <v>57.1</v>
      </c>
      <c r="F159" s="11" t="s">
        <v>91</v>
      </c>
      <c r="G159" s="12">
        <v>1</v>
      </c>
      <c r="H159" s="16" t="s">
        <v>40</v>
      </c>
      <c r="I159" s="12" t="s">
        <v>41</v>
      </c>
      <c r="J159" s="12" t="s">
        <v>34</v>
      </c>
      <c r="K159" s="12" t="s">
        <v>27</v>
      </c>
      <c r="L159" s="12"/>
      <c r="M159" s="12" t="s">
        <v>92</v>
      </c>
      <c r="N159" s="12" t="s">
        <v>44</v>
      </c>
      <c r="O159" s="27">
        <v>0.83520000000000005</v>
      </c>
      <c r="P159" s="12" t="s">
        <v>45</v>
      </c>
      <c r="Q159" s="11" t="s">
        <v>93</v>
      </c>
      <c r="R159" s="217">
        <v>17936.990000000002</v>
      </c>
      <c r="S159" s="222">
        <v>2</v>
      </c>
      <c r="T159" s="12" t="s">
        <v>244</v>
      </c>
      <c r="U159" s="221">
        <v>1</v>
      </c>
      <c r="AB159" s="6"/>
      <c r="AC159" s="6"/>
      <c r="AD159" s="6"/>
      <c r="AE159" s="6"/>
      <c r="AF159" s="6"/>
    </row>
    <row r="160" spans="1:61" s="11" customFormat="1" ht="16" customHeight="1">
      <c r="A160" s="12">
        <v>36</v>
      </c>
      <c r="C160" s="13" t="s">
        <v>334</v>
      </c>
      <c r="D160" s="11" t="s">
        <v>335</v>
      </c>
      <c r="E160" s="12">
        <v>57.1</v>
      </c>
      <c r="F160" s="11" t="s">
        <v>69</v>
      </c>
      <c r="G160" s="12">
        <v>1</v>
      </c>
      <c r="H160" s="23" t="s">
        <v>113</v>
      </c>
      <c r="I160" s="12" t="s">
        <v>25</v>
      </c>
      <c r="J160" s="12" t="s">
        <v>34</v>
      </c>
      <c r="K160" s="12" t="s">
        <v>27</v>
      </c>
      <c r="L160" s="12" t="s">
        <v>65</v>
      </c>
      <c r="M160" s="12" t="s">
        <v>43</v>
      </c>
      <c r="N160" s="12" t="s">
        <v>44</v>
      </c>
      <c r="O160" s="27">
        <v>0.45950910438914599</v>
      </c>
      <c r="P160" s="12" t="s">
        <v>45</v>
      </c>
      <c r="Q160" s="11" t="s">
        <v>67</v>
      </c>
      <c r="R160" s="217">
        <v>17936.990000000002</v>
      </c>
      <c r="S160" s="222">
        <v>2</v>
      </c>
      <c r="T160" s="12" t="s">
        <v>244</v>
      </c>
      <c r="U160" s="221">
        <v>1.1000000000000001</v>
      </c>
      <c r="AB160" s="6"/>
      <c r="AC160" s="6"/>
      <c r="AD160" s="6"/>
      <c r="AE160" s="6"/>
      <c r="AF160" s="6"/>
    </row>
    <row r="161" spans="1:62" s="11" customFormat="1" ht="16" customHeight="1">
      <c r="A161" s="12">
        <v>36</v>
      </c>
      <c r="C161" s="13" t="s">
        <v>334</v>
      </c>
      <c r="D161" s="11" t="s">
        <v>335</v>
      </c>
      <c r="E161" s="12">
        <v>57.1</v>
      </c>
      <c r="F161" s="11" t="s">
        <v>147</v>
      </c>
      <c r="G161" s="12">
        <v>1</v>
      </c>
      <c r="H161" s="16" t="s">
        <v>40</v>
      </c>
      <c r="I161" s="12" t="s">
        <v>41</v>
      </c>
      <c r="J161" s="12" t="s">
        <v>34</v>
      </c>
      <c r="K161" s="12" t="s">
        <v>27</v>
      </c>
      <c r="L161" s="12" t="s">
        <v>65</v>
      </c>
      <c r="M161" s="12" t="s">
        <v>43</v>
      </c>
      <c r="N161" s="12" t="s">
        <v>44</v>
      </c>
      <c r="O161" s="27">
        <v>0.82195348255666201</v>
      </c>
      <c r="P161" s="12" t="s">
        <v>25</v>
      </c>
      <c r="Q161" s="11" t="s">
        <v>67</v>
      </c>
      <c r="R161" s="217">
        <v>17936.990000000002</v>
      </c>
      <c r="S161" s="222">
        <v>1</v>
      </c>
      <c r="T161" s="12" t="s">
        <v>244</v>
      </c>
      <c r="U161" s="221">
        <v>1.1000000000000001</v>
      </c>
      <c r="AB161" s="6"/>
      <c r="AC161" s="6"/>
      <c r="AD161" s="6"/>
      <c r="AE161" s="6"/>
      <c r="AF161" s="6"/>
    </row>
    <row r="162" spans="1:62" s="212" customFormat="1" ht="16" customHeight="1">
      <c r="A162" s="12">
        <v>36</v>
      </c>
      <c r="C162" s="213" t="s">
        <v>580</v>
      </c>
      <c r="D162" s="212" t="s">
        <v>336</v>
      </c>
      <c r="E162" s="12">
        <v>57.1</v>
      </c>
      <c r="F162" s="212" t="s">
        <v>164</v>
      </c>
      <c r="G162" s="12">
        <v>1</v>
      </c>
      <c r="H162" s="14" t="s">
        <v>24</v>
      </c>
      <c r="I162" s="12" t="s">
        <v>25</v>
      </c>
      <c r="J162" s="12" t="s">
        <v>26</v>
      </c>
      <c r="K162" s="10" t="s">
        <v>896</v>
      </c>
      <c r="L162" s="12">
        <v>2017</v>
      </c>
      <c r="M162" s="12" t="s">
        <v>161</v>
      </c>
      <c r="N162" s="12" t="s">
        <v>162</v>
      </c>
      <c r="O162" s="27">
        <v>0.52</v>
      </c>
      <c r="P162" s="12" t="s">
        <v>25</v>
      </c>
      <c r="Q162" s="212" t="s">
        <v>163</v>
      </c>
      <c r="R162" s="217"/>
      <c r="S162" s="222"/>
      <c r="T162" s="12" t="s">
        <v>244</v>
      </c>
      <c r="U162" s="221"/>
      <c r="AB162" s="210"/>
      <c r="AC162" s="210"/>
      <c r="AD162" s="210"/>
      <c r="AE162" s="210"/>
      <c r="AF162" s="210"/>
    </row>
    <row r="163" spans="1:62" s="11" customFormat="1" ht="16" customHeight="1">
      <c r="A163" s="12">
        <v>36</v>
      </c>
      <c r="C163" s="13" t="s">
        <v>325</v>
      </c>
      <c r="D163" s="11" t="s">
        <v>326</v>
      </c>
      <c r="E163" s="12">
        <v>57.2</v>
      </c>
      <c r="F163" s="11" t="s">
        <v>337</v>
      </c>
      <c r="G163" s="12">
        <v>1</v>
      </c>
      <c r="H163" s="14" t="s">
        <v>24</v>
      </c>
      <c r="I163" s="12" t="s">
        <v>25</v>
      </c>
      <c r="J163" s="12" t="s">
        <v>26</v>
      </c>
      <c r="K163" s="12" t="s">
        <v>85</v>
      </c>
      <c r="L163" s="12" t="s">
        <v>338</v>
      </c>
      <c r="M163" s="12" t="s">
        <v>161</v>
      </c>
      <c r="N163" s="12" t="s">
        <v>339</v>
      </c>
      <c r="O163" s="27">
        <v>0.8</v>
      </c>
      <c r="P163" s="12" t="s">
        <v>37</v>
      </c>
      <c r="Q163" s="11" t="s">
        <v>340</v>
      </c>
      <c r="R163" s="217"/>
      <c r="S163" s="222"/>
      <c r="T163" s="12" t="s">
        <v>244</v>
      </c>
      <c r="U163" s="221"/>
    </row>
    <row r="164" spans="1:62" s="11" customFormat="1" ht="16" customHeight="1">
      <c r="A164" s="12">
        <v>36</v>
      </c>
      <c r="C164" s="13" t="s">
        <v>329</v>
      </c>
      <c r="D164" s="11" t="s">
        <v>330</v>
      </c>
      <c r="E164" s="12">
        <v>57.2</v>
      </c>
      <c r="F164" s="11" t="s">
        <v>337</v>
      </c>
      <c r="G164" s="12">
        <v>1</v>
      </c>
      <c r="H164" s="14" t="s">
        <v>24</v>
      </c>
      <c r="I164" s="12" t="s">
        <v>25</v>
      </c>
      <c r="J164" s="12" t="s">
        <v>26</v>
      </c>
      <c r="K164" s="12" t="s">
        <v>27</v>
      </c>
      <c r="L164" s="12" t="s">
        <v>338</v>
      </c>
      <c r="M164" s="12" t="s">
        <v>161</v>
      </c>
      <c r="N164" s="12" t="s">
        <v>339</v>
      </c>
      <c r="O164" s="27">
        <v>0.9</v>
      </c>
      <c r="P164" s="12" t="s">
        <v>66</v>
      </c>
      <c r="Q164" s="11" t="s">
        <v>340</v>
      </c>
      <c r="R164" s="217">
        <v>72103.53</v>
      </c>
      <c r="S164" s="222">
        <v>2</v>
      </c>
      <c r="T164" s="12" t="s">
        <v>244</v>
      </c>
      <c r="U164" s="221">
        <v>1.1000000000000001</v>
      </c>
      <c r="AB164" s="6"/>
      <c r="AC164" s="6"/>
      <c r="AD164" s="6"/>
      <c r="AE164" s="6"/>
      <c r="AF164" s="6"/>
    </row>
    <row r="165" spans="1:62" s="212" customFormat="1" ht="16" customHeight="1">
      <c r="A165" s="12">
        <v>36</v>
      </c>
      <c r="C165" s="213" t="s">
        <v>580</v>
      </c>
      <c r="D165" s="212" t="s">
        <v>336</v>
      </c>
      <c r="E165" s="12">
        <v>57.2</v>
      </c>
      <c r="F165" s="212" t="s">
        <v>160</v>
      </c>
      <c r="G165" s="12">
        <v>1</v>
      </c>
      <c r="H165" s="16" t="s">
        <v>40</v>
      </c>
      <c r="I165" s="12" t="s">
        <v>41</v>
      </c>
      <c r="J165" s="12" t="s">
        <v>26</v>
      </c>
      <c r="K165" s="10" t="s">
        <v>896</v>
      </c>
      <c r="L165" s="12">
        <v>2017</v>
      </c>
      <c r="M165" s="12" t="s">
        <v>161</v>
      </c>
      <c r="N165" s="12" t="s">
        <v>162</v>
      </c>
      <c r="O165" s="27">
        <v>1.06</v>
      </c>
      <c r="P165" s="12" t="s">
        <v>45</v>
      </c>
      <c r="Q165" s="212" t="s">
        <v>163</v>
      </c>
      <c r="R165" s="217"/>
      <c r="S165" s="222"/>
      <c r="T165" s="12" t="s">
        <v>244</v>
      </c>
      <c r="U165" s="221"/>
    </row>
    <row r="166" spans="1:62" s="11" customFormat="1" ht="16" customHeight="1">
      <c r="A166" s="5">
        <v>36</v>
      </c>
      <c r="C166" s="7" t="s">
        <v>345</v>
      </c>
      <c r="D166" s="6" t="s">
        <v>346</v>
      </c>
      <c r="E166" s="8" t="s">
        <v>22</v>
      </c>
      <c r="F166" s="6" t="s">
        <v>23</v>
      </c>
      <c r="G166" s="5">
        <v>2</v>
      </c>
      <c r="H166" s="9" t="s">
        <v>24</v>
      </c>
      <c r="I166" s="5" t="s">
        <v>25</v>
      </c>
      <c r="J166" s="5" t="s">
        <v>26</v>
      </c>
      <c r="K166" s="10" t="s">
        <v>27</v>
      </c>
      <c r="L166" s="5">
        <v>2019</v>
      </c>
      <c r="M166" s="5" t="s">
        <v>23</v>
      </c>
      <c r="N166" s="5" t="s">
        <v>28</v>
      </c>
      <c r="O166" s="29">
        <v>1.0823</v>
      </c>
      <c r="P166" s="5" t="s">
        <v>29</v>
      </c>
      <c r="Q166" s="6" t="s">
        <v>59</v>
      </c>
      <c r="R166" s="217">
        <v>241.84</v>
      </c>
      <c r="S166" s="5">
        <v>1</v>
      </c>
      <c r="T166" s="12" t="s">
        <v>244</v>
      </c>
      <c r="U166" s="221">
        <v>2</v>
      </c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</row>
    <row r="167" spans="1:62" s="11" customFormat="1" ht="16" customHeight="1">
      <c r="A167" s="5">
        <v>36</v>
      </c>
      <c r="B167" s="6"/>
      <c r="C167" s="7" t="s">
        <v>347</v>
      </c>
      <c r="D167" s="6" t="s">
        <v>348</v>
      </c>
      <c r="E167" s="8" t="s">
        <v>22</v>
      </c>
      <c r="F167" s="6" t="s">
        <v>23</v>
      </c>
      <c r="G167" s="5">
        <v>2</v>
      </c>
      <c r="H167" s="9" t="s">
        <v>24</v>
      </c>
      <c r="I167" s="5" t="s">
        <v>25</v>
      </c>
      <c r="J167" s="5" t="s">
        <v>26</v>
      </c>
      <c r="K167" s="10" t="s">
        <v>27</v>
      </c>
      <c r="L167" s="5">
        <v>2019</v>
      </c>
      <c r="M167" s="5" t="s">
        <v>23</v>
      </c>
      <c r="N167" s="5" t="s">
        <v>28</v>
      </c>
      <c r="O167" s="29">
        <v>0.86070000000000002</v>
      </c>
      <c r="P167" s="5" t="s">
        <v>29</v>
      </c>
      <c r="Q167" s="6" t="s">
        <v>59</v>
      </c>
      <c r="R167" s="217">
        <v>9534.66</v>
      </c>
      <c r="S167" s="5">
        <v>1</v>
      </c>
      <c r="T167" s="12" t="s">
        <v>244</v>
      </c>
      <c r="U167" s="221">
        <v>2</v>
      </c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</row>
    <row r="168" spans="1:62" s="11" customFormat="1" ht="16" customHeight="1">
      <c r="A168" s="5">
        <v>36</v>
      </c>
      <c r="B168" s="6"/>
      <c r="C168" s="7" t="s">
        <v>349</v>
      </c>
      <c r="D168" s="6" t="s">
        <v>350</v>
      </c>
      <c r="E168" s="8" t="s">
        <v>22</v>
      </c>
      <c r="F168" s="6" t="s">
        <v>23</v>
      </c>
      <c r="G168" s="5">
        <v>2</v>
      </c>
      <c r="H168" s="9" t="s">
        <v>24</v>
      </c>
      <c r="I168" s="5" t="s">
        <v>25</v>
      </c>
      <c r="J168" s="5" t="s">
        <v>26</v>
      </c>
      <c r="K168" s="10" t="s">
        <v>27</v>
      </c>
      <c r="L168" s="5">
        <v>2019</v>
      </c>
      <c r="M168" s="5" t="s">
        <v>23</v>
      </c>
      <c r="N168" s="5" t="s">
        <v>28</v>
      </c>
      <c r="O168" s="29">
        <v>1.0685</v>
      </c>
      <c r="P168" s="5" t="s">
        <v>29</v>
      </c>
      <c r="Q168" s="6" t="s">
        <v>59</v>
      </c>
      <c r="R168" s="217">
        <v>74182.100000000006</v>
      </c>
      <c r="S168" s="5">
        <v>1</v>
      </c>
      <c r="T168" s="12" t="s">
        <v>244</v>
      </c>
      <c r="U168" s="221">
        <v>2</v>
      </c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</row>
    <row r="169" spans="1:62" s="11" customFormat="1" ht="16" customHeight="1">
      <c r="A169" s="12">
        <v>36</v>
      </c>
      <c r="C169" s="21" t="s">
        <v>327</v>
      </c>
      <c r="D169" s="11" t="s">
        <v>328</v>
      </c>
      <c r="E169" s="8" t="s">
        <v>22</v>
      </c>
      <c r="F169" s="11" t="s">
        <v>331</v>
      </c>
      <c r="G169" s="12">
        <v>1</v>
      </c>
      <c r="H169" s="14" t="s">
        <v>24</v>
      </c>
      <c r="I169" s="12" t="s">
        <v>25</v>
      </c>
      <c r="J169" s="12" t="s">
        <v>34</v>
      </c>
      <c r="K169" s="12" t="s">
        <v>27</v>
      </c>
      <c r="L169" s="5">
        <v>2023</v>
      </c>
      <c r="M169" s="12" t="s">
        <v>332</v>
      </c>
      <c r="N169" s="5" t="s">
        <v>432</v>
      </c>
      <c r="O169" s="27">
        <v>0.99</v>
      </c>
      <c r="P169" s="12" t="s">
        <v>45</v>
      </c>
      <c r="Q169" s="11" t="s">
        <v>893</v>
      </c>
      <c r="R169" s="217">
        <v>65253.8</v>
      </c>
      <c r="S169" s="222">
        <v>1</v>
      </c>
      <c r="T169" s="12" t="s">
        <v>244</v>
      </c>
      <c r="U169" s="221">
        <v>1</v>
      </c>
      <c r="AB169" s="6"/>
      <c r="AC169" s="6"/>
      <c r="AD169" s="6"/>
      <c r="AE169" s="6"/>
      <c r="AF169" s="6"/>
    </row>
    <row r="170" spans="1:62" s="11" customFormat="1" ht="16" customHeight="1">
      <c r="A170" s="5">
        <v>36</v>
      </c>
      <c r="B170" s="6"/>
      <c r="C170" s="7" t="s">
        <v>351</v>
      </c>
      <c r="D170" s="6" t="s">
        <v>352</v>
      </c>
      <c r="E170" s="8" t="s">
        <v>22</v>
      </c>
      <c r="F170" s="6" t="s">
        <v>23</v>
      </c>
      <c r="G170" s="5">
        <v>2</v>
      </c>
      <c r="H170" s="9" t="s">
        <v>24</v>
      </c>
      <c r="I170" s="5" t="s">
        <v>25</v>
      </c>
      <c r="J170" s="5" t="s">
        <v>26</v>
      </c>
      <c r="K170" s="10" t="s">
        <v>27</v>
      </c>
      <c r="L170" s="5">
        <v>2019</v>
      </c>
      <c r="M170" s="5" t="s">
        <v>23</v>
      </c>
      <c r="N170" s="5" t="s">
        <v>28</v>
      </c>
      <c r="O170" s="29">
        <v>0.92569999999999997</v>
      </c>
      <c r="P170" s="5" t="s">
        <v>29</v>
      </c>
      <c r="Q170" s="6" t="s">
        <v>30</v>
      </c>
      <c r="R170" s="217">
        <v>229.47</v>
      </c>
      <c r="S170" s="5">
        <v>1</v>
      </c>
      <c r="T170" s="12" t="s">
        <v>244</v>
      </c>
      <c r="U170" s="221">
        <v>2</v>
      </c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</row>
    <row r="171" spans="1:62" s="11" customFormat="1" ht="16" customHeight="1">
      <c r="A171" s="12">
        <v>36</v>
      </c>
      <c r="C171" s="13" t="s">
        <v>353</v>
      </c>
      <c r="D171" s="11" t="s">
        <v>354</v>
      </c>
      <c r="E171" s="12" t="s">
        <v>22</v>
      </c>
      <c r="F171" s="11" t="s">
        <v>331</v>
      </c>
      <c r="G171" s="12">
        <v>1</v>
      </c>
      <c r="H171" s="14" t="s">
        <v>24</v>
      </c>
      <c r="I171" s="12" t="s">
        <v>25</v>
      </c>
      <c r="J171" s="12" t="s">
        <v>34</v>
      </c>
      <c r="K171" s="12" t="s">
        <v>27</v>
      </c>
      <c r="L171" s="5">
        <v>2019</v>
      </c>
      <c r="M171" s="12" t="s">
        <v>332</v>
      </c>
      <c r="N171" s="5" t="s">
        <v>432</v>
      </c>
      <c r="O171" s="5">
        <v>1.98</v>
      </c>
      <c r="P171" s="5" t="s">
        <v>894</v>
      </c>
      <c r="Q171" s="11" t="s">
        <v>893</v>
      </c>
      <c r="R171" s="217">
        <v>4296.2299999999996</v>
      </c>
      <c r="S171" s="5">
        <v>1</v>
      </c>
      <c r="T171" s="5" t="s">
        <v>244</v>
      </c>
      <c r="U171" s="221">
        <v>1</v>
      </c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</row>
    <row r="172" spans="1:62" s="11" customFormat="1" ht="16" customHeight="1">
      <c r="A172" s="12">
        <v>36</v>
      </c>
      <c r="C172" s="13" t="s">
        <v>355</v>
      </c>
      <c r="D172" s="11" t="s">
        <v>356</v>
      </c>
      <c r="E172" s="12" t="s">
        <v>22</v>
      </c>
      <c r="F172" s="11" t="s">
        <v>331</v>
      </c>
      <c r="G172" s="12">
        <v>1</v>
      </c>
      <c r="H172" s="14" t="s">
        <v>24</v>
      </c>
      <c r="I172" s="12" t="s">
        <v>25</v>
      </c>
      <c r="J172" s="12" t="s">
        <v>34</v>
      </c>
      <c r="K172" s="12" t="s">
        <v>27</v>
      </c>
      <c r="L172" s="5">
        <v>2019</v>
      </c>
      <c r="M172" s="12" t="s">
        <v>332</v>
      </c>
      <c r="N172" s="5" t="s">
        <v>432</v>
      </c>
      <c r="O172" s="5">
        <v>1.17</v>
      </c>
      <c r="P172" s="12" t="s">
        <v>267</v>
      </c>
      <c r="Q172" s="11" t="s">
        <v>893</v>
      </c>
      <c r="R172" s="217">
        <v>7074.81</v>
      </c>
      <c r="S172" s="5">
        <v>1</v>
      </c>
      <c r="T172" s="5" t="s">
        <v>244</v>
      </c>
      <c r="U172" s="221">
        <v>1</v>
      </c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</row>
    <row r="173" spans="1:62" s="11" customFormat="1" ht="16" customHeight="1">
      <c r="A173" s="12">
        <v>36</v>
      </c>
      <c r="C173" s="7" t="s">
        <v>341</v>
      </c>
      <c r="D173" s="11" t="s">
        <v>342</v>
      </c>
      <c r="E173" s="8" t="s">
        <v>22</v>
      </c>
      <c r="F173" s="11" t="s">
        <v>331</v>
      </c>
      <c r="G173" s="12">
        <v>1</v>
      </c>
      <c r="H173" s="16" t="s">
        <v>40</v>
      </c>
      <c r="I173" s="12" t="s">
        <v>41</v>
      </c>
      <c r="J173" s="12" t="s">
        <v>34</v>
      </c>
      <c r="K173" s="12" t="s">
        <v>27</v>
      </c>
      <c r="L173" s="5">
        <v>2019</v>
      </c>
      <c r="M173" s="12" t="s">
        <v>332</v>
      </c>
      <c r="N173" s="5" t="s">
        <v>432</v>
      </c>
      <c r="O173" s="5">
        <v>0.47</v>
      </c>
      <c r="P173" s="12" t="s">
        <v>45</v>
      </c>
      <c r="Q173" s="11" t="s">
        <v>893</v>
      </c>
      <c r="R173" s="217">
        <v>587.51</v>
      </c>
      <c r="S173" s="222">
        <v>1</v>
      </c>
      <c r="T173" s="12" t="s">
        <v>244</v>
      </c>
      <c r="U173" s="221">
        <v>1</v>
      </c>
      <c r="AB173" s="6"/>
      <c r="AC173" s="6"/>
      <c r="AD173" s="6"/>
      <c r="AE173" s="6"/>
      <c r="AF173" s="6"/>
    </row>
    <row r="174" spans="1:62" s="11" customFormat="1" ht="16" customHeight="1">
      <c r="A174" s="5">
        <v>36</v>
      </c>
      <c r="C174" s="36" t="s">
        <v>597</v>
      </c>
      <c r="D174" s="6" t="s">
        <v>596</v>
      </c>
      <c r="E174" s="8" t="s">
        <v>22</v>
      </c>
      <c r="F174" s="11" t="s">
        <v>331</v>
      </c>
      <c r="G174" s="5">
        <v>1</v>
      </c>
      <c r="H174" s="16" t="s">
        <v>40</v>
      </c>
      <c r="I174" s="12" t="s">
        <v>41</v>
      </c>
      <c r="J174" s="12" t="s">
        <v>34</v>
      </c>
      <c r="K174" s="12" t="s">
        <v>27</v>
      </c>
      <c r="L174" s="5">
        <v>2020</v>
      </c>
      <c r="M174" s="12" t="s">
        <v>332</v>
      </c>
      <c r="N174" s="5" t="s">
        <v>432</v>
      </c>
      <c r="O174" s="5">
        <v>0.73</v>
      </c>
      <c r="P174" s="12" t="s">
        <v>45</v>
      </c>
      <c r="Q174" s="11" t="s">
        <v>893</v>
      </c>
      <c r="R174" s="217">
        <v>2734.52</v>
      </c>
      <c r="S174" s="5">
        <v>1</v>
      </c>
      <c r="T174" s="5" t="s">
        <v>244</v>
      </c>
      <c r="U174" s="221">
        <v>1</v>
      </c>
      <c r="AB174" s="6"/>
      <c r="AC174" s="6"/>
      <c r="AD174" s="6"/>
      <c r="AE174" s="6"/>
      <c r="AF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</row>
    <row r="175" spans="1:62" s="11" customFormat="1" ht="16" customHeight="1">
      <c r="A175" s="5">
        <v>36</v>
      </c>
      <c r="B175" s="6"/>
      <c r="C175" s="7" t="s">
        <v>357</v>
      </c>
      <c r="D175" s="6" t="s">
        <v>358</v>
      </c>
      <c r="E175" s="8" t="s">
        <v>22</v>
      </c>
      <c r="F175" s="6" t="s">
        <v>23</v>
      </c>
      <c r="G175" s="5">
        <v>2</v>
      </c>
      <c r="H175" s="9" t="s">
        <v>24</v>
      </c>
      <c r="I175" s="5" t="s">
        <v>25</v>
      </c>
      <c r="J175" s="5" t="s">
        <v>26</v>
      </c>
      <c r="K175" s="10" t="s">
        <v>27</v>
      </c>
      <c r="L175" s="5">
        <v>2019</v>
      </c>
      <c r="M175" s="5" t="s">
        <v>23</v>
      </c>
      <c r="N175" s="5" t="s">
        <v>28</v>
      </c>
      <c r="O175" s="29">
        <v>1.1857</v>
      </c>
      <c r="P175" s="5" t="s">
        <v>29</v>
      </c>
      <c r="Q175" s="6" t="s">
        <v>59</v>
      </c>
      <c r="R175" s="217">
        <v>480</v>
      </c>
      <c r="S175" s="5">
        <v>1</v>
      </c>
      <c r="T175" s="12" t="s">
        <v>244</v>
      </c>
      <c r="U175" s="221">
        <v>2</v>
      </c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</row>
    <row r="176" spans="1:62" s="11" customFormat="1" ht="16" customHeight="1">
      <c r="A176" s="5">
        <v>36</v>
      </c>
      <c r="B176" s="6"/>
      <c r="C176" s="7" t="s">
        <v>359</v>
      </c>
      <c r="D176" s="6" t="s">
        <v>360</v>
      </c>
      <c r="E176" s="8" t="s">
        <v>22</v>
      </c>
      <c r="F176" s="6" t="s">
        <v>23</v>
      </c>
      <c r="G176" s="5">
        <v>2</v>
      </c>
      <c r="H176" s="9" t="s">
        <v>24</v>
      </c>
      <c r="I176" s="5" t="s">
        <v>25</v>
      </c>
      <c r="J176" s="5" t="s">
        <v>53</v>
      </c>
      <c r="K176" s="10" t="s">
        <v>27</v>
      </c>
      <c r="L176" s="5">
        <v>2019</v>
      </c>
      <c r="M176" s="5" t="s">
        <v>23</v>
      </c>
      <c r="N176" s="5" t="s">
        <v>28</v>
      </c>
      <c r="O176" s="29">
        <v>0.83709999999999996</v>
      </c>
      <c r="P176" s="5" t="s">
        <v>29</v>
      </c>
      <c r="Q176" s="6" t="s">
        <v>30</v>
      </c>
      <c r="R176" s="217">
        <v>508.04</v>
      </c>
      <c r="S176" s="5">
        <v>1</v>
      </c>
      <c r="T176" s="12" t="s">
        <v>244</v>
      </c>
      <c r="U176" s="221">
        <v>2</v>
      </c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</row>
    <row r="177" spans="1:69" s="11" customFormat="1" ht="16" customHeight="1">
      <c r="A177" s="5">
        <v>36</v>
      </c>
      <c r="B177" s="6"/>
      <c r="C177" s="7" t="s">
        <v>361</v>
      </c>
      <c r="D177" s="6" t="s">
        <v>362</v>
      </c>
      <c r="E177" s="8" t="s">
        <v>22</v>
      </c>
      <c r="F177" s="11" t="s">
        <v>331</v>
      </c>
      <c r="G177" s="5">
        <v>1</v>
      </c>
      <c r="H177" s="9" t="s">
        <v>24</v>
      </c>
      <c r="I177" s="12" t="s">
        <v>25</v>
      </c>
      <c r="J177" s="12" t="s">
        <v>34</v>
      </c>
      <c r="K177" s="10" t="s">
        <v>27</v>
      </c>
      <c r="L177" s="5">
        <v>2023</v>
      </c>
      <c r="M177" s="12" t="s">
        <v>332</v>
      </c>
      <c r="N177" s="5" t="s">
        <v>432</v>
      </c>
      <c r="O177" s="27">
        <v>0.96</v>
      </c>
      <c r="P177" s="12" t="s">
        <v>45</v>
      </c>
      <c r="Q177" s="6" t="s">
        <v>893</v>
      </c>
      <c r="R177" s="217">
        <v>41239.339999999997</v>
      </c>
      <c r="S177" s="5">
        <v>1</v>
      </c>
      <c r="T177" s="12" t="s">
        <v>244</v>
      </c>
      <c r="U177" s="221">
        <v>1</v>
      </c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</row>
    <row r="178" spans="1:69" s="11" customFormat="1" ht="16" customHeight="1">
      <c r="A178" s="12">
        <v>36</v>
      </c>
      <c r="C178" s="13" t="s">
        <v>343</v>
      </c>
      <c r="D178" s="11" t="s">
        <v>344</v>
      </c>
      <c r="E178" s="8" t="s">
        <v>22</v>
      </c>
      <c r="F178" s="11" t="s">
        <v>331</v>
      </c>
      <c r="G178" s="12">
        <v>1</v>
      </c>
      <c r="H178" s="9" t="s">
        <v>24</v>
      </c>
      <c r="I178" s="12" t="s">
        <v>25</v>
      </c>
      <c r="J178" s="12" t="s">
        <v>34</v>
      </c>
      <c r="K178" s="12" t="s">
        <v>27</v>
      </c>
      <c r="L178" s="5">
        <v>2021</v>
      </c>
      <c r="M178" s="12" t="s">
        <v>332</v>
      </c>
      <c r="N178" s="5" t="s">
        <v>432</v>
      </c>
      <c r="O178" s="5">
        <v>1.39</v>
      </c>
      <c r="P178" s="12" t="s">
        <v>267</v>
      </c>
      <c r="Q178" s="11" t="s">
        <v>893</v>
      </c>
      <c r="R178" s="217">
        <v>8247.3799999999992</v>
      </c>
      <c r="S178" s="222">
        <v>1</v>
      </c>
      <c r="T178" s="12" t="s">
        <v>244</v>
      </c>
      <c r="U178" s="221">
        <v>1</v>
      </c>
      <c r="AB178" s="6"/>
      <c r="AC178" s="6"/>
      <c r="AD178" s="6"/>
      <c r="AE178" s="6"/>
      <c r="AF178" s="6"/>
      <c r="AG178" s="6"/>
      <c r="AH178" s="6"/>
    </row>
    <row r="179" spans="1:69" s="212" customFormat="1" ht="16" customHeight="1">
      <c r="A179" s="12">
        <v>36</v>
      </c>
      <c r="C179" s="213" t="s">
        <v>580</v>
      </c>
      <c r="D179" s="212" t="s">
        <v>336</v>
      </c>
      <c r="E179" s="12" t="s">
        <v>241</v>
      </c>
      <c r="F179" s="212" t="s">
        <v>168</v>
      </c>
      <c r="G179" s="12">
        <v>1</v>
      </c>
      <c r="H179" s="23" t="s">
        <v>113</v>
      </c>
      <c r="I179" s="12" t="s">
        <v>25</v>
      </c>
      <c r="J179" s="12" t="s">
        <v>26</v>
      </c>
      <c r="K179" s="10" t="s">
        <v>896</v>
      </c>
      <c r="L179" s="12">
        <v>2017</v>
      </c>
      <c r="M179" s="12" t="s">
        <v>161</v>
      </c>
      <c r="N179" s="12" t="s">
        <v>162</v>
      </c>
      <c r="O179" s="27">
        <v>0.99</v>
      </c>
      <c r="P179" s="12" t="s">
        <v>125</v>
      </c>
      <c r="Q179" s="212" t="s">
        <v>163</v>
      </c>
      <c r="R179" s="217"/>
      <c r="S179" s="222"/>
      <c r="T179" s="12" t="s">
        <v>244</v>
      </c>
      <c r="U179" s="221"/>
      <c r="AB179" s="210"/>
      <c r="AC179" s="210"/>
      <c r="AD179" s="210"/>
      <c r="AE179" s="210"/>
      <c r="AF179" s="210"/>
    </row>
    <row r="180" spans="1:69" s="11" customFormat="1" ht="16" customHeight="1">
      <c r="A180" s="12">
        <v>37</v>
      </c>
      <c r="B180" s="11" t="s">
        <v>363</v>
      </c>
      <c r="C180" s="13" t="s">
        <v>364</v>
      </c>
      <c r="D180" s="11" t="s">
        <v>365</v>
      </c>
      <c r="E180" s="12">
        <v>57.1</v>
      </c>
      <c r="F180" s="11" t="s">
        <v>68</v>
      </c>
      <c r="G180" s="12">
        <v>1</v>
      </c>
      <c r="H180" s="23" t="s">
        <v>113</v>
      </c>
      <c r="I180" s="12" t="s">
        <v>25</v>
      </c>
      <c r="J180" s="12" t="s">
        <v>34</v>
      </c>
      <c r="K180" s="12" t="s">
        <v>64</v>
      </c>
      <c r="L180" s="12" t="s">
        <v>65</v>
      </c>
      <c r="M180" s="12" t="s">
        <v>43</v>
      </c>
      <c r="N180" s="12" t="s">
        <v>44</v>
      </c>
      <c r="O180" s="27">
        <v>0.14303158472713201</v>
      </c>
      <c r="P180" s="12" t="s">
        <v>66</v>
      </c>
      <c r="Q180" s="11" t="s">
        <v>67</v>
      </c>
      <c r="R180" s="217">
        <v>76762.210000000006</v>
      </c>
      <c r="S180" s="222">
        <v>2</v>
      </c>
      <c r="T180" s="12" t="s">
        <v>244</v>
      </c>
      <c r="U180" s="221">
        <v>1</v>
      </c>
    </row>
    <row r="181" spans="1:69" s="11" customFormat="1" ht="16" customHeight="1">
      <c r="A181" s="12">
        <v>37</v>
      </c>
      <c r="C181" s="13" t="s">
        <v>364</v>
      </c>
      <c r="D181" s="11" t="s">
        <v>366</v>
      </c>
      <c r="E181" s="12">
        <v>57.1</v>
      </c>
      <c r="F181" s="11" t="s">
        <v>110</v>
      </c>
      <c r="G181" s="12">
        <v>1</v>
      </c>
      <c r="H181" s="23" t="s">
        <v>113</v>
      </c>
      <c r="I181" s="12" t="s">
        <v>25</v>
      </c>
      <c r="J181" s="12" t="s">
        <v>34</v>
      </c>
      <c r="K181" s="12" t="s">
        <v>64</v>
      </c>
      <c r="L181" s="12" t="s">
        <v>65</v>
      </c>
      <c r="M181" s="12" t="s">
        <v>43</v>
      </c>
      <c r="N181" s="12" t="s">
        <v>44</v>
      </c>
      <c r="O181" s="27">
        <v>1.0922588104312101</v>
      </c>
      <c r="P181" s="12" t="s">
        <v>25</v>
      </c>
      <c r="Q181" s="11" t="s">
        <v>67</v>
      </c>
      <c r="R181" s="217">
        <v>76762.210000000006</v>
      </c>
      <c r="S181" s="222">
        <v>2</v>
      </c>
      <c r="T181" s="12" t="s">
        <v>244</v>
      </c>
      <c r="U181" s="221">
        <v>1.1000000000000001</v>
      </c>
    </row>
    <row r="182" spans="1:69" s="11" customFormat="1" ht="16" customHeight="1">
      <c r="A182" s="12">
        <v>37</v>
      </c>
      <c r="C182" s="13" t="s">
        <v>364</v>
      </c>
      <c r="D182" s="11" t="s">
        <v>366</v>
      </c>
      <c r="E182" s="12">
        <v>57.1</v>
      </c>
      <c r="F182" s="11" t="s">
        <v>69</v>
      </c>
      <c r="G182" s="12">
        <v>1</v>
      </c>
      <c r="H182" s="23" t="s">
        <v>113</v>
      </c>
      <c r="I182" s="12" t="s">
        <v>25</v>
      </c>
      <c r="J182" s="12" t="s">
        <v>34</v>
      </c>
      <c r="K182" s="12" t="s">
        <v>64</v>
      </c>
      <c r="L182" s="12" t="s">
        <v>65</v>
      </c>
      <c r="M182" s="12" t="s">
        <v>43</v>
      </c>
      <c r="N182" s="12" t="s">
        <v>44</v>
      </c>
      <c r="O182" s="27">
        <v>1.11130756721069</v>
      </c>
      <c r="P182" s="12" t="s">
        <v>25</v>
      </c>
      <c r="Q182" s="11" t="s">
        <v>67</v>
      </c>
      <c r="R182" s="217">
        <v>76762.210000000006</v>
      </c>
      <c r="S182" s="222">
        <v>2</v>
      </c>
      <c r="T182" s="12" t="s">
        <v>244</v>
      </c>
      <c r="U182" s="221">
        <v>1.1000000000000001</v>
      </c>
      <c r="AB182" s="6"/>
      <c r="AC182" s="6"/>
      <c r="AD182" s="6"/>
      <c r="AE182" s="6"/>
      <c r="AF182" s="6"/>
    </row>
    <row r="183" spans="1:69" s="11" customFormat="1" ht="16" customHeight="1">
      <c r="A183" s="12">
        <v>37</v>
      </c>
      <c r="C183" s="13" t="s">
        <v>364</v>
      </c>
      <c r="D183" s="11" t="s">
        <v>365</v>
      </c>
      <c r="E183" s="12">
        <v>57.1</v>
      </c>
      <c r="F183" s="11" t="s">
        <v>147</v>
      </c>
      <c r="G183" s="12">
        <v>1</v>
      </c>
      <c r="H183" s="14" t="s">
        <v>24</v>
      </c>
      <c r="I183" s="12" t="s">
        <v>25</v>
      </c>
      <c r="J183" s="12" t="s">
        <v>34</v>
      </c>
      <c r="K183" s="12" t="s">
        <v>64</v>
      </c>
      <c r="L183" s="12" t="s">
        <v>65</v>
      </c>
      <c r="M183" s="12" t="s">
        <v>43</v>
      </c>
      <c r="N183" s="12" t="s">
        <v>44</v>
      </c>
      <c r="O183" s="27">
        <v>1.5589321602940001</v>
      </c>
      <c r="P183" s="12" t="s">
        <v>25</v>
      </c>
      <c r="Q183" s="11" t="s">
        <v>67</v>
      </c>
      <c r="R183" s="217">
        <v>76762.210000000006</v>
      </c>
      <c r="S183" s="222">
        <v>1</v>
      </c>
      <c r="T183" s="12" t="s">
        <v>244</v>
      </c>
      <c r="U183" s="221">
        <v>1.1000000000000001</v>
      </c>
      <c r="AG183" s="6"/>
      <c r="AH183" s="6"/>
    </row>
    <row r="184" spans="1:69" s="11" customFormat="1" ht="16" customHeight="1">
      <c r="A184" s="5">
        <v>37</v>
      </c>
      <c r="C184" s="36" t="s">
        <v>599</v>
      </c>
      <c r="D184" s="6" t="s">
        <v>598</v>
      </c>
      <c r="E184" s="5">
        <v>57.1</v>
      </c>
      <c r="F184" s="6" t="s">
        <v>613</v>
      </c>
      <c r="G184" s="5">
        <v>3</v>
      </c>
      <c r="H184" s="9" t="s">
        <v>24</v>
      </c>
      <c r="I184" s="5" t="s">
        <v>25</v>
      </c>
      <c r="J184" s="5" t="s">
        <v>53</v>
      </c>
      <c r="K184" s="12" t="s">
        <v>27</v>
      </c>
      <c r="L184" s="5" t="s">
        <v>592</v>
      </c>
      <c r="M184" s="5" t="s">
        <v>43</v>
      </c>
      <c r="N184" s="5" t="s">
        <v>594</v>
      </c>
      <c r="O184" s="225" t="s">
        <v>593</v>
      </c>
      <c r="P184" s="5" t="s">
        <v>125</v>
      </c>
      <c r="Q184" s="6" t="s">
        <v>595</v>
      </c>
      <c r="R184" s="217">
        <v>6260.55</v>
      </c>
      <c r="S184" s="5">
        <v>1</v>
      </c>
      <c r="T184" s="5" t="s">
        <v>244</v>
      </c>
      <c r="U184" s="221">
        <v>2</v>
      </c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</row>
    <row r="185" spans="1:69" s="6" customFormat="1" ht="16" customHeight="1">
      <c r="A185" s="12">
        <v>37</v>
      </c>
      <c r="B185" s="11"/>
      <c r="C185" s="13" t="s">
        <v>369</v>
      </c>
      <c r="D185" s="11" t="s">
        <v>370</v>
      </c>
      <c r="E185" s="12">
        <v>57.1</v>
      </c>
      <c r="F185" s="11" t="s">
        <v>63</v>
      </c>
      <c r="G185" s="12">
        <v>1</v>
      </c>
      <c r="H185" s="16" t="s">
        <v>40</v>
      </c>
      <c r="I185" s="12" t="s">
        <v>41</v>
      </c>
      <c r="J185" s="12" t="s">
        <v>34</v>
      </c>
      <c r="K185" s="12" t="s">
        <v>27</v>
      </c>
      <c r="L185" s="12" t="s">
        <v>65</v>
      </c>
      <c r="M185" s="12" t="s">
        <v>43</v>
      </c>
      <c r="N185" s="12" t="s">
        <v>44</v>
      </c>
      <c r="O185" s="27">
        <v>5.5632451239964999E-2</v>
      </c>
      <c r="P185" s="12" t="s">
        <v>45</v>
      </c>
      <c r="Q185" s="11" t="s">
        <v>67</v>
      </c>
      <c r="R185" s="217">
        <v>47236.639999999999</v>
      </c>
      <c r="S185" s="222">
        <v>2</v>
      </c>
      <c r="T185" s="12" t="s">
        <v>244</v>
      </c>
      <c r="U185" s="221">
        <v>1</v>
      </c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Q185" s="11"/>
    </row>
    <row r="186" spans="1:69" s="6" customFormat="1" ht="16" customHeight="1">
      <c r="A186" s="12">
        <v>37</v>
      </c>
      <c r="B186" s="11"/>
      <c r="C186" s="13" t="s">
        <v>369</v>
      </c>
      <c r="D186" s="11" t="s">
        <v>370</v>
      </c>
      <c r="E186" s="12">
        <v>57.1</v>
      </c>
      <c r="F186" s="11" t="s">
        <v>68</v>
      </c>
      <c r="G186" s="12">
        <v>1</v>
      </c>
      <c r="H186" s="16" t="s">
        <v>40</v>
      </c>
      <c r="I186" s="12" t="s">
        <v>41</v>
      </c>
      <c r="J186" s="12" t="s">
        <v>34</v>
      </c>
      <c r="K186" s="12" t="s">
        <v>27</v>
      </c>
      <c r="L186" s="12" t="s">
        <v>65</v>
      </c>
      <c r="M186" s="12" t="s">
        <v>43</v>
      </c>
      <c r="N186" s="12" t="s">
        <v>44</v>
      </c>
      <c r="O186" s="27">
        <v>0.37619990868118902</v>
      </c>
      <c r="P186" s="12" t="s">
        <v>45</v>
      </c>
      <c r="Q186" s="11" t="s">
        <v>67</v>
      </c>
      <c r="R186" s="217">
        <v>47236.639999999999</v>
      </c>
      <c r="S186" s="222">
        <v>2</v>
      </c>
      <c r="T186" s="12" t="s">
        <v>244</v>
      </c>
      <c r="U186" s="221">
        <v>1.1000000000000001</v>
      </c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</row>
    <row r="187" spans="1:69" s="6" customFormat="1" ht="16" customHeight="1">
      <c r="A187" s="12">
        <v>37</v>
      </c>
      <c r="B187" s="11"/>
      <c r="C187" s="13" t="s">
        <v>369</v>
      </c>
      <c r="D187" s="11" t="s">
        <v>370</v>
      </c>
      <c r="E187" s="12">
        <v>57.1</v>
      </c>
      <c r="F187" s="11" t="s">
        <v>91</v>
      </c>
      <c r="G187" s="12">
        <v>1</v>
      </c>
      <c r="H187" s="16" t="s">
        <v>40</v>
      </c>
      <c r="I187" s="12" t="s">
        <v>41</v>
      </c>
      <c r="J187" s="12" t="s">
        <v>34</v>
      </c>
      <c r="K187" s="12" t="s">
        <v>27</v>
      </c>
      <c r="L187" s="12"/>
      <c r="M187" s="12" t="s">
        <v>92</v>
      </c>
      <c r="N187" s="12" t="s">
        <v>44</v>
      </c>
      <c r="O187" s="27">
        <v>0.80349999999999999</v>
      </c>
      <c r="P187" s="12" t="s">
        <v>45</v>
      </c>
      <c r="Q187" s="11" t="s">
        <v>93</v>
      </c>
      <c r="R187" s="217">
        <v>47236.639999999999</v>
      </c>
      <c r="S187" s="222">
        <v>1</v>
      </c>
      <c r="T187" s="12" t="s">
        <v>244</v>
      </c>
      <c r="U187" s="221">
        <v>1.1000000000000001</v>
      </c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</row>
    <row r="188" spans="1:69" s="6" customFormat="1" ht="16" customHeight="1">
      <c r="A188" s="12">
        <v>37</v>
      </c>
      <c r="B188" s="11"/>
      <c r="C188" s="13" t="s">
        <v>371</v>
      </c>
      <c r="D188" s="11" t="s">
        <v>372</v>
      </c>
      <c r="E188" s="12">
        <v>57.1</v>
      </c>
      <c r="F188" s="11" t="s">
        <v>36</v>
      </c>
      <c r="G188" s="12">
        <v>1</v>
      </c>
      <c r="H188" s="16" t="s">
        <v>40</v>
      </c>
      <c r="I188" s="12" t="s">
        <v>41</v>
      </c>
      <c r="J188" s="12" t="s">
        <v>34</v>
      </c>
      <c r="K188" s="12" t="s">
        <v>27</v>
      </c>
      <c r="L188" s="12" t="s">
        <v>86</v>
      </c>
      <c r="M188" s="12" t="s">
        <v>36</v>
      </c>
      <c r="N188" s="12" t="s">
        <v>87</v>
      </c>
      <c r="O188" s="27">
        <v>1.3</v>
      </c>
      <c r="P188" s="12" t="s">
        <v>45</v>
      </c>
      <c r="Q188" s="11" t="s">
        <v>88</v>
      </c>
      <c r="R188" s="217">
        <v>15229.7</v>
      </c>
      <c r="S188" s="222">
        <v>2</v>
      </c>
      <c r="T188" s="12" t="s">
        <v>244</v>
      </c>
      <c r="U188" s="221">
        <v>1</v>
      </c>
      <c r="V188" s="11"/>
      <c r="W188" s="11"/>
      <c r="X188" s="11"/>
      <c r="Y188" s="11"/>
      <c r="Z188" s="11"/>
      <c r="AA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</row>
    <row r="189" spans="1:69" s="6" customFormat="1" ht="16" customHeight="1">
      <c r="A189" s="12">
        <v>37</v>
      </c>
      <c r="B189" s="11"/>
      <c r="C189" s="13" t="s">
        <v>371</v>
      </c>
      <c r="D189" s="11" t="s">
        <v>372</v>
      </c>
      <c r="E189" s="12">
        <v>57.1</v>
      </c>
      <c r="F189" s="11" t="s">
        <v>98</v>
      </c>
      <c r="G189" s="12">
        <v>1</v>
      </c>
      <c r="H189" s="14" t="s">
        <v>24</v>
      </c>
      <c r="I189" s="12" t="s">
        <v>25</v>
      </c>
      <c r="J189" s="12" t="s">
        <v>34</v>
      </c>
      <c r="K189" s="12" t="s">
        <v>27</v>
      </c>
      <c r="L189" s="12" t="s">
        <v>65</v>
      </c>
      <c r="M189" s="12" t="s">
        <v>43</v>
      </c>
      <c r="N189" s="12" t="s">
        <v>44</v>
      </c>
      <c r="O189" s="27">
        <v>0.61122927825745599</v>
      </c>
      <c r="P189" s="12" t="s">
        <v>66</v>
      </c>
      <c r="Q189" s="11" t="s">
        <v>67</v>
      </c>
      <c r="R189" s="217">
        <v>15229.7</v>
      </c>
      <c r="S189" s="222">
        <v>2</v>
      </c>
      <c r="T189" s="12" t="s">
        <v>244</v>
      </c>
      <c r="U189" s="221">
        <v>1.1000000000000001</v>
      </c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</row>
    <row r="190" spans="1:69" s="6" customFormat="1" ht="16" customHeight="1">
      <c r="A190" s="12">
        <v>37</v>
      </c>
      <c r="B190" s="11"/>
      <c r="C190" s="13" t="s">
        <v>371</v>
      </c>
      <c r="D190" s="11" t="s">
        <v>372</v>
      </c>
      <c r="E190" s="12">
        <v>57.1</v>
      </c>
      <c r="F190" s="11" t="s">
        <v>147</v>
      </c>
      <c r="G190" s="12">
        <v>1</v>
      </c>
      <c r="H190" s="14" t="s">
        <v>24</v>
      </c>
      <c r="I190" s="12" t="s">
        <v>25</v>
      </c>
      <c r="J190" s="12" t="s">
        <v>34</v>
      </c>
      <c r="K190" s="12" t="s">
        <v>27</v>
      </c>
      <c r="L190" s="12" t="s">
        <v>65</v>
      </c>
      <c r="M190" s="12" t="s">
        <v>43</v>
      </c>
      <c r="N190" s="12" t="s">
        <v>44</v>
      </c>
      <c r="O190" s="27">
        <v>0.59713157322079402</v>
      </c>
      <c r="P190" s="12" t="s">
        <v>66</v>
      </c>
      <c r="Q190" s="11" t="s">
        <v>67</v>
      </c>
      <c r="R190" s="217">
        <v>15229.7</v>
      </c>
      <c r="S190" s="222">
        <v>1</v>
      </c>
      <c r="T190" s="12" t="s">
        <v>244</v>
      </c>
      <c r="U190" s="221">
        <v>1.1000000000000001</v>
      </c>
      <c r="V190" s="11"/>
      <c r="W190" s="11"/>
      <c r="X190" s="11"/>
      <c r="Y190" s="11"/>
      <c r="Z190" s="11"/>
      <c r="AA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</row>
    <row r="191" spans="1:69" s="6" customFormat="1" ht="16" customHeight="1">
      <c r="A191" s="12">
        <v>37</v>
      </c>
      <c r="B191" s="11"/>
      <c r="C191" s="13" t="s">
        <v>373</v>
      </c>
      <c r="D191" s="11" t="s">
        <v>374</v>
      </c>
      <c r="E191" s="12">
        <v>57.1</v>
      </c>
      <c r="F191" s="11" t="s">
        <v>36</v>
      </c>
      <c r="G191" s="12">
        <v>1</v>
      </c>
      <c r="H191" s="23" t="s">
        <v>113</v>
      </c>
      <c r="I191" s="12" t="s">
        <v>25</v>
      </c>
      <c r="J191" s="12" t="s">
        <v>34</v>
      </c>
      <c r="K191" s="12" t="s">
        <v>27</v>
      </c>
      <c r="L191" s="12" t="s">
        <v>86</v>
      </c>
      <c r="M191" s="12" t="s">
        <v>36</v>
      </c>
      <c r="N191" s="12" t="s">
        <v>87</v>
      </c>
      <c r="O191" s="27">
        <v>0.45</v>
      </c>
      <c r="P191" s="12" t="s">
        <v>25</v>
      </c>
      <c r="Q191" s="11" t="s">
        <v>88</v>
      </c>
      <c r="R191" s="217">
        <v>3843.25</v>
      </c>
      <c r="S191" s="222">
        <v>1</v>
      </c>
      <c r="T191" s="12" t="s">
        <v>244</v>
      </c>
      <c r="U191" s="221">
        <v>1</v>
      </c>
      <c r="V191" s="11"/>
      <c r="W191" s="11"/>
      <c r="X191" s="11"/>
      <c r="Y191" s="11"/>
      <c r="Z191" s="11"/>
      <c r="AA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</row>
    <row r="192" spans="1:69" s="6" customFormat="1" ht="16" customHeight="1">
      <c r="A192" s="12">
        <v>37</v>
      </c>
      <c r="B192" s="11"/>
      <c r="C192" s="13" t="s">
        <v>375</v>
      </c>
      <c r="D192" s="11" t="s">
        <v>376</v>
      </c>
      <c r="E192" s="12">
        <v>57.1</v>
      </c>
      <c r="F192" s="11" t="s">
        <v>147</v>
      </c>
      <c r="G192" s="12">
        <v>1</v>
      </c>
      <c r="H192" s="23" t="s">
        <v>113</v>
      </c>
      <c r="I192" s="12" t="s">
        <v>25</v>
      </c>
      <c r="J192" s="12" t="s">
        <v>34</v>
      </c>
      <c r="K192" s="12" t="s">
        <v>27</v>
      </c>
      <c r="L192" s="12" t="s">
        <v>65</v>
      </c>
      <c r="M192" s="12" t="s">
        <v>43</v>
      </c>
      <c r="N192" s="12" t="s">
        <v>44</v>
      </c>
      <c r="O192" s="27">
        <v>1.3938293804783899</v>
      </c>
      <c r="P192" s="12" t="s">
        <v>25</v>
      </c>
      <c r="Q192" s="11" t="s">
        <v>67</v>
      </c>
      <c r="R192" s="217">
        <v>24189.55</v>
      </c>
      <c r="S192" s="222">
        <v>1</v>
      </c>
      <c r="T192" s="12" t="s">
        <v>244</v>
      </c>
      <c r="U192" s="221">
        <v>1</v>
      </c>
      <c r="V192" s="11"/>
      <c r="W192" s="11"/>
      <c r="X192" s="11"/>
      <c r="Y192" s="11"/>
      <c r="Z192" s="11"/>
      <c r="AA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</row>
    <row r="193" spans="1:69" s="6" customFormat="1" ht="16" customHeight="1">
      <c r="A193" s="12">
        <v>37</v>
      </c>
      <c r="B193" s="11"/>
      <c r="C193" s="13" t="s">
        <v>377</v>
      </c>
      <c r="D193" s="11" t="s">
        <v>378</v>
      </c>
      <c r="E193" s="12">
        <v>57.1</v>
      </c>
      <c r="F193" s="11" t="s">
        <v>91</v>
      </c>
      <c r="G193" s="12">
        <v>1</v>
      </c>
      <c r="H193" s="23" t="s">
        <v>113</v>
      </c>
      <c r="I193" s="12" t="s">
        <v>25</v>
      </c>
      <c r="J193" s="12" t="s">
        <v>34</v>
      </c>
      <c r="K193" s="12" t="s">
        <v>27</v>
      </c>
      <c r="L193" s="12"/>
      <c r="M193" s="12" t="s">
        <v>92</v>
      </c>
      <c r="N193" s="12" t="s">
        <v>44</v>
      </c>
      <c r="O193" s="27">
        <v>1.573</v>
      </c>
      <c r="P193" s="12" t="s">
        <v>114</v>
      </c>
      <c r="Q193" s="11" t="s">
        <v>93</v>
      </c>
      <c r="R193" s="217">
        <v>10606.7</v>
      </c>
      <c r="S193" s="222">
        <v>1</v>
      </c>
      <c r="T193" s="12" t="s">
        <v>244</v>
      </c>
      <c r="U193" s="221">
        <v>1</v>
      </c>
      <c r="V193" s="11"/>
      <c r="W193" s="11"/>
      <c r="X193" s="11"/>
      <c r="Y193" s="11"/>
      <c r="Z193" s="11"/>
      <c r="AA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</row>
    <row r="194" spans="1:69" s="6" customFormat="1" ht="16" customHeight="1">
      <c r="A194" s="12">
        <v>37</v>
      </c>
      <c r="B194" s="11"/>
      <c r="C194" s="13" t="s">
        <v>377</v>
      </c>
      <c r="D194" s="11" t="s">
        <v>379</v>
      </c>
      <c r="E194" s="12">
        <v>57.1</v>
      </c>
      <c r="F194" s="11" t="s">
        <v>143</v>
      </c>
      <c r="G194" s="12">
        <v>1</v>
      </c>
      <c r="H194" s="23" t="s">
        <v>113</v>
      </c>
      <c r="I194" s="12" t="s">
        <v>25</v>
      </c>
      <c r="J194" s="12" t="s">
        <v>34</v>
      </c>
      <c r="K194" s="12" t="s">
        <v>27</v>
      </c>
      <c r="L194" s="12"/>
      <c r="M194" s="12" t="s">
        <v>123</v>
      </c>
      <c r="N194" s="12" t="s">
        <v>124</v>
      </c>
      <c r="O194" s="27">
        <v>2</v>
      </c>
      <c r="P194" s="12" t="s">
        <v>114</v>
      </c>
      <c r="Q194" s="11" t="s">
        <v>126</v>
      </c>
      <c r="R194" s="217">
        <v>10606.7</v>
      </c>
      <c r="S194" s="222">
        <v>2</v>
      </c>
      <c r="T194" s="12" t="s">
        <v>244</v>
      </c>
      <c r="U194" s="221">
        <v>1.1000000000000001</v>
      </c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</row>
    <row r="195" spans="1:69" s="6" customFormat="1" ht="16" customHeight="1">
      <c r="A195" s="12">
        <v>37</v>
      </c>
      <c r="B195" s="11"/>
      <c r="C195" s="13" t="s">
        <v>380</v>
      </c>
      <c r="D195" s="11" t="s">
        <v>381</v>
      </c>
      <c r="E195" s="12">
        <v>57.1</v>
      </c>
      <c r="F195" s="11" t="s">
        <v>91</v>
      </c>
      <c r="G195" s="12">
        <v>1</v>
      </c>
      <c r="H195" s="16" t="s">
        <v>40</v>
      </c>
      <c r="I195" s="12" t="s">
        <v>41</v>
      </c>
      <c r="J195" s="12" t="s">
        <v>34</v>
      </c>
      <c r="K195" s="12" t="s">
        <v>27</v>
      </c>
      <c r="L195" s="12"/>
      <c r="M195" s="12" t="s">
        <v>92</v>
      </c>
      <c r="N195" s="12" t="s">
        <v>44</v>
      </c>
      <c r="O195" s="27">
        <v>1.6919999999999999</v>
      </c>
      <c r="P195" s="12" t="s">
        <v>114</v>
      </c>
      <c r="Q195" s="11" t="s">
        <v>93</v>
      </c>
      <c r="R195" s="217">
        <v>137268.60999999999</v>
      </c>
      <c r="S195" s="222">
        <v>2</v>
      </c>
      <c r="T195" s="12" t="s">
        <v>244</v>
      </c>
      <c r="U195" s="221">
        <v>1</v>
      </c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</row>
    <row r="196" spans="1:69" s="6" customFormat="1" ht="16" customHeight="1">
      <c r="A196" s="12">
        <v>37</v>
      </c>
      <c r="B196" s="11"/>
      <c r="C196" s="13" t="s">
        <v>380</v>
      </c>
      <c r="D196" s="11" t="s">
        <v>381</v>
      </c>
      <c r="E196" s="12">
        <v>57.1</v>
      </c>
      <c r="F196" s="11" t="s">
        <v>68</v>
      </c>
      <c r="G196" s="12">
        <v>1</v>
      </c>
      <c r="H196" s="16" t="s">
        <v>40</v>
      </c>
      <c r="I196" s="12" t="s">
        <v>41</v>
      </c>
      <c r="J196" s="12" t="s">
        <v>34</v>
      </c>
      <c r="K196" s="12" t="s">
        <v>27</v>
      </c>
      <c r="L196" s="12" t="s">
        <v>65</v>
      </c>
      <c r="M196" s="12" t="s">
        <v>43</v>
      </c>
      <c r="N196" s="12" t="s">
        <v>44</v>
      </c>
      <c r="O196" s="27">
        <v>0.85912510364640204</v>
      </c>
      <c r="P196" s="12" t="s">
        <v>37</v>
      </c>
      <c r="Q196" s="11" t="s">
        <v>67</v>
      </c>
      <c r="R196" s="217">
        <v>137268.60999999999</v>
      </c>
      <c r="S196" s="222">
        <v>2</v>
      </c>
      <c r="T196" s="12" t="s">
        <v>244</v>
      </c>
      <c r="U196" s="221">
        <v>1.1000000000000001</v>
      </c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</row>
    <row r="197" spans="1:69" s="6" customFormat="1" ht="16" customHeight="1">
      <c r="A197" s="12">
        <v>37</v>
      </c>
      <c r="B197" s="11"/>
      <c r="C197" s="13" t="s">
        <v>380</v>
      </c>
      <c r="D197" s="11" t="s">
        <v>381</v>
      </c>
      <c r="E197" s="12">
        <v>57.1</v>
      </c>
      <c r="F197" s="11" t="s">
        <v>143</v>
      </c>
      <c r="G197" s="12">
        <v>1</v>
      </c>
      <c r="H197" s="16" t="s">
        <v>40</v>
      </c>
      <c r="I197" s="12" t="s">
        <v>41</v>
      </c>
      <c r="J197" s="12" t="s">
        <v>34</v>
      </c>
      <c r="K197" s="12" t="s">
        <v>27</v>
      </c>
      <c r="L197" s="12"/>
      <c r="M197" s="12" t="s">
        <v>123</v>
      </c>
      <c r="N197" s="12" t="s">
        <v>124</v>
      </c>
      <c r="O197" s="27">
        <v>0.6</v>
      </c>
      <c r="P197" s="12" t="s">
        <v>45</v>
      </c>
      <c r="Q197" s="11" t="s">
        <v>126</v>
      </c>
      <c r="R197" s="217">
        <v>137268.60999999999</v>
      </c>
      <c r="S197" s="222">
        <v>2</v>
      </c>
      <c r="T197" s="12" t="s">
        <v>244</v>
      </c>
      <c r="U197" s="221">
        <v>1.1000000000000001</v>
      </c>
      <c r="V197" s="11"/>
      <c r="W197" s="11"/>
      <c r="X197" s="11"/>
      <c r="Y197" s="11"/>
      <c r="Z197" s="11"/>
      <c r="AA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</row>
    <row r="198" spans="1:69" s="6" customFormat="1" ht="16" customHeight="1">
      <c r="A198" s="12">
        <v>37</v>
      </c>
      <c r="B198" s="11"/>
      <c r="C198" s="13" t="s">
        <v>380</v>
      </c>
      <c r="D198" s="11" t="s">
        <v>381</v>
      </c>
      <c r="E198" s="12">
        <v>57.1</v>
      </c>
      <c r="F198" s="11" t="s">
        <v>147</v>
      </c>
      <c r="G198" s="12">
        <v>1</v>
      </c>
      <c r="H198" s="14" t="s">
        <v>24</v>
      </c>
      <c r="I198" s="12" t="s">
        <v>25</v>
      </c>
      <c r="J198" s="12" t="s">
        <v>34</v>
      </c>
      <c r="K198" s="12" t="s">
        <v>27</v>
      </c>
      <c r="L198" s="12" t="s">
        <v>65</v>
      </c>
      <c r="M198" s="12" t="s">
        <v>43</v>
      </c>
      <c r="N198" s="12" t="s">
        <v>44</v>
      </c>
      <c r="O198" s="27">
        <v>0.52425224611200905</v>
      </c>
      <c r="P198" s="12" t="s">
        <v>45</v>
      </c>
      <c r="Q198" s="11" t="s">
        <v>67</v>
      </c>
      <c r="R198" s="217">
        <v>137268.60999999999</v>
      </c>
      <c r="S198" s="222">
        <v>1</v>
      </c>
      <c r="T198" s="12" t="s">
        <v>244</v>
      </c>
      <c r="U198" s="221">
        <v>1.1000000000000001</v>
      </c>
      <c r="V198" s="11"/>
      <c r="W198" s="11"/>
      <c r="X198" s="11"/>
      <c r="Y198" s="11"/>
      <c r="Z198" s="11"/>
      <c r="AA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</row>
    <row r="199" spans="1:69" s="6" customFormat="1" ht="16" customHeight="1">
      <c r="A199" s="12">
        <v>37</v>
      </c>
      <c r="C199" s="20" t="s">
        <v>393</v>
      </c>
      <c r="D199" t="s">
        <v>394</v>
      </c>
      <c r="E199" s="12">
        <v>57.1</v>
      </c>
      <c r="F199" s="11" t="s">
        <v>586</v>
      </c>
      <c r="G199" s="5">
        <v>3</v>
      </c>
      <c r="H199" s="14" t="s">
        <v>24</v>
      </c>
      <c r="I199" s="12" t="s">
        <v>25</v>
      </c>
      <c r="J199" s="5" t="s">
        <v>53</v>
      </c>
      <c r="K199" s="5" t="s">
        <v>85</v>
      </c>
      <c r="L199" s="12">
        <v>2019</v>
      </c>
      <c r="M199" s="5" t="s">
        <v>43</v>
      </c>
      <c r="N199" s="12" t="s">
        <v>432</v>
      </c>
      <c r="O199" s="29"/>
      <c r="P199" s="12" t="s">
        <v>25</v>
      </c>
      <c r="Q199" s="11" t="s">
        <v>105</v>
      </c>
      <c r="R199" s="217">
        <v>138081.04</v>
      </c>
      <c r="S199" s="5">
        <v>2</v>
      </c>
      <c r="T199" s="5" t="s">
        <v>244</v>
      </c>
      <c r="U199" s="221">
        <v>3</v>
      </c>
      <c r="V199" s="11"/>
      <c r="W199" s="11"/>
      <c r="X199" s="11"/>
      <c r="Y199" s="11"/>
      <c r="Z199" s="11"/>
      <c r="AA199" s="11"/>
    </row>
    <row r="200" spans="1:69" s="6" customFormat="1" ht="16" customHeight="1">
      <c r="A200" s="12">
        <v>37</v>
      </c>
      <c r="B200" s="11"/>
      <c r="C200" s="21" t="s">
        <v>382</v>
      </c>
      <c r="D200" s="11" t="s">
        <v>383</v>
      </c>
      <c r="E200" s="12">
        <v>57.1</v>
      </c>
      <c r="F200" s="11" t="s">
        <v>91</v>
      </c>
      <c r="G200" s="12">
        <v>1</v>
      </c>
      <c r="H200" s="16" t="s">
        <v>40</v>
      </c>
      <c r="I200" s="12" t="s">
        <v>41</v>
      </c>
      <c r="J200" s="12" t="s">
        <v>34</v>
      </c>
      <c r="K200" s="12" t="s">
        <v>27</v>
      </c>
      <c r="L200" s="12"/>
      <c r="M200" s="12" t="s">
        <v>92</v>
      </c>
      <c r="N200" s="12" t="s">
        <v>44</v>
      </c>
      <c r="O200" s="27">
        <v>0.57530000000000003</v>
      </c>
      <c r="P200" s="12" t="s">
        <v>45</v>
      </c>
      <c r="Q200" s="11" t="s">
        <v>93</v>
      </c>
      <c r="R200" s="217">
        <v>6928</v>
      </c>
      <c r="S200" s="222">
        <v>1</v>
      </c>
      <c r="T200" s="12" t="s">
        <v>244</v>
      </c>
      <c r="U200" s="221">
        <v>1</v>
      </c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</row>
    <row r="201" spans="1:69" s="6" customFormat="1" ht="16" customHeight="1">
      <c r="A201" s="12">
        <v>37</v>
      </c>
      <c r="B201" s="11"/>
      <c r="C201" s="13" t="s">
        <v>384</v>
      </c>
      <c r="D201" s="11" t="s">
        <v>385</v>
      </c>
      <c r="E201" s="12">
        <v>57.1</v>
      </c>
      <c r="F201" s="11" t="s">
        <v>63</v>
      </c>
      <c r="G201" s="12">
        <v>1</v>
      </c>
      <c r="H201" s="23" t="s">
        <v>113</v>
      </c>
      <c r="I201" s="12" t="s">
        <v>25</v>
      </c>
      <c r="J201" s="12" t="s">
        <v>34</v>
      </c>
      <c r="K201" s="12" t="s">
        <v>27</v>
      </c>
      <c r="L201" s="12" t="s">
        <v>386</v>
      </c>
      <c r="M201" s="12" t="s">
        <v>43</v>
      </c>
      <c r="N201" s="12" t="s">
        <v>387</v>
      </c>
      <c r="O201" s="27">
        <v>0.18</v>
      </c>
      <c r="P201" s="12" t="s">
        <v>25</v>
      </c>
      <c r="Q201" s="11" t="s">
        <v>388</v>
      </c>
      <c r="R201" s="217">
        <v>45627</v>
      </c>
      <c r="S201" s="222">
        <v>2</v>
      </c>
      <c r="T201" s="12" t="s">
        <v>244</v>
      </c>
      <c r="U201" s="221">
        <v>1</v>
      </c>
      <c r="V201" s="11"/>
      <c r="W201" s="11"/>
      <c r="X201" s="11"/>
      <c r="Y201" s="11"/>
      <c r="Z201" s="11"/>
      <c r="AA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</row>
    <row r="202" spans="1:69" s="6" customFormat="1" ht="16" customHeight="1">
      <c r="A202" s="12">
        <v>37</v>
      </c>
      <c r="B202" s="11"/>
      <c r="C202" s="7" t="s">
        <v>389</v>
      </c>
      <c r="D202" s="6" t="s">
        <v>390</v>
      </c>
      <c r="E202" s="12">
        <v>57.1</v>
      </c>
      <c r="F202" s="11" t="s">
        <v>110</v>
      </c>
      <c r="G202" s="12">
        <v>1</v>
      </c>
      <c r="H202" s="23" t="s">
        <v>113</v>
      </c>
      <c r="I202" s="12" t="s">
        <v>25</v>
      </c>
      <c r="J202" s="12" t="s">
        <v>34</v>
      </c>
      <c r="K202" s="12" t="s">
        <v>64</v>
      </c>
      <c r="L202" s="12" t="s">
        <v>65</v>
      </c>
      <c r="M202" s="12" t="s">
        <v>43</v>
      </c>
      <c r="N202" s="12" t="s">
        <v>44</v>
      </c>
      <c r="O202" s="27">
        <v>1.5418144353669401</v>
      </c>
      <c r="P202" s="12" t="s">
        <v>25</v>
      </c>
      <c r="Q202" s="11" t="s">
        <v>67</v>
      </c>
      <c r="R202" s="217">
        <v>45626.879999999997</v>
      </c>
      <c r="S202" s="222">
        <v>2</v>
      </c>
      <c r="T202" s="12" t="s">
        <v>244</v>
      </c>
      <c r="U202" s="221">
        <v>1.1000000000000001</v>
      </c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</row>
    <row r="203" spans="1:69" ht="16" customHeight="1">
      <c r="A203" s="12">
        <v>37</v>
      </c>
      <c r="B203" s="11"/>
      <c r="C203" s="13" t="s">
        <v>393</v>
      </c>
      <c r="D203" s="6" t="s">
        <v>394</v>
      </c>
      <c r="E203" s="12">
        <v>57.2</v>
      </c>
      <c r="F203" s="11" t="s">
        <v>337</v>
      </c>
      <c r="G203" s="12">
        <v>1</v>
      </c>
      <c r="H203" s="16" t="s">
        <v>40</v>
      </c>
      <c r="I203" s="12" t="s">
        <v>41</v>
      </c>
      <c r="J203" s="12" t="s">
        <v>26</v>
      </c>
      <c r="K203" s="12" t="s">
        <v>85</v>
      </c>
      <c r="L203" s="12" t="s">
        <v>338</v>
      </c>
      <c r="M203" s="12" t="s">
        <v>161</v>
      </c>
      <c r="N203" s="12" t="s">
        <v>339</v>
      </c>
      <c r="O203" s="27">
        <v>1.2</v>
      </c>
      <c r="P203" s="12" t="s">
        <v>45</v>
      </c>
      <c r="Q203" s="11" t="s">
        <v>340</v>
      </c>
      <c r="R203" s="217">
        <v>138081.04</v>
      </c>
      <c r="S203" s="222">
        <v>1</v>
      </c>
      <c r="T203" s="12" t="s">
        <v>244</v>
      </c>
      <c r="U203" s="221">
        <v>1</v>
      </c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6"/>
      <c r="BK203" s="6"/>
      <c r="BL203" s="6"/>
      <c r="BM203" s="6"/>
      <c r="BN203" s="6"/>
      <c r="BO203" s="6"/>
      <c r="BP203" s="6"/>
      <c r="BQ203" s="6"/>
    </row>
    <row r="204" spans="1:69" s="6" customFormat="1" ht="16" customHeight="1">
      <c r="A204" s="12">
        <v>37</v>
      </c>
      <c r="B204" s="11"/>
      <c r="C204" s="13" t="s">
        <v>395</v>
      </c>
      <c r="D204" s="11" t="s">
        <v>418</v>
      </c>
      <c r="E204" s="12">
        <v>57.2</v>
      </c>
      <c r="F204" s="11" t="s">
        <v>337</v>
      </c>
      <c r="G204" s="12">
        <v>1</v>
      </c>
      <c r="H204" s="16" t="s">
        <v>40</v>
      </c>
      <c r="I204" s="12" t="s">
        <v>41</v>
      </c>
      <c r="J204" s="12" t="s">
        <v>26</v>
      </c>
      <c r="K204" s="12" t="s">
        <v>27</v>
      </c>
      <c r="L204" s="12" t="s">
        <v>338</v>
      </c>
      <c r="M204" s="12" t="s">
        <v>161</v>
      </c>
      <c r="N204" s="12" t="s">
        <v>339</v>
      </c>
      <c r="O204" s="27">
        <v>1.1200000000000001</v>
      </c>
      <c r="P204" s="12" t="s">
        <v>45</v>
      </c>
      <c r="Q204" s="11" t="s">
        <v>340</v>
      </c>
      <c r="R204" s="217">
        <v>7264</v>
      </c>
      <c r="S204" s="222">
        <v>2</v>
      </c>
      <c r="T204" s="12" t="s">
        <v>244</v>
      </c>
      <c r="U204" s="221">
        <v>1</v>
      </c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</row>
    <row r="205" spans="1:69" s="6" customFormat="1" ht="16" customHeight="1">
      <c r="A205" s="12">
        <v>37</v>
      </c>
      <c r="B205" s="11"/>
      <c r="C205" s="13" t="s">
        <v>396</v>
      </c>
      <c r="D205" s="11" t="s">
        <v>397</v>
      </c>
      <c r="E205" s="12">
        <v>57.5</v>
      </c>
      <c r="F205" s="11" t="s">
        <v>171</v>
      </c>
      <c r="G205" s="12">
        <v>1</v>
      </c>
      <c r="H205" s="23" t="s">
        <v>113</v>
      </c>
      <c r="I205" s="12" t="s">
        <v>25</v>
      </c>
      <c r="J205" s="12" t="s">
        <v>34</v>
      </c>
      <c r="K205" s="12" t="s">
        <v>27</v>
      </c>
      <c r="L205" s="12" t="s">
        <v>398</v>
      </c>
      <c r="M205" s="12" t="s">
        <v>173</v>
      </c>
      <c r="N205" s="12" t="s">
        <v>399</v>
      </c>
      <c r="O205" s="27" t="s">
        <v>157</v>
      </c>
      <c r="P205" s="12" t="s">
        <v>25</v>
      </c>
      <c r="Q205" s="11" t="s">
        <v>175</v>
      </c>
      <c r="R205" s="217">
        <v>2778.17</v>
      </c>
      <c r="S205" s="222">
        <v>1</v>
      </c>
      <c r="T205" s="12" t="s">
        <v>244</v>
      </c>
      <c r="U205" s="221">
        <v>1</v>
      </c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</row>
    <row r="206" spans="1:69" s="6" customFormat="1" ht="16" customHeight="1">
      <c r="A206" s="12">
        <v>37</v>
      </c>
      <c r="B206" s="11"/>
      <c r="C206" s="13" t="s">
        <v>400</v>
      </c>
      <c r="D206" s="11" t="s">
        <v>401</v>
      </c>
      <c r="E206" s="12">
        <v>57.6</v>
      </c>
      <c r="F206" s="11" t="s">
        <v>194</v>
      </c>
      <c r="G206" s="12">
        <v>1</v>
      </c>
      <c r="H206" s="14" t="s">
        <v>24</v>
      </c>
      <c r="I206" s="12" t="s">
        <v>25</v>
      </c>
      <c r="J206" s="12" t="s">
        <v>34</v>
      </c>
      <c r="K206" s="12" t="s">
        <v>27</v>
      </c>
      <c r="L206" s="12" t="s">
        <v>402</v>
      </c>
      <c r="M206" s="12" t="s">
        <v>173</v>
      </c>
      <c r="N206" s="12" t="s">
        <v>403</v>
      </c>
      <c r="O206" s="27" t="s">
        <v>157</v>
      </c>
      <c r="P206" s="12" t="s">
        <v>66</v>
      </c>
      <c r="Q206" s="11" t="s">
        <v>404</v>
      </c>
      <c r="R206" s="217">
        <v>0</v>
      </c>
      <c r="S206" s="222">
        <v>1</v>
      </c>
      <c r="T206" s="12" t="s">
        <v>244</v>
      </c>
      <c r="U206" s="221">
        <v>1</v>
      </c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</row>
    <row r="207" spans="1:69" s="6" customFormat="1" ht="16" customHeight="1">
      <c r="A207" s="12">
        <v>37</v>
      </c>
      <c r="B207" s="11"/>
      <c r="C207" s="13" t="s">
        <v>396</v>
      </c>
      <c r="D207" s="11" t="s">
        <v>397</v>
      </c>
      <c r="E207" s="12">
        <v>57.6</v>
      </c>
      <c r="F207" s="11" t="s">
        <v>194</v>
      </c>
      <c r="G207" s="12">
        <v>1</v>
      </c>
      <c r="H207" s="23" t="s">
        <v>113</v>
      </c>
      <c r="I207" s="12" t="s">
        <v>25</v>
      </c>
      <c r="J207" s="12" t="s">
        <v>34</v>
      </c>
      <c r="K207" s="12" t="s">
        <v>27</v>
      </c>
      <c r="L207" s="12" t="s">
        <v>398</v>
      </c>
      <c r="M207" s="12" t="s">
        <v>173</v>
      </c>
      <c r="N207" s="12" t="s">
        <v>399</v>
      </c>
      <c r="O207" s="27" t="s">
        <v>157</v>
      </c>
      <c r="P207" s="12" t="s">
        <v>25</v>
      </c>
      <c r="Q207" s="11" t="s">
        <v>175</v>
      </c>
      <c r="R207" s="217">
        <v>2778.17</v>
      </c>
      <c r="S207" s="222">
        <v>2</v>
      </c>
      <c r="T207" s="12" t="s">
        <v>244</v>
      </c>
      <c r="U207" s="221">
        <v>1.1000000000000001</v>
      </c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</row>
    <row r="208" spans="1:69" s="6" customFormat="1" ht="16" customHeight="1">
      <c r="A208" s="5">
        <v>37</v>
      </c>
      <c r="C208" s="7" t="s">
        <v>405</v>
      </c>
      <c r="D208" s="6" t="s">
        <v>406</v>
      </c>
      <c r="E208" s="8" t="s">
        <v>22</v>
      </c>
      <c r="F208" s="6" t="s">
        <v>23</v>
      </c>
      <c r="G208" s="5">
        <v>2</v>
      </c>
      <c r="H208" s="9" t="s">
        <v>24</v>
      </c>
      <c r="I208" s="5" t="s">
        <v>25</v>
      </c>
      <c r="J208" s="5" t="s">
        <v>26</v>
      </c>
      <c r="K208" s="10" t="s">
        <v>85</v>
      </c>
      <c r="L208" s="5">
        <v>2019</v>
      </c>
      <c r="M208" s="5" t="s">
        <v>23</v>
      </c>
      <c r="N208" s="5" t="s">
        <v>28</v>
      </c>
      <c r="O208" s="29">
        <v>0.90129999999999999</v>
      </c>
      <c r="P208" s="5" t="s">
        <v>29</v>
      </c>
      <c r="Q208" s="6" t="s">
        <v>50</v>
      </c>
      <c r="R208" s="217">
        <v>51306.81</v>
      </c>
      <c r="S208" s="5">
        <v>1</v>
      </c>
      <c r="T208" s="12" t="s">
        <v>244</v>
      </c>
      <c r="U208" s="221">
        <v>2</v>
      </c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BJ208" s="11"/>
    </row>
    <row r="209" spans="1:69" s="6" customFormat="1" ht="16" customHeight="1">
      <c r="A209" s="5">
        <v>37</v>
      </c>
      <c r="C209" s="7" t="s">
        <v>407</v>
      </c>
      <c r="D209" s="6" t="s">
        <v>408</v>
      </c>
      <c r="E209" s="8" t="s">
        <v>22</v>
      </c>
      <c r="F209" s="6" t="s">
        <v>23</v>
      </c>
      <c r="G209" s="5">
        <v>2</v>
      </c>
      <c r="H209" s="9" t="s">
        <v>24</v>
      </c>
      <c r="I209" s="5" t="s">
        <v>25</v>
      </c>
      <c r="J209" s="5" t="s">
        <v>26</v>
      </c>
      <c r="K209" s="10" t="s">
        <v>27</v>
      </c>
      <c r="L209" s="5">
        <v>2019</v>
      </c>
      <c r="M209" s="5" t="s">
        <v>23</v>
      </c>
      <c r="N209" s="5" t="s">
        <v>28</v>
      </c>
      <c r="O209" s="29">
        <v>0.997</v>
      </c>
      <c r="P209" s="5" t="s">
        <v>29</v>
      </c>
      <c r="Q209" s="6" t="s">
        <v>50</v>
      </c>
      <c r="R209" s="217">
        <v>39265.800000000003</v>
      </c>
      <c r="S209" s="5">
        <v>1</v>
      </c>
      <c r="T209" s="12" t="s">
        <v>244</v>
      </c>
      <c r="U209" s="221">
        <v>2</v>
      </c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BJ209" s="11"/>
    </row>
    <row r="210" spans="1:69" s="6" customFormat="1" ht="16" customHeight="1">
      <c r="A210" s="5">
        <v>37</v>
      </c>
      <c r="C210" s="7" t="s">
        <v>409</v>
      </c>
      <c r="D210" s="6" t="s">
        <v>410</v>
      </c>
      <c r="E210" s="8" t="s">
        <v>22</v>
      </c>
      <c r="F210" s="6" t="s">
        <v>23</v>
      </c>
      <c r="G210" s="5">
        <v>2</v>
      </c>
      <c r="H210" s="9" t="s">
        <v>24</v>
      </c>
      <c r="I210" s="5" t="s">
        <v>25</v>
      </c>
      <c r="J210" s="5" t="s">
        <v>26</v>
      </c>
      <c r="K210" s="10" t="s">
        <v>85</v>
      </c>
      <c r="L210" s="5">
        <v>2019</v>
      </c>
      <c r="M210" s="5" t="s">
        <v>23</v>
      </c>
      <c r="N210" s="5" t="s">
        <v>28</v>
      </c>
      <c r="O210" s="29">
        <v>0.95209999999999995</v>
      </c>
      <c r="P210" s="5" t="s">
        <v>29</v>
      </c>
      <c r="Q210" s="6" t="s">
        <v>50</v>
      </c>
      <c r="R210" s="217">
        <v>146750.76</v>
      </c>
      <c r="S210" s="5">
        <v>1</v>
      </c>
      <c r="T210" s="12" t="s">
        <v>244</v>
      </c>
      <c r="U210" s="221">
        <v>1</v>
      </c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BJ210" s="11"/>
    </row>
    <row r="211" spans="1:69" s="6" customFormat="1" ht="16" customHeight="1">
      <c r="A211" s="5">
        <v>37</v>
      </c>
      <c r="C211" s="7" t="s">
        <v>411</v>
      </c>
      <c r="D211" s="6" t="s">
        <v>412</v>
      </c>
      <c r="E211" s="8" t="s">
        <v>22</v>
      </c>
      <c r="F211" s="6" t="s">
        <v>23</v>
      </c>
      <c r="G211" s="5">
        <v>2</v>
      </c>
      <c r="H211" s="9" t="s">
        <v>24</v>
      </c>
      <c r="I211" s="5" t="s">
        <v>25</v>
      </c>
      <c r="J211" s="5" t="s">
        <v>26</v>
      </c>
      <c r="K211" s="10" t="s">
        <v>64</v>
      </c>
      <c r="L211" s="5">
        <v>2019</v>
      </c>
      <c r="M211" s="5" t="s">
        <v>23</v>
      </c>
      <c r="N211" s="5" t="s">
        <v>28</v>
      </c>
      <c r="O211" s="29">
        <v>0.86709999999999998</v>
      </c>
      <c r="P211" s="5" t="s">
        <v>29</v>
      </c>
      <c r="Q211" s="6" t="s">
        <v>30</v>
      </c>
      <c r="R211" s="217">
        <v>7613.92</v>
      </c>
      <c r="S211" s="5">
        <v>1</v>
      </c>
      <c r="T211" s="12" t="s">
        <v>244</v>
      </c>
      <c r="U211" s="221">
        <v>2</v>
      </c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BJ211" s="11"/>
    </row>
    <row r="212" spans="1:69" s="6" customFormat="1" ht="16" customHeight="1">
      <c r="A212" s="5">
        <v>37</v>
      </c>
      <c r="C212" s="7" t="s">
        <v>369</v>
      </c>
      <c r="D212" s="6" t="s">
        <v>370</v>
      </c>
      <c r="E212" s="8" t="s">
        <v>22</v>
      </c>
      <c r="F212" s="6" t="s">
        <v>23</v>
      </c>
      <c r="G212" s="5">
        <v>2</v>
      </c>
      <c r="H212" s="9" t="s">
        <v>24</v>
      </c>
      <c r="I212" s="5" t="s">
        <v>25</v>
      </c>
      <c r="J212" s="5" t="s">
        <v>26</v>
      </c>
      <c r="K212" s="10" t="s">
        <v>27</v>
      </c>
      <c r="L212" s="5">
        <v>2019</v>
      </c>
      <c r="M212" s="5" t="s">
        <v>23</v>
      </c>
      <c r="N212" s="5" t="s">
        <v>28</v>
      </c>
      <c r="O212" s="29">
        <v>1.0025999999999999</v>
      </c>
      <c r="P212" s="5" t="s">
        <v>29</v>
      </c>
      <c r="Q212" s="6" t="s">
        <v>50</v>
      </c>
      <c r="R212" s="217">
        <v>47236.639999999999</v>
      </c>
      <c r="S212" s="5">
        <v>2</v>
      </c>
      <c r="T212" s="12" t="s">
        <v>244</v>
      </c>
      <c r="U212" s="221">
        <v>2</v>
      </c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BJ212" s="11"/>
    </row>
    <row r="213" spans="1:69" s="6" customFormat="1" ht="16" customHeight="1">
      <c r="A213" s="5">
        <v>37</v>
      </c>
      <c r="C213" s="7" t="s">
        <v>413</v>
      </c>
      <c r="D213" s="6" t="s">
        <v>414</v>
      </c>
      <c r="E213" s="8" t="s">
        <v>22</v>
      </c>
      <c r="F213" s="6" t="s">
        <v>23</v>
      </c>
      <c r="G213" s="5">
        <v>2</v>
      </c>
      <c r="H213" s="17" t="s">
        <v>40</v>
      </c>
      <c r="I213" s="5" t="s">
        <v>41</v>
      </c>
      <c r="J213" s="5" t="s">
        <v>53</v>
      </c>
      <c r="K213" s="10" t="s">
        <v>27</v>
      </c>
      <c r="L213" s="5">
        <v>2019</v>
      </c>
      <c r="M213" s="5" t="s">
        <v>23</v>
      </c>
      <c r="N213" s="5" t="s">
        <v>28</v>
      </c>
      <c r="O213" s="29">
        <v>0.6734</v>
      </c>
      <c r="P213" s="5" t="s">
        <v>45</v>
      </c>
      <c r="Q213" s="6" t="s">
        <v>30</v>
      </c>
      <c r="R213" s="217">
        <v>13.12</v>
      </c>
      <c r="S213" s="5">
        <v>1</v>
      </c>
      <c r="T213" s="12" t="s">
        <v>244</v>
      </c>
      <c r="U213" s="221">
        <v>2</v>
      </c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BJ213" s="11"/>
    </row>
    <row r="214" spans="1:69" s="6" customFormat="1" ht="16" customHeight="1">
      <c r="A214" s="5">
        <v>37</v>
      </c>
      <c r="C214" s="7" t="s">
        <v>415</v>
      </c>
      <c r="D214" s="6" t="s">
        <v>416</v>
      </c>
      <c r="E214" s="8" t="s">
        <v>22</v>
      </c>
      <c r="F214" s="6" t="s">
        <v>23</v>
      </c>
      <c r="G214" s="5">
        <v>2</v>
      </c>
      <c r="H214" s="9" t="s">
        <v>24</v>
      </c>
      <c r="I214" s="5" t="s">
        <v>25</v>
      </c>
      <c r="J214" s="5" t="s">
        <v>53</v>
      </c>
      <c r="K214" s="10" t="s">
        <v>27</v>
      </c>
      <c r="L214" s="5">
        <v>2019</v>
      </c>
      <c r="M214" s="5" t="s">
        <v>23</v>
      </c>
      <c r="N214" s="5" t="s">
        <v>28</v>
      </c>
      <c r="O214" s="29">
        <v>0.85850000000000004</v>
      </c>
      <c r="P214" s="5" t="s">
        <v>29</v>
      </c>
      <c r="Q214" s="6" t="s">
        <v>77</v>
      </c>
      <c r="R214" s="217">
        <v>1695.88</v>
      </c>
      <c r="S214" s="5">
        <v>1</v>
      </c>
      <c r="T214" s="12" t="s">
        <v>244</v>
      </c>
      <c r="U214" s="221">
        <v>2</v>
      </c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BJ214" s="11"/>
    </row>
    <row r="215" spans="1:69" s="6" customFormat="1" ht="16" customHeight="1">
      <c r="A215" s="5">
        <v>37</v>
      </c>
      <c r="C215" s="7" t="s">
        <v>377</v>
      </c>
      <c r="D215" s="6" t="s">
        <v>378</v>
      </c>
      <c r="E215" s="8" t="s">
        <v>22</v>
      </c>
      <c r="F215" s="6" t="s">
        <v>23</v>
      </c>
      <c r="G215" s="5">
        <v>2</v>
      </c>
      <c r="H215" s="9" t="s">
        <v>24</v>
      </c>
      <c r="I215" s="5" t="s">
        <v>25</v>
      </c>
      <c r="J215" s="5" t="s">
        <v>26</v>
      </c>
      <c r="K215" s="10" t="s">
        <v>27</v>
      </c>
      <c r="L215" s="5">
        <v>2019</v>
      </c>
      <c r="M215" s="5" t="s">
        <v>23</v>
      </c>
      <c r="N215" s="5" t="s">
        <v>28</v>
      </c>
      <c r="O215" s="29">
        <v>1.0105</v>
      </c>
      <c r="P215" s="5" t="s">
        <v>29</v>
      </c>
      <c r="Q215" s="6" t="s">
        <v>59</v>
      </c>
      <c r="R215" s="217">
        <v>10606.7</v>
      </c>
      <c r="S215" s="5">
        <v>2</v>
      </c>
      <c r="T215" s="12" t="s">
        <v>244</v>
      </c>
      <c r="U215" s="221">
        <v>2</v>
      </c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BH215" s="18"/>
      <c r="BI215" s="18"/>
    </row>
    <row r="216" spans="1:69" s="6" customFormat="1" ht="16" customHeight="1">
      <c r="A216" s="5">
        <v>37</v>
      </c>
      <c r="C216" s="7" t="s">
        <v>393</v>
      </c>
      <c r="D216" s="6" t="s">
        <v>394</v>
      </c>
      <c r="E216" s="8" t="s">
        <v>22</v>
      </c>
      <c r="F216" s="6" t="s">
        <v>23</v>
      </c>
      <c r="G216" s="5">
        <v>2</v>
      </c>
      <c r="H216" s="9" t="s">
        <v>24</v>
      </c>
      <c r="I216" s="5" t="s">
        <v>25</v>
      </c>
      <c r="J216" s="5" t="s">
        <v>26</v>
      </c>
      <c r="K216" s="10" t="s">
        <v>85</v>
      </c>
      <c r="L216" s="5">
        <v>2019</v>
      </c>
      <c r="M216" s="5" t="s">
        <v>23</v>
      </c>
      <c r="N216" s="5" t="s">
        <v>28</v>
      </c>
      <c r="O216" s="29">
        <v>1.1775</v>
      </c>
      <c r="P216" s="5" t="s">
        <v>29</v>
      </c>
      <c r="Q216" s="6" t="s">
        <v>50</v>
      </c>
      <c r="R216" s="217">
        <v>138081.04</v>
      </c>
      <c r="S216" s="5">
        <v>2</v>
      </c>
      <c r="T216" s="12" t="s">
        <v>244</v>
      </c>
      <c r="U216" s="221">
        <v>2</v>
      </c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 spans="1:69" s="6" customFormat="1" ht="16" customHeight="1">
      <c r="A217" s="5">
        <v>37</v>
      </c>
      <c r="C217" s="7" t="s">
        <v>417</v>
      </c>
      <c r="D217" s="6" t="s">
        <v>418</v>
      </c>
      <c r="E217" s="8" t="s">
        <v>22</v>
      </c>
      <c r="F217" s="6" t="s">
        <v>23</v>
      </c>
      <c r="G217" s="5">
        <v>2</v>
      </c>
      <c r="H217" s="9" t="s">
        <v>24</v>
      </c>
      <c r="I217" s="5" t="s">
        <v>25</v>
      </c>
      <c r="J217" s="5" t="s">
        <v>26</v>
      </c>
      <c r="K217" s="10" t="s">
        <v>85</v>
      </c>
      <c r="L217" s="5">
        <v>2019</v>
      </c>
      <c r="M217" s="5" t="s">
        <v>23</v>
      </c>
      <c r="N217" s="5" t="s">
        <v>28</v>
      </c>
      <c r="O217" s="29">
        <v>0.97330000000000005</v>
      </c>
      <c r="P217" s="5" t="s">
        <v>29</v>
      </c>
      <c r="Q217" s="6" t="s">
        <v>59</v>
      </c>
      <c r="R217" s="217">
        <v>7624.22</v>
      </c>
      <c r="S217" s="5">
        <v>1</v>
      </c>
      <c r="T217" s="12" t="s">
        <v>244</v>
      </c>
      <c r="U217" s="221">
        <v>2</v>
      </c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 spans="1:69" s="6" customFormat="1" ht="16" customHeight="1">
      <c r="A218" s="5">
        <v>37</v>
      </c>
      <c r="C218" s="7" t="s">
        <v>419</v>
      </c>
      <c r="D218" s="6" t="s">
        <v>420</v>
      </c>
      <c r="E218" s="8" t="s">
        <v>22</v>
      </c>
      <c r="F218" s="6" t="s">
        <v>23</v>
      </c>
      <c r="G218" s="5">
        <v>2</v>
      </c>
      <c r="H218" s="9" t="s">
        <v>24</v>
      </c>
      <c r="I218" s="5" t="s">
        <v>25</v>
      </c>
      <c r="J218" s="5" t="s">
        <v>53</v>
      </c>
      <c r="K218" s="10" t="s">
        <v>64</v>
      </c>
      <c r="L218" s="5">
        <v>2019</v>
      </c>
      <c r="M218" s="5" t="s">
        <v>23</v>
      </c>
      <c r="N218" s="5" t="s">
        <v>28</v>
      </c>
      <c r="O218" s="29">
        <v>0.86639999999999995</v>
      </c>
      <c r="P218" s="5" t="s">
        <v>29</v>
      </c>
      <c r="Q218" s="6" t="s">
        <v>30</v>
      </c>
      <c r="R218" s="217">
        <v>124470.93</v>
      </c>
      <c r="S218" s="5">
        <v>1</v>
      </c>
      <c r="T218" s="12" t="s">
        <v>244</v>
      </c>
      <c r="U218" s="221">
        <v>2</v>
      </c>
      <c r="V218" s="11"/>
      <c r="W218" s="11"/>
      <c r="X218" s="11"/>
      <c r="Y218" s="11"/>
      <c r="Z218" s="11"/>
      <c r="AA218" s="11"/>
    </row>
    <row r="219" spans="1:69" s="6" customFormat="1" ht="16" customHeight="1">
      <c r="A219" s="5">
        <v>37</v>
      </c>
      <c r="C219" s="7" t="s">
        <v>421</v>
      </c>
      <c r="D219" s="6" t="s">
        <v>422</v>
      </c>
      <c r="E219" s="8" t="s">
        <v>22</v>
      </c>
      <c r="F219" s="6" t="s">
        <v>23</v>
      </c>
      <c r="G219" s="5">
        <v>2</v>
      </c>
      <c r="H219" s="9" t="s">
        <v>24</v>
      </c>
      <c r="I219" s="5" t="s">
        <v>25</v>
      </c>
      <c r="J219" s="5" t="s">
        <v>26</v>
      </c>
      <c r="K219" s="10" t="s">
        <v>27</v>
      </c>
      <c r="L219" s="5">
        <v>2019</v>
      </c>
      <c r="M219" s="5" t="s">
        <v>23</v>
      </c>
      <c r="N219" s="5" t="s">
        <v>28</v>
      </c>
      <c r="O219" s="29">
        <v>1.0293000000000001</v>
      </c>
      <c r="P219" s="5" t="s">
        <v>29</v>
      </c>
      <c r="Q219" s="6" t="s">
        <v>59</v>
      </c>
      <c r="R219" s="217">
        <v>35040.720000000001</v>
      </c>
      <c r="S219" s="5">
        <v>1</v>
      </c>
      <c r="T219" s="12" t="s">
        <v>244</v>
      </c>
      <c r="U219" s="221">
        <v>2</v>
      </c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 spans="1:69" s="6" customFormat="1" ht="16" customHeight="1">
      <c r="A220" s="5">
        <v>37</v>
      </c>
      <c r="C220" s="7" t="s">
        <v>423</v>
      </c>
      <c r="D220" s="6" t="s">
        <v>424</v>
      </c>
      <c r="E220" s="8" t="s">
        <v>22</v>
      </c>
      <c r="F220" s="6" t="s">
        <v>23</v>
      </c>
      <c r="G220" s="5">
        <v>2</v>
      </c>
      <c r="H220" s="17" t="s">
        <v>40</v>
      </c>
      <c r="I220" s="5" t="s">
        <v>41</v>
      </c>
      <c r="J220" s="5" t="s">
        <v>26</v>
      </c>
      <c r="K220" s="10" t="s">
        <v>85</v>
      </c>
      <c r="L220" s="5">
        <v>2019</v>
      </c>
      <c r="M220" s="5" t="s">
        <v>23</v>
      </c>
      <c r="N220" s="5" t="s">
        <v>28</v>
      </c>
      <c r="O220" s="29">
        <v>0.77400000000000002</v>
      </c>
      <c r="P220" s="5" t="s">
        <v>45</v>
      </c>
      <c r="Q220" s="6" t="s">
        <v>30</v>
      </c>
      <c r="R220" s="217">
        <v>0</v>
      </c>
      <c r="S220" s="5">
        <v>1</v>
      </c>
      <c r="T220" s="12" t="s">
        <v>244</v>
      </c>
      <c r="U220" s="221">
        <v>2</v>
      </c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 spans="1:69" s="6" customFormat="1" ht="16" customHeight="1">
      <c r="A221" s="5">
        <v>37</v>
      </c>
      <c r="C221" s="7" t="s">
        <v>425</v>
      </c>
      <c r="D221" s="6" t="s">
        <v>426</v>
      </c>
      <c r="E221" s="8" t="s">
        <v>22</v>
      </c>
      <c r="F221" s="6" t="s">
        <v>23</v>
      </c>
      <c r="G221" s="5">
        <v>2</v>
      </c>
      <c r="H221" s="9" t="s">
        <v>24</v>
      </c>
      <c r="I221" s="5" t="s">
        <v>25</v>
      </c>
      <c r="J221" s="5" t="s">
        <v>26</v>
      </c>
      <c r="K221" s="10" t="s">
        <v>27</v>
      </c>
      <c r="L221" s="5">
        <v>2019</v>
      </c>
      <c r="M221" s="5" t="s">
        <v>23</v>
      </c>
      <c r="N221" s="5" t="s">
        <v>28</v>
      </c>
      <c r="O221" s="29">
        <v>0.85370000000000001</v>
      </c>
      <c r="P221" s="5" t="s">
        <v>29</v>
      </c>
      <c r="Q221" s="6" t="s">
        <v>77</v>
      </c>
      <c r="R221" s="217">
        <v>46.88</v>
      </c>
      <c r="S221" s="5">
        <v>1</v>
      </c>
      <c r="T221" s="12" t="s">
        <v>244</v>
      </c>
      <c r="U221" s="221">
        <v>2</v>
      </c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 spans="1:69" s="6" customFormat="1" ht="16" customHeight="1">
      <c r="A222" s="5">
        <v>37</v>
      </c>
      <c r="C222" s="7" t="s">
        <v>389</v>
      </c>
      <c r="D222" s="6" t="s">
        <v>390</v>
      </c>
      <c r="E222" s="8" t="s">
        <v>22</v>
      </c>
      <c r="F222" s="6" t="s">
        <v>23</v>
      </c>
      <c r="G222" s="5">
        <v>2</v>
      </c>
      <c r="H222" s="9" t="s">
        <v>24</v>
      </c>
      <c r="I222" s="5" t="s">
        <v>25</v>
      </c>
      <c r="J222" s="5" t="s">
        <v>53</v>
      </c>
      <c r="K222" s="10" t="s">
        <v>85</v>
      </c>
      <c r="L222" s="5">
        <v>2019</v>
      </c>
      <c r="M222" s="5" t="s">
        <v>23</v>
      </c>
      <c r="N222" s="5" t="s">
        <v>28</v>
      </c>
      <c r="O222" s="29">
        <v>0.85250000000000004</v>
      </c>
      <c r="P222" s="5" t="s">
        <v>29</v>
      </c>
      <c r="Q222" s="6" t="s">
        <v>30</v>
      </c>
      <c r="R222" s="217">
        <v>45626.879999999997</v>
      </c>
      <c r="S222" s="5">
        <v>1</v>
      </c>
      <c r="T222" s="12" t="s">
        <v>244</v>
      </c>
      <c r="U222" s="221">
        <v>2</v>
      </c>
      <c r="V222" s="11"/>
      <c r="W222" s="11"/>
      <c r="X222" s="11"/>
      <c r="Y222" s="11"/>
      <c r="Z222" s="11"/>
      <c r="AA222" s="11"/>
      <c r="BH222" s="18"/>
      <c r="BI222" s="18"/>
    </row>
    <row r="223" spans="1:69" s="6" customFormat="1" ht="16" customHeight="1">
      <c r="A223" s="5">
        <v>37</v>
      </c>
      <c r="C223" s="7" t="s">
        <v>427</v>
      </c>
      <c r="D223" s="6" t="s">
        <v>428</v>
      </c>
      <c r="E223" s="8" t="s">
        <v>22</v>
      </c>
      <c r="F223" s="6" t="s">
        <v>23</v>
      </c>
      <c r="G223" s="5">
        <v>2</v>
      </c>
      <c r="H223" s="9" t="s">
        <v>24</v>
      </c>
      <c r="I223" s="5" t="s">
        <v>25</v>
      </c>
      <c r="J223" s="5" t="s">
        <v>26</v>
      </c>
      <c r="K223" s="10" t="s">
        <v>64</v>
      </c>
      <c r="L223" s="5">
        <v>2019</v>
      </c>
      <c r="M223" s="5" t="s">
        <v>23</v>
      </c>
      <c r="N223" s="5" t="s">
        <v>28</v>
      </c>
      <c r="O223" s="29">
        <v>0.94330000000000003</v>
      </c>
      <c r="P223" s="5" t="s">
        <v>29</v>
      </c>
      <c r="Q223" s="6" t="s">
        <v>50</v>
      </c>
      <c r="R223" s="217">
        <v>17920.37</v>
      </c>
      <c r="S223" s="5">
        <v>1</v>
      </c>
      <c r="T223" s="12" t="s">
        <v>244</v>
      </c>
      <c r="U223" s="221">
        <v>1</v>
      </c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 spans="1:69" s="6" customFormat="1" ht="16" customHeight="1">
      <c r="A224" s="12">
        <v>38</v>
      </c>
      <c r="B224" s="212" t="s">
        <v>429</v>
      </c>
      <c r="C224" s="213" t="s">
        <v>430</v>
      </c>
      <c r="D224" s="212" t="s">
        <v>431</v>
      </c>
      <c r="E224" s="12">
        <v>57.1</v>
      </c>
      <c r="F224" s="212" t="s">
        <v>63</v>
      </c>
      <c r="G224" s="12">
        <v>1</v>
      </c>
      <c r="H224" s="14" t="s">
        <v>24</v>
      </c>
      <c r="I224" s="12" t="s">
        <v>25</v>
      </c>
      <c r="J224" s="12" t="s">
        <v>34</v>
      </c>
      <c r="K224" s="10" t="s">
        <v>896</v>
      </c>
      <c r="L224" s="12" t="s">
        <v>65</v>
      </c>
      <c r="M224" s="12" t="s">
        <v>43</v>
      </c>
      <c r="N224" s="12" t="s">
        <v>44</v>
      </c>
      <c r="O224" s="27">
        <v>1.0033154534025099</v>
      </c>
      <c r="P224" s="12" t="s">
        <v>25</v>
      </c>
      <c r="Q224" s="212" t="s">
        <v>67</v>
      </c>
      <c r="R224" s="217">
        <v>4244</v>
      </c>
      <c r="S224" s="222">
        <v>1</v>
      </c>
      <c r="T224" s="5" t="s">
        <v>31</v>
      </c>
      <c r="U224" s="221">
        <v>1</v>
      </c>
      <c r="V224" s="212"/>
      <c r="W224" s="212"/>
      <c r="X224" s="212"/>
      <c r="Y224" s="212"/>
      <c r="Z224" s="212"/>
      <c r="AA224" s="212"/>
      <c r="AB224" s="212"/>
      <c r="AC224" s="212"/>
      <c r="AD224" s="212"/>
      <c r="AE224" s="212"/>
      <c r="AF224" s="212"/>
      <c r="AG224" s="212"/>
      <c r="AH224" s="212"/>
      <c r="AI224" s="212"/>
      <c r="AJ224" s="212"/>
      <c r="AK224" s="212"/>
      <c r="AL224" s="212"/>
      <c r="AM224" s="212"/>
      <c r="AN224" s="212"/>
      <c r="AO224" s="212"/>
      <c r="AP224" s="212"/>
      <c r="AQ224" s="212"/>
      <c r="AR224" s="212"/>
      <c r="AS224" s="212"/>
      <c r="AT224" s="212"/>
      <c r="AU224" s="212"/>
      <c r="AV224" s="212"/>
      <c r="AW224" s="212"/>
      <c r="AX224" s="212"/>
      <c r="AY224" s="212"/>
      <c r="AZ224" s="212"/>
      <c r="BA224" s="212"/>
      <c r="BB224" s="212"/>
      <c r="BC224" s="212"/>
      <c r="BD224" s="212"/>
      <c r="BE224" s="212"/>
      <c r="BF224" s="212"/>
      <c r="BG224" s="212"/>
      <c r="BH224" s="212"/>
      <c r="BI224" s="212"/>
      <c r="BJ224" s="210"/>
      <c r="BK224" s="210"/>
      <c r="BL224" s="210"/>
      <c r="BM224" s="210"/>
      <c r="BN224" s="210"/>
      <c r="BO224" s="210"/>
      <c r="BP224" s="210"/>
      <c r="BQ224" s="210"/>
    </row>
    <row r="225" spans="1:69" ht="16" customHeight="1">
      <c r="A225" s="12">
        <v>38</v>
      </c>
      <c r="C225" s="213" t="s">
        <v>430</v>
      </c>
      <c r="D225" s="212" t="s">
        <v>431</v>
      </c>
      <c r="E225" s="12">
        <v>57.1</v>
      </c>
      <c r="F225" s="212" t="s">
        <v>68</v>
      </c>
      <c r="G225" s="12">
        <v>1</v>
      </c>
      <c r="H225" s="23" t="s">
        <v>113</v>
      </c>
      <c r="I225" s="12" t="s">
        <v>25</v>
      </c>
      <c r="J225" s="12" t="s">
        <v>34</v>
      </c>
      <c r="K225" s="10" t="s">
        <v>896</v>
      </c>
      <c r="L225" s="12" t="s">
        <v>65</v>
      </c>
      <c r="M225" s="12" t="s">
        <v>43</v>
      </c>
      <c r="N225" s="12" t="s">
        <v>44</v>
      </c>
      <c r="O225" s="27">
        <v>1.2813634151131901</v>
      </c>
      <c r="P225" s="12" t="s">
        <v>25</v>
      </c>
      <c r="Q225" s="212" t="s">
        <v>67</v>
      </c>
      <c r="R225" s="217">
        <v>4244</v>
      </c>
      <c r="S225" s="222">
        <v>2</v>
      </c>
      <c r="T225" s="5" t="s">
        <v>31</v>
      </c>
      <c r="U225" s="221">
        <v>1.1000000000000001</v>
      </c>
      <c r="AB225" s="212"/>
      <c r="AC225" s="212"/>
      <c r="AD225" s="212"/>
      <c r="AE225" s="212"/>
      <c r="AF225" s="212"/>
      <c r="AG225" s="212"/>
      <c r="AH225" s="212"/>
      <c r="AI225" s="212"/>
      <c r="AJ225" s="212"/>
      <c r="AK225" s="212"/>
      <c r="AL225" s="212"/>
      <c r="AM225" s="212"/>
      <c r="AN225" s="212"/>
      <c r="AO225" s="212"/>
      <c r="AP225" s="212"/>
      <c r="AQ225" s="212"/>
      <c r="AR225" s="212"/>
      <c r="AS225" s="212"/>
      <c r="AT225" s="212"/>
      <c r="AU225" s="212"/>
      <c r="AV225" s="212"/>
      <c r="AW225" s="212"/>
      <c r="AX225" s="212"/>
      <c r="AY225" s="212"/>
      <c r="AZ225" s="212"/>
      <c r="BA225" s="212"/>
      <c r="BB225" s="212"/>
      <c r="BC225" s="212"/>
      <c r="BD225" s="212"/>
      <c r="BE225" s="212"/>
      <c r="BF225" s="212"/>
      <c r="BG225" s="212"/>
      <c r="BH225" s="212"/>
      <c r="BI225" s="212"/>
    </row>
    <row r="226" spans="1:69" ht="16" customHeight="1">
      <c r="A226" s="12">
        <v>38</v>
      </c>
      <c r="C226" s="213" t="s">
        <v>430</v>
      </c>
      <c r="D226" s="212" t="s">
        <v>431</v>
      </c>
      <c r="E226" s="12">
        <v>57.1</v>
      </c>
      <c r="F226" s="212" t="s">
        <v>119</v>
      </c>
      <c r="G226" s="12">
        <v>1</v>
      </c>
      <c r="H226" s="16" t="s">
        <v>40</v>
      </c>
      <c r="I226" s="12" t="s">
        <v>41</v>
      </c>
      <c r="J226" s="12" t="s">
        <v>34</v>
      </c>
      <c r="K226" s="10" t="s">
        <v>896</v>
      </c>
      <c r="L226" s="12" t="s">
        <v>65</v>
      </c>
      <c r="M226" s="12" t="s">
        <v>43</v>
      </c>
      <c r="N226" s="12" t="s">
        <v>44</v>
      </c>
      <c r="O226" s="27">
        <v>1.1538663362120201</v>
      </c>
      <c r="P226" s="12" t="s">
        <v>66</v>
      </c>
      <c r="Q226" s="212" t="s">
        <v>67</v>
      </c>
      <c r="R226" s="217">
        <v>4244</v>
      </c>
      <c r="S226" s="222">
        <v>2</v>
      </c>
      <c r="T226" s="5" t="s">
        <v>31</v>
      </c>
      <c r="U226" s="221">
        <v>1.1000000000000001</v>
      </c>
      <c r="AB226" s="212"/>
      <c r="AC226" s="212"/>
      <c r="AD226" s="212"/>
      <c r="AE226" s="212"/>
      <c r="AF226" s="212"/>
      <c r="AG226" s="212"/>
      <c r="AH226" s="212"/>
      <c r="AI226" s="212"/>
      <c r="AJ226" s="212"/>
      <c r="AK226" s="212"/>
      <c r="AL226" s="212"/>
      <c r="AM226" s="212"/>
      <c r="AN226" s="212"/>
      <c r="AO226" s="212"/>
      <c r="AP226" s="212"/>
      <c r="AQ226" s="212"/>
      <c r="AR226" s="212"/>
      <c r="AS226" s="212"/>
      <c r="AT226" s="212"/>
      <c r="AU226" s="212"/>
      <c r="AV226" s="212"/>
      <c r="AW226" s="212"/>
      <c r="AX226" s="212"/>
      <c r="AY226" s="212"/>
      <c r="AZ226" s="212"/>
      <c r="BA226" s="212"/>
      <c r="BB226" s="212"/>
      <c r="BC226" s="212"/>
      <c r="BD226" s="212"/>
      <c r="BE226" s="212"/>
      <c r="BF226" s="212"/>
      <c r="BG226" s="212"/>
      <c r="BH226" s="212"/>
      <c r="BI226" s="212"/>
    </row>
    <row r="227" spans="1:69" ht="16" customHeight="1">
      <c r="A227" s="12">
        <v>38</v>
      </c>
      <c r="C227" s="213" t="s">
        <v>430</v>
      </c>
      <c r="D227" s="212" t="s">
        <v>431</v>
      </c>
      <c r="E227" s="12">
        <v>57.1</v>
      </c>
      <c r="F227" s="212" t="s">
        <v>110</v>
      </c>
      <c r="G227" s="12">
        <v>1</v>
      </c>
      <c r="H227" s="23" t="s">
        <v>113</v>
      </c>
      <c r="I227" s="12" t="s">
        <v>25</v>
      </c>
      <c r="J227" s="12" t="s">
        <v>34</v>
      </c>
      <c r="K227" s="10" t="s">
        <v>896</v>
      </c>
      <c r="L227" s="12" t="s">
        <v>65</v>
      </c>
      <c r="M227" s="12" t="s">
        <v>43</v>
      </c>
      <c r="N227" s="12" t="s">
        <v>44</v>
      </c>
      <c r="O227" s="27">
        <v>0.406708091198421</v>
      </c>
      <c r="P227" s="12" t="s">
        <v>45</v>
      </c>
      <c r="Q227" s="212" t="s">
        <v>67</v>
      </c>
      <c r="R227" s="217">
        <v>4244</v>
      </c>
      <c r="S227" s="222">
        <v>2</v>
      </c>
      <c r="T227" s="5" t="s">
        <v>31</v>
      </c>
      <c r="U227" s="221">
        <v>1.1000000000000001</v>
      </c>
      <c r="AB227" s="212"/>
      <c r="AC227" s="212"/>
      <c r="AD227" s="212"/>
      <c r="AE227" s="212"/>
      <c r="AF227" s="212"/>
      <c r="AG227" s="212"/>
      <c r="AH227" s="212"/>
      <c r="AI227" s="212"/>
      <c r="AJ227" s="212"/>
      <c r="AK227" s="212"/>
      <c r="AL227" s="212"/>
      <c r="AM227" s="212"/>
      <c r="AN227" s="212"/>
      <c r="AO227" s="212"/>
      <c r="AP227" s="212"/>
      <c r="AQ227" s="212"/>
      <c r="AR227" s="212"/>
      <c r="AS227" s="212"/>
      <c r="AT227" s="212"/>
      <c r="AU227" s="212"/>
      <c r="AV227" s="212"/>
      <c r="AW227" s="212"/>
      <c r="AX227" s="212"/>
      <c r="AY227" s="212"/>
      <c r="AZ227" s="212"/>
      <c r="BA227" s="212"/>
      <c r="BB227" s="212"/>
      <c r="BC227" s="212"/>
      <c r="BD227" s="212"/>
      <c r="BE227" s="212"/>
      <c r="BF227" s="212"/>
      <c r="BG227" s="212"/>
      <c r="BH227" s="212"/>
      <c r="BI227" s="212"/>
    </row>
    <row r="228" spans="1:69" ht="16" customHeight="1">
      <c r="A228" s="12">
        <v>38</v>
      </c>
      <c r="C228" s="213" t="s">
        <v>367</v>
      </c>
      <c r="D228" s="210" t="s">
        <v>368</v>
      </c>
      <c r="E228" s="12">
        <v>57.1</v>
      </c>
      <c r="F228" s="212" t="s">
        <v>68</v>
      </c>
      <c r="G228" s="12">
        <v>1</v>
      </c>
      <c r="H228" s="23" t="s">
        <v>113</v>
      </c>
      <c r="I228" s="12" t="s">
        <v>25</v>
      </c>
      <c r="J228" s="12" t="s">
        <v>34</v>
      </c>
      <c r="K228" s="10" t="s">
        <v>896</v>
      </c>
      <c r="L228" s="12" t="s">
        <v>65</v>
      </c>
      <c r="M228" s="12" t="s">
        <v>43</v>
      </c>
      <c r="N228" s="12" t="s">
        <v>44</v>
      </c>
      <c r="O228" s="27">
        <v>1.7916478852319999</v>
      </c>
      <c r="P228" s="12" t="s">
        <v>25</v>
      </c>
      <c r="Q228" s="212" t="s">
        <v>67</v>
      </c>
      <c r="R228" s="217">
        <v>39240.15</v>
      </c>
      <c r="S228" s="222">
        <v>2</v>
      </c>
      <c r="T228" s="5" t="s">
        <v>31</v>
      </c>
      <c r="U228" s="221">
        <v>1.1000000000000001</v>
      </c>
      <c r="AB228" s="212"/>
      <c r="AC228" s="212"/>
      <c r="AD228" s="212"/>
      <c r="AE228" s="212"/>
      <c r="AF228" s="212"/>
      <c r="AG228" s="212"/>
      <c r="AH228" s="212"/>
      <c r="AI228" s="212"/>
      <c r="AJ228" s="212"/>
      <c r="AK228" s="212"/>
      <c r="AL228" s="212"/>
      <c r="AM228" s="212"/>
      <c r="AN228" s="212"/>
      <c r="AO228" s="212"/>
      <c r="AP228" s="212"/>
      <c r="AQ228" s="212"/>
      <c r="AR228" s="212"/>
      <c r="AS228" s="212"/>
      <c r="AT228" s="212"/>
      <c r="AU228" s="212"/>
      <c r="AV228" s="212"/>
      <c r="AW228" s="212"/>
      <c r="AX228" s="212"/>
      <c r="AY228" s="212"/>
      <c r="AZ228" s="212"/>
      <c r="BA228" s="212"/>
      <c r="BB228" s="212"/>
      <c r="BC228" s="212"/>
      <c r="BD228" s="212"/>
      <c r="BE228" s="212"/>
      <c r="BF228" s="212"/>
      <c r="BG228" s="212"/>
      <c r="BH228" s="212"/>
      <c r="BI228" s="212"/>
    </row>
    <row r="229" spans="1:69" ht="16" customHeight="1">
      <c r="A229" s="12">
        <v>38</v>
      </c>
      <c r="C229" s="213" t="s">
        <v>367</v>
      </c>
      <c r="D229" s="210" t="s">
        <v>368</v>
      </c>
      <c r="E229" s="12">
        <v>57.1</v>
      </c>
      <c r="F229" s="212" t="s">
        <v>110</v>
      </c>
      <c r="G229" s="12">
        <v>1</v>
      </c>
      <c r="H229" s="23" t="s">
        <v>113</v>
      </c>
      <c r="I229" s="12" t="s">
        <v>25</v>
      </c>
      <c r="J229" s="12" t="s">
        <v>34</v>
      </c>
      <c r="K229" s="10" t="s">
        <v>896</v>
      </c>
      <c r="L229" s="12" t="s">
        <v>65</v>
      </c>
      <c r="M229" s="12" t="s">
        <v>43</v>
      </c>
      <c r="N229" s="12" t="s">
        <v>44</v>
      </c>
      <c r="O229" s="27">
        <v>1.5126916950048801</v>
      </c>
      <c r="P229" s="12" t="s">
        <v>25</v>
      </c>
      <c r="Q229" s="212" t="s">
        <v>67</v>
      </c>
      <c r="R229" s="217">
        <v>39240.15</v>
      </c>
      <c r="S229" s="222">
        <v>2</v>
      </c>
      <c r="T229" s="5" t="s">
        <v>31</v>
      </c>
      <c r="U229" s="221">
        <v>1.1000000000000001</v>
      </c>
      <c r="AB229" s="212"/>
      <c r="AC229" s="212"/>
      <c r="AD229" s="212"/>
      <c r="AE229" s="212"/>
      <c r="AF229" s="212"/>
      <c r="AG229" s="212"/>
      <c r="AH229" s="212"/>
      <c r="AI229" s="212"/>
      <c r="AJ229" s="212"/>
      <c r="AK229" s="212"/>
      <c r="AL229" s="212"/>
      <c r="AM229" s="212"/>
      <c r="AN229" s="212"/>
      <c r="AO229" s="212"/>
      <c r="AP229" s="212"/>
      <c r="AQ229" s="212"/>
      <c r="AR229" s="212"/>
      <c r="AS229" s="212"/>
      <c r="AT229" s="212"/>
      <c r="AU229" s="212"/>
      <c r="AV229" s="212"/>
      <c r="AW229" s="212"/>
      <c r="AX229" s="212"/>
      <c r="AY229" s="212"/>
      <c r="AZ229" s="212"/>
      <c r="BA229" s="212"/>
      <c r="BB229" s="212"/>
      <c r="BC229" s="212"/>
      <c r="BD229" s="212"/>
      <c r="BE229" s="212"/>
      <c r="BF229" s="212"/>
      <c r="BG229" s="212"/>
      <c r="BH229" s="212"/>
      <c r="BI229" s="212"/>
    </row>
    <row r="230" spans="1:69" ht="16" customHeight="1">
      <c r="A230" s="12">
        <v>38</v>
      </c>
      <c r="C230" s="213" t="s">
        <v>367</v>
      </c>
      <c r="D230" s="210" t="s">
        <v>368</v>
      </c>
      <c r="E230" s="12">
        <v>57.1</v>
      </c>
      <c r="F230" s="212" t="s">
        <v>69</v>
      </c>
      <c r="G230" s="12">
        <v>1</v>
      </c>
      <c r="H230" s="14" t="s">
        <v>24</v>
      </c>
      <c r="I230" s="12" t="s">
        <v>25</v>
      </c>
      <c r="J230" s="12" t="s">
        <v>34</v>
      </c>
      <c r="K230" s="10" t="s">
        <v>896</v>
      </c>
      <c r="L230" s="12" t="s">
        <v>65</v>
      </c>
      <c r="M230" s="12" t="s">
        <v>43</v>
      </c>
      <c r="N230" s="12" t="s">
        <v>44</v>
      </c>
      <c r="O230" s="27">
        <v>0.72154765551983402</v>
      </c>
      <c r="P230" s="12" t="s">
        <v>66</v>
      </c>
      <c r="Q230" s="212" t="s">
        <v>67</v>
      </c>
      <c r="R230" s="217">
        <v>39240.15</v>
      </c>
      <c r="S230" s="222">
        <v>2</v>
      </c>
      <c r="T230" s="5" t="s">
        <v>31</v>
      </c>
      <c r="U230" s="221">
        <v>1.1000000000000001</v>
      </c>
      <c r="AG230" s="212"/>
      <c r="AH230" s="212"/>
      <c r="AI230" s="212"/>
      <c r="AJ230" s="212"/>
      <c r="AK230" s="212"/>
      <c r="AL230" s="212"/>
      <c r="AM230" s="212"/>
      <c r="AN230" s="212"/>
      <c r="AO230" s="212"/>
      <c r="AP230" s="212"/>
      <c r="AQ230" s="212"/>
      <c r="AR230" s="212"/>
      <c r="AS230" s="212"/>
      <c r="AT230" s="212"/>
      <c r="AU230" s="212"/>
      <c r="AV230" s="212"/>
      <c r="AW230" s="212"/>
      <c r="AX230" s="212"/>
      <c r="AY230" s="212"/>
      <c r="AZ230" s="212"/>
      <c r="BA230" s="212"/>
      <c r="BB230" s="212"/>
      <c r="BC230" s="212"/>
      <c r="BD230" s="212"/>
      <c r="BE230" s="212"/>
      <c r="BF230" s="212"/>
      <c r="BG230" s="212"/>
      <c r="BH230" s="212"/>
      <c r="BI230" s="212"/>
    </row>
    <row r="231" spans="1:69" ht="16" customHeight="1">
      <c r="A231" s="12">
        <v>38</v>
      </c>
      <c r="C231" s="36" t="s">
        <v>367</v>
      </c>
      <c r="D231" s="212" t="s">
        <v>368</v>
      </c>
      <c r="E231" s="12">
        <v>57.1</v>
      </c>
      <c r="F231" s="212" t="s">
        <v>63</v>
      </c>
      <c r="G231" s="12">
        <v>1</v>
      </c>
      <c r="H231" s="23" t="s">
        <v>113</v>
      </c>
      <c r="I231" s="12" t="s">
        <v>25</v>
      </c>
      <c r="J231" s="12" t="s">
        <v>34</v>
      </c>
      <c r="K231" s="10" t="s">
        <v>896</v>
      </c>
      <c r="L231" s="12" t="s">
        <v>65</v>
      </c>
      <c r="M231" s="12" t="s">
        <v>43</v>
      </c>
      <c r="N231" s="12" t="s">
        <v>44</v>
      </c>
      <c r="O231" s="27">
        <v>1.53478607173466</v>
      </c>
      <c r="P231" s="12" t="s">
        <v>25</v>
      </c>
      <c r="Q231" s="212" t="s">
        <v>67</v>
      </c>
      <c r="R231" s="217">
        <v>39240.15</v>
      </c>
      <c r="S231" s="222">
        <v>1</v>
      </c>
      <c r="T231" s="5" t="s">
        <v>31</v>
      </c>
      <c r="U231" s="221">
        <v>3</v>
      </c>
      <c r="AG231" s="212"/>
      <c r="AH231" s="212"/>
      <c r="AI231" s="212"/>
      <c r="AJ231" s="212"/>
      <c r="AK231" s="212"/>
      <c r="AL231" s="212"/>
      <c r="AM231" s="212"/>
      <c r="AN231" s="212"/>
      <c r="AO231" s="212"/>
      <c r="AP231" s="212"/>
      <c r="AQ231" s="212"/>
      <c r="AR231" s="212"/>
      <c r="AS231" s="212"/>
      <c r="AT231" s="212"/>
      <c r="AU231" s="212"/>
      <c r="AV231" s="212"/>
      <c r="AW231" s="212"/>
      <c r="AX231" s="212"/>
      <c r="AY231" s="212"/>
      <c r="AZ231" s="212"/>
      <c r="BA231" s="212"/>
      <c r="BB231" s="212"/>
      <c r="BC231" s="212"/>
      <c r="BD231" s="212"/>
      <c r="BE231" s="212"/>
      <c r="BF231" s="212"/>
      <c r="BG231" s="212"/>
      <c r="BH231" s="212"/>
      <c r="BI231" s="212"/>
    </row>
    <row r="232" spans="1:69" ht="16" customHeight="1">
      <c r="A232" s="12">
        <v>38</v>
      </c>
      <c r="B232" s="210"/>
      <c r="C232" s="213" t="s">
        <v>367</v>
      </c>
      <c r="D232" s="210" t="s">
        <v>368</v>
      </c>
      <c r="E232" s="12">
        <v>57.1</v>
      </c>
      <c r="F232" s="212" t="s">
        <v>586</v>
      </c>
      <c r="G232" s="5">
        <v>3</v>
      </c>
      <c r="H232" s="14" t="s">
        <v>24</v>
      </c>
      <c r="I232" s="12" t="s">
        <v>25</v>
      </c>
      <c r="J232" s="5" t="s">
        <v>53</v>
      </c>
      <c r="K232" s="10" t="s">
        <v>896</v>
      </c>
      <c r="L232" s="12">
        <v>2019</v>
      </c>
      <c r="M232" s="5" t="s">
        <v>43</v>
      </c>
      <c r="N232" s="12" t="s">
        <v>104</v>
      </c>
      <c r="P232" s="12" t="s">
        <v>25</v>
      </c>
      <c r="Q232" s="212" t="s">
        <v>105</v>
      </c>
      <c r="R232" s="217">
        <v>39240.15</v>
      </c>
      <c r="S232" s="5">
        <v>2</v>
      </c>
      <c r="T232" s="12" t="s">
        <v>244</v>
      </c>
      <c r="U232" s="221">
        <v>1</v>
      </c>
      <c r="AB232" s="212"/>
      <c r="AC232" s="212"/>
      <c r="AD232" s="212"/>
      <c r="AE232" s="212"/>
      <c r="AF232" s="212"/>
    </row>
    <row r="233" spans="1:69" ht="16" customHeight="1">
      <c r="A233" s="5">
        <v>38</v>
      </c>
      <c r="B233" s="11"/>
      <c r="C233" s="36" t="s">
        <v>610</v>
      </c>
      <c r="D233" s="6" t="s">
        <v>609</v>
      </c>
      <c r="E233" s="5">
        <v>57.1</v>
      </c>
      <c r="F233" s="6" t="s">
        <v>614</v>
      </c>
      <c r="G233" s="5">
        <v>3</v>
      </c>
      <c r="H233" s="16" t="s">
        <v>40</v>
      </c>
      <c r="I233" s="12" t="s">
        <v>41</v>
      </c>
      <c r="J233" s="5" t="s">
        <v>53</v>
      </c>
      <c r="K233" s="12" t="s">
        <v>27</v>
      </c>
      <c r="L233" s="5" t="s">
        <v>592</v>
      </c>
      <c r="M233" s="5" t="s">
        <v>43</v>
      </c>
      <c r="N233" s="5" t="s">
        <v>594</v>
      </c>
      <c r="O233" s="5" t="s">
        <v>593</v>
      </c>
      <c r="P233" s="5" t="s">
        <v>45</v>
      </c>
      <c r="Q233" s="6" t="s">
        <v>595</v>
      </c>
      <c r="R233" s="217">
        <v>260</v>
      </c>
      <c r="S233" s="5">
        <v>1</v>
      </c>
      <c r="T233" s="5" t="s">
        <v>31</v>
      </c>
      <c r="U233" s="221">
        <v>3</v>
      </c>
      <c r="V233" s="11"/>
      <c r="W233" s="11"/>
      <c r="X233" s="11"/>
      <c r="Y233" s="11"/>
      <c r="Z233" s="11"/>
      <c r="AA233" s="11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</row>
    <row r="234" spans="1:69" s="6" customFormat="1" ht="16" customHeight="1">
      <c r="A234" s="12">
        <v>38</v>
      </c>
      <c r="C234" s="13" t="s">
        <v>433</v>
      </c>
      <c r="D234" s="11" t="s">
        <v>434</v>
      </c>
      <c r="E234" s="12">
        <v>57.6</v>
      </c>
      <c r="F234" s="11" t="s">
        <v>194</v>
      </c>
      <c r="G234" s="12">
        <v>1</v>
      </c>
      <c r="H234" s="23" t="s">
        <v>113</v>
      </c>
      <c r="I234" s="12" t="s">
        <v>25</v>
      </c>
      <c r="J234" s="12" t="s">
        <v>34</v>
      </c>
      <c r="K234" s="12" t="s">
        <v>27</v>
      </c>
      <c r="L234" s="12" t="s">
        <v>435</v>
      </c>
      <c r="M234" s="12" t="s">
        <v>173</v>
      </c>
      <c r="N234" s="12" t="s">
        <v>403</v>
      </c>
      <c r="O234" s="27" t="s">
        <v>157</v>
      </c>
      <c r="P234" s="12" t="s">
        <v>25</v>
      </c>
      <c r="Q234" s="11" t="s">
        <v>175</v>
      </c>
      <c r="R234" s="217">
        <v>102.99</v>
      </c>
      <c r="S234" s="222">
        <v>1</v>
      </c>
      <c r="T234" s="5" t="s">
        <v>31</v>
      </c>
      <c r="U234" s="221">
        <v>1</v>
      </c>
      <c r="V234" s="11"/>
      <c r="W234" s="11"/>
      <c r="X234" s="11"/>
      <c r="Y234" s="11"/>
      <c r="Z234" s="11"/>
      <c r="AA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</row>
    <row r="235" spans="1:69" s="6" customFormat="1" ht="16" customHeight="1">
      <c r="A235" s="12">
        <v>38</v>
      </c>
      <c r="B235" s="11"/>
      <c r="C235" s="13" t="s">
        <v>436</v>
      </c>
      <c r="D235" s="11" t="s">
        <v>437</v>
      </c>
      <c r="E235" s="12">
        <v>57.6</v>
      </c>
      <c r="F235" s="11" t="s">
        <v>194</v>
      </c>
      <c r="G235" s="12">
        <v>1</v>
      </c>
      <c r="H235" s="16" t="s">
        <v>40</v>
      </c>
      <c r="I235" s="12" t="s">
        <v>41</v>
      </c>
      <c r="J235" s="12" t="s">
        <v>34</v>
      </c>
      <c r="K235" s="12" t="s">
        <v>27</v>
      </c>
      <c r="L235" s="12" t="s">
        <v>438</v>
      </c>
      <c r="M235" s="12" t="s">
        <v>173</v>
      </c>
      <c r="N235" s="12" t="s">
        <v>439</v>
      </c>
      <c r="O235" s="27" t="s">
        <v>440</v>
      </c>
      <c r="P235" s="12" t="s">
        <v>45</v>
      </c>
      <c r="Q235" s="11" t="s">
        <v>175</v>
      </c>
      <c r="R235" s="217">
        <v>310.66000000000003</v>
      </c>
      <c r="S235" s="222">
        <v>1</v>
      </c>
      <c r="T235" s="5" t="s">
        <v>31</v>
      </c>
      <c r="U235" s="221">
        <v>1</v>
      </c>
      <c r="V235" s="11"/>
      <c r="W235" s="11"/>
      <c r="X235" s="11"/>
      <c r="Y235" s="11"/>
      <c r="Z235" s="11"/>
      <c r="AA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</row>
    <row r="236" spans="1:69" s="6" customFormat="1" ht="16" customHeight="1">
      <c r="A236" s="12">
        <v>38</v>
      </c>
      <c r="B236" s="11"/>
      <c r="C236" s="13" t="s">
        <v>441</v>
      </c>
      <c r="D236" s="11" t="s">
        <v>442</v>
      </c>
      <c r="E236" s="12">
        <v>57.6</v>
      </c>
      <c r="F236" s="11" t="s">
        <v>194</v>
      </c>
      <c r="G236" s="12">
        <v>1</v>
      </c>
      <c r="H236" s="23" t="s">
        <v>113</v>
      </c>
      <c r="I236" s="12" t="s">
        <v>25</v>
      </c>
      <c r="J236" s="12" t="s">
        <v>34</v>
      </c>
      <c r="K236" s="12" t="s">
        <v>27</v>
      </c>
      <c r="L236" s="12" t="s">
        <v>438</v>
      </c>
      <c r="M236" s="12" t="s">
        <v>173</v>
      </c>
      <c r="N236" s="12" t="s">
        <v>443</v>
      </c>
      <c r="O236" s="27" t="s">
        <v>157</v>
      </c>
      <c r="P236" s="12" t="s">
        <v>25</v>
      </c>
      <c r="Q236" s="11" t="s">
        <v>175</v>
      </c>
      <c r="R236" s="217">
        <v>3178.89</v>
      </c>
      <c r="S236" s="222">
        <v>1</v>
      </c>
      <c r="T236" s="5" t="s">
        <v>31</v>
      </c>
      <c r="U236" s="221">
        <v>1</v>
      </c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</row>
    <row r="237" spans="1:69" s="6" customFormat="1" ht="16" customHeight="1">
      <c r="A237" s="12">
        <v>38</v>
      </c>
      <c r="B237" s="11"/>
      <c r="C237" s="13" t="s">
        <v>444</v>
      </c>
      <c r="D237" s="11" t="s">
        <v>445</v>
      </c>
      <c r="E237" s="12">
        <v>57.6</v>
      </c>
      <c r="F237" s="11" t="s">
        <v>194</v>
      </c>
      <c r="G237" s="12">
        <v>1</v>
      </c>
      <c r="H237" s="23" t="s">
        <v>113</v>
      </c>
      <c r="I237" s="12" t="s">
        <v>25</v>
      </c>
      <c r="J237" s="12" t="s">
        <v>34</v>
      </c>
      <c r="K237" s="12" t="s">
        <v>27</v>
      </c>
      <c r="L237" s="12" t="s">
        <v>438</v>
      </c>
      <c r="M237" s="12" t="s">
        <v>173</v>
      </c>
      <c r="N237" s="12" t="s">
        <v>403</v>
      </c>
      <c r="O237" s="27" t="s">
        <v>446</v>
      </c>
      <c r="P237" s="12" t="s">
        <v>25</v>
      </c>
      <c r="Q237" s="11" t="s">
        <v>175</v>
      </c>
      <c r="R237" s="217">
        <v>225</v>
      </c>
      <c r="S237" s="222">
        <v>1</v>
      </c>
      <c r="T237" s="5" t="s">
        <v>31</v>
      </c>
      <c r="U237" s="221">
        <v>1</v>
      </c>
      <c r="V237" s="11"/>
      <c r="W237" s="11"/>
      <c r="X237" s="11"/>
      <c r="Y237" s="11"/>
      <c r="Z237" s="11"/>
      <c r="AA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</row>
    <row r="238" spans="1:69" s="6" customFormat="1" ht="16" customHeight="1">
      <c r="A238" s="5">
        <v>38</v>
      </c>
      <c r="C238" s="7" t="s">
        <v>447</v>
      </c>
      <c r="D238" s="6" t="s">
        <v>448</v>
      </c>
      <c r="E238" s="8" t="s">
        <v>22</v>
      </c>
      <c r="F238" s="6" t="s">
        <v>23</v>
      </c>
      <c r="G238" s="5">
        <v>2</v>
      </c>
      <c r="H238" s="9" t="s">
        <v>24</v>
      </c>
      <c r="I238" s="5" t="s">
        <v>25</v>
      </c>
      <c r="J238" s="5" t="s">
        <v>26</v>
      </c>
      <c r="K238" s="10" t="s">
        <v>85</v>
      </c>
      <c r="L238" s="5">
        <v>2019</v>
      </c>
      <c r="M238" s="5" t="s">
        <v>23</v>
      </c>
      <c r="N238" s="5" t="s">
        <v>28</v>
      </c>
      <c r="O238" s="29">
        <v>1.0062</v>
      </c>
      <c r="P238" s="5" t="s">
        <v>29</v>
      </c>
      <c r="Q238" s="6" t="s">
        <v>59</v>
      </c>
      <c r="R238" s="217">
        <v>4530.7700000000004</v>
      </c>
      <c r="S238" s="5">
        <v>1</v>
      </c>
      <c r="T238" s="5" t="s">
        <v>244</v>
      </c>
      <c r="U238" s="221">
        <v>2</v>
      </c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BK238" s="18"/>
      <c r="BL238" s="18"/>
      <c r="BM238" s="18"/>
      <c r="BN238" s="18"/>
      <c r="BO238" s="18"/>
      <c r="BP238" s="18"/>
    </row>
    <row r="239" spans="1:69" s="6" customFormat="1" ht="16" customHeight="1">
      <c r="A239" s="5">
        <v>38</v>
      </c>
      <c r="C239" s="7" t="s">
        <v>449</v>
      </c>
      <c r="D239" s="6" t="s">
        <v>450</v>
      </c>
      <c r="E239" s="8" t="s">
        <v>22</v>
      </c>
      <c r="F239" s="6" t="s">
        <v>23</v>
      </c>
      <c r="G239" s="5">
        <v>2</v>
      </c>
      <c r="H239" s="9" t="s">
        <v>24</v>
      </c>
      <c r="I239" s="5" t="s">
        <v>25</v>
      </c>
      <c r="J239" s="5" t="s">
        <v>26</v>
      </c>
      <c r="K239" s="10" t="s">
        <v>27</v>
      </c>
      <c r="L239" s="5">
        <v>2019</v>
      </c>
      <c r="M239" s="5" t="s">
        <v>23</v>
      </c>
      <c r="N239" s="5" t="s">
        <v>28</v>
      </c>
      <c r="O239" s="29">
        <v>0.84840000000000004</v>
      </c>
      <c r="P239" s="5" t="s">
        <v>29</v>
      </c>
      <c r="Q239" s="6" t="s">
        <v>50</v>
      </c>
      <c r="R239" s="217">
        <v>294.17</v>
      </c>
      <c r="S239" s="5">
        <v>1</v>
      </c>
      <c r="T239" s="5" t="s">
        <v>244</v>
      </c>
      <c r="U239" s="221">
        <v>2</v>
      </c>
      <c r="V239" s="11"/>
      <c r="W239" s="11"/>
      <c r="X239" s="11"/>
      <c r="Y239" s="11"/>
      <c r="Z239" s="11"/>
      <c r="AA239" s="11"/>
      <c r="BQ239" s="18"/>
    </row>
    <row r="240" spans="1:69" s="18" customFormat="1" ht="16" customHeight="1">
      <c r="A240" s="5">
        <v>38</v>
      </c>
      <c r="B240" s="6"/>
      <c r="C240" s="7" t="s">
        <v>451</v>
      </c>
      <c r="D240" s="6" t="s">
        <v>452</v>
      </c>
      <c r="E240" s="8" t="s">
        <v>22</v>
      </c>
      <c r="F240" s="6" t="s">
        <v>23</v>
      </c>
      <c r="G240" s="5">
        <v>2</v>
      </c>
      <c r="H240" s="9" t="s">
        <v>24</v>
      </c>
      <c r="I240" s="5" t="s">
        <v>25</v>
      </c>
      <c r="J240" s="5" t="s">
        <v>26</v>
      </c>
      <c r="K240" s="10" t="s">
        <v>27</v>
      </c>
      <c r="L240" s="5">
        <v>2019</v>
      </c>
      <c r="M240" s="5" t="s">
        <v>23</v>
      </c>
      <c r="N240" s="5" t="s">
        <v>28</v>
      </c>
      <c r="O240" s="29">
        <v>0.85389999999999999</v>
      </c>
      <c r="P240" s="5" t="s">
        <v>29</v>
      </c>
      <c r="Q240" s="6" t="s">
        <v>77</v>
      </c>
      <c r="R240" s="217">
        <v>0</v>
      </c>
      <c r="S240" s="5">
        <v>1</v>
      </c>
      <c r="T240" s="5" t="s">
        <v>244</v>
      </c>
      <c r="U240" s="221">
        <v>2</v>
      </c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</row>
    <row r="241" spans="1:69" s="6" customFormat="1" ht="16" customHeight="1">
      <c r="A241" s="5">
        <v>38</v>
      </c>
      <c r="C241" s="7" t="s">
        <v>453</v>
      </c>
      <c r="D241" s="6" t="s">
        <v>454</v>
      </c>
      <c r="E241" s="8" t="s">
        <v>22</v>
      </c>
      <c r="F241" s="6" t="s">
        <v>23</v>
      </c>
      <c r="G241" s="5">
        <v>2</v>
      </c>
      <c r="H241" s="9" t="s">
        <v>24</v>
      </c>
      <c r="I241" s="5" t="s">
        <v>25</v>
      </c>
      <c r="J241" s="5" t="s">
        <v>26</v>
      </c>
      <c r="K241" s="10" t="s">
        <v>27</v>
      </c>
      <c r="L241" s="5">
        <v>2019</v>
      </c>
      <c r="M241" s="5" t="s">
        <v>23</v>
      </c>
      <c r="N241" s="5" t="s">
        <v>28</v>
      </c>
      <c r="O241" s="29">
        <v>0.85929999999999995</v>
      </c>
      <c r="P241" s="5" t="s">
        <v>29</v>
      </c>
      <c r="Q241" s="6" t="s">
        <v>77</v>
      </c>
      <c r="R241" s="217">
        <v>70.59</v>
      </c>
      <c r="S241" s="5">
        <v>1</v>
      </c>
      <c r="T241" s="5" t="s">
        <v>244</v>
      </c>
      <c r="U241" s="221">
        <v>2</v>
      </c>
      <c r="V241" s="11"/>
      <c r="W241" s="11"/>
      <c r="X241" s="11"/>
      <c r="Y241" s="11"/>
      <c r="Z241" s="11"/>
      <c r="AA241" s="11"/>
    </row>
    <row r="242" spans="1:69" s="6" customFormat="1" ht="16" customHeight="1">
      <c r="A242" s="5">
        <v>38</v>
      </c>
      <c r="C242" s="7" t="s">
        <v>441</v>
      </c>
      <c r="D242" s="6" t="s">
        <v>442</v>
      </c>
      <c r="E242" s="8" t="s">
        <v>22</v>
      </c>
      <c r="F242" s="6" t="s">
        <v>23</v>
      </c>
      <c r="G242" s="5">
        <v>2</v>
      </c>
      <c r="H242" s="9" t="s">
        <v>24</v>
      </c>
      <c r="I242" s="5" t="s">
        <v>25</v>
      </c>
      <c r="J242" s="5" t="s">
        <v>26</v>
      </c>
      <c r="K242" s="10" t="s">
        <v>27</v>
      </c>
      <c r="L242" s="5">
        <v>2019</v>
      </c>
      <c r="M242" s="5" t="s">
        <v>23</v>
      </c>
      <c r="N242" s="5" t="s">
        <v>28</v>
      </c>
      <c r="O242" s="29">
        <v>0.85560000000000003</v>
      </c>
      <c r="P242" s="5" t="s">
        <v>29</v>
      </c>
      <c r="Q242" s="6" t="s">
        <v>77</v>
      </c>
      <c r="R242" s="217">
        <v>3178.89</v>
      </c>
      <c r="S242" s="5">
        <v>2</v>
      </c>
      <c r="T242" s="5" t="s">
        <v>31</v>
      </c>
      <c r="U242" s="221">
        <v>2</v>
      </c>
      <c r="V242" s="11"/>
      <c r="W242" s="11"/>
      <c r="X242" s="11"/>
      <c r="Y242" s="11"/>
      <c r="Z242" s="11"/>
      <c r="AA242" s="11"/>
    </row>
    <row r="243" spans="1:69" s="6" customFormat="1" ht="16" customHeight="1">
      <c r="A243" s="5">
        <v>38</v>
      </c>
      <c r="C243" s="7" t="s">
        <v>455</v>
      </c>
      <c r="D243" s="6" t="s">
        <v>456</v>
      </c>
      <c r="E243" s="8" t="s">
        <v>22</v>
      </c>
      <c r="F243" s="11" t="s">
        <v>331</v>
      </c>
      <c r="G243" s="5">
        <v>1</v>
      </c>
      <c r="H243" s="23" t="s">
        <v>113</v>
      </c>
      <c r="I243" s="5" t="s">
        <v>25</v>
      </c>
      <c r="J243" s="12" t="s">
        <v>34</v>
      </c>
      <c r="K243" s="10" t="s">
        <v>27</v>
      </c>
      <c r="L243" s="5">
        <v>2019</v>
      </c>
      <c r="M243" s="12" t="s">
        <v>332</v>
      </c>
      <c r="N243" s="5" t="s">
        <v>28</v>
      </c>
      <c r="O243" s="29">
        <v>1.39</v>
      </c>
      <c r="P243" s="5" t="s">
        <v>895</v>
      </c>
      <c r="Q243" s="6" t="s">
        <v>893</v>
      </c>
      <c r="R243" s="217">
        <v>18384.47</v>
      </c>
      <c r="S243" s="5">
        <v>1</v>
      </c>
      <c r="T243" s="5" t="s">
        <v>244</v>
      </c>
      <c r="U243" s="221">
        <v>2</v>
      </c>
      <c r="V243" s="11"/>
      <c r="W243" s="11"/>
      <c r="X243" s="11"/>
      <c r="Y243" s="11"/>
      <c r="Z243" s="11"/>
      <c r="AA243" s="11"/>
    </row>
    <row r="244" spans="1:69" s="6" customFormat="1" ht="16" customHeight="1">
      <c r="A244" s="5">
        <v>38</v>
      </c>
      <c r="B244" s="210"/>
      <c r="C244" s="36" t="s">
        <v>457</v>
      </c>
      <c r="D244" s="210" t="s">
        <v>458</v>
      </c>
      <c r="E244" s="8" t="s">
        <v>22</v>
      </c>
      <c r="F244" s="210" t="s">
        <v>23</v>
      </c>
      <c r="G244" s="5">
        <v>2</v>
      </c>
      <c r="H244" s="9" t="s">
        <v>24</v>
      </c>
      <c r="I244" s="5" t="s">
        <v>25</v>
      </c>
      <c r="J244" s="5" t="s">
        <v>26</v>
      </c>
      <c r="K244" s="10" t="s">
        <v>896</v>
      </c>
      <c r="L244" s="5">
        <v>2019</v>
      </c>
      <c r="M244" s="5" t="s">
        <v>23</v>
      </c>
      <c r="N244" s="5" t="s">
        <v>28</v>
      </c>
      <c r="O244" s="29">
        <v>0.876</v>
      </c>
      <c r="P244" s="5" t="s">
        <v>29</v>
      </c>
      <c r="Q244" s="210" t="s">
        <v>50</v>
      </c>
      <c r="R244" s="217">
        <v>5314.38</v>
      </c>
      <c r="S244" s="5">
        <v>1</v>
      </c>
      <c r="T244" s="5" t="s">
        <v>31</v>
      </c>
      <c r="U244" s="221">
        <v>2</v>
      </c>
      <c r="V244" s="212"/>
      <c r="W244" s="212"/>
      <c r="X244" s="212"/>
      <c r="Y244" s="212"/>
      <c r="Z244" s="212"/>
      <c r="AA244" s="212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  <c r="BK244" s="210"/>
      <c r="BL244" s="210"/>
      <c r="BM244" s="210"/>
      <c r="BN244" s="210"/>
      <c r="BO244" s="210"/>
      <c r="BP244" s="210"/>
      <c r="BQ244" s="210"/>
    </row>
    <row r="245" spans="1:69" ht="16" customHeight="1">
      <c r="A245" s="5">
        <v>38</v>
      </c>
      <c r="B245" s="6"/>
      <c r="C245" s="7" t="s">
        <v>459</v>
      </c>
      <c r="D245" s="6" t="s">
        <v>460</v>
      </c>
      <c r="E245" s="8" t="s">
        <v>22</v>
      </c>
      <c r="F245" s="6" t="s">
        <v>23</v>
      </c>
      <c r="G245" s="5">
        <v>2</v>
      </c>
      <c r="H245" s="9" t="s">
        <v>24</v>
      </c>
      <c r="I245" s="5" t="s">
        <v>25</v>
      </c>
      <c r="J245" s="5" t="s">
        <v>26</v>
      </c>
      <c r="K245" s="10" t="s">
        <v>64</v>
      </c>
      <c r="L245" s="5">
        <v>2019</v>
      </c>
      <c r="M245" s="5" t="s">
        <v>23</v>
      </c>
      <c r="N245" s="5" t="s">
        <v>28</v>
      </c>
      <c r="O245" s="29">
        <v>0.91459999999999997</v>
      </c>
      <c r="P245" s="5" t="s">
        <v>29</v>
      </c>
      <c r="Q245" s="6" t="s">
        <v>30</v>
      </c>
      <c r="R245" s="217">
        <v>1645.15</v>
      </c>
      <c r="S245" s="5">
        <v>1</v>
      </c>
      <c r="T245" s="5" t="s">
        <v>244</v>
      </c>
      <c r="U245" s="221">
        <v>2</v>
      </c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</row>
    <row r="246" spans="1:69" s="6" customFormat="1" ht="16" customHeight="1">
      <c r="A246" s="12">
        <v>42</v>
      </c>
      <c r="B246" s="11" t="s">
        <v>461</v>
      </c>
      <c r="C246" s="13" t="s">
        <v>462</v>
      </c>
      <c r="D246" s="11" t="s">
        <v>463</v>
      </c>
      <c r="E246" s="12">
        <v>57.1</v>
      </c>
      <c r="F246" s="11" t="s">
        <v>98</v>
      </c>
      <c r="G246" s="12">
        <v>1</v>
      </c>
      <c r="H246" s="16" t="s">
        <v>40</v>
      </c>
      <c r="I246" s="12" t="s">
        <v>41</v>
      </c>
      <c r="J246" s="12" t="s">
        <v>34</v>
      </c>
      <c r="K246" s="12" t="s">
        <v>64</v>
      </c>
      <c r="L246" s="12" t="s">
        <v>65</v>
      </c>
      <c r="M246" s="12" t="s">
        <v>43</v>
      </c>
      <c r="N246" s="12" t="s">
        <v>44</v>
      </c>
      <c r="O246" s="27">
        <v>0.431169002166846</v>
      </c>
      <c r="P246" s="12" t="s">
        <v>45</v>
      </c>
      <c r="Q246" s="11" t="s">
        <v>67</v>
      </c>
      <c r="R246" s="217">
        <v>46030</v>
      </c>
      <c r="S246" s="222">
        <v>1</v>
      </c>
      <c r="T246" s="5" t="s">
        <v>31</v>
      </c>
      <c r="U246" s="221">
        <v>1</v>
      </c>
      <c r="V246" s="11"/>
      <c r="W246" s="11"/>
      <c r="X246" s="11"/>
      <c r="Y246" s="11"/>
      <c r="Z246" s="11"/>
      <c r="AA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</row>
    <row r="247" spans="1:69" s="6" customFormat="1" ht="16" customHeight="1">
      <c r="A247" s="12">
        <v>42</v>
      </c>
      <c r="B247" s="11"/>
      <c r="C247" s="13" t="s">
        <v>464</v>
      </c>
      <c r="D247" s="11" t="s">
        <v>465</v>
      </c>
      <c r="E247" s="12">
        <v>57.1</v>
      </c>
      <c r="F247" s="11" t="s">
        <v>168</v>
      </c>
      <c r="G247" s="12">
        <v>1</v>
      </c>
      <c r="H247" s="14" t="s">
        <v>24</v>
      </c>
      <c r="I247" s="12" t="s">
        <v>25</v>
      </c>
      <c r="J247" s="12" t="s">
        <v>26</v>
      </c>
      <c r="K247" s="12" t="s">
        <v>27</v>
      </c>
      <c r="L247" s="12">
        <v>2017</v>
      </c>
      <c r="M247" s="12" t="s">
        <v>161</v>
      </c>
      <c r="N247" s="12" t="s">
        <v>162</v>
      </c>
      <c r="O247" s="27">
        <v>0.93</v>
      </c>
      <c r="P247" s="12" t="s">
        <v>125</v>
      </c>
      <c r="Q247" s="11" t="s">
        <v>163</v>
      </c>
      <c r="R247" s="217">
        <v>20449.2</v>
      </c>
      <c r="S247" s="222">
        <v>1</v>
      </c>
      <c r="T247" s="5" t="s">
        <v>31</v>
      </c>
      <c r="U247" s="221">
        <v>1</v>
      </c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</row>
    <row r="248" spans="1:69" s="6" customFormat="1" ht="16" customHeight="1">
      <c r="A248" s="12">
        <v>42</v>
      </c>
      <c r="B248" s="11"/>
      <c r="C248" s="13" t="s">
        <v>464</v>
      </c>
      <c r="D248" s="11" t="s">
        <v>465</v>
      </c>
      <c r="E248" s="12">
        <v>57.1</v>
      </c>
      <c r="F248" s="11" t="s">
        <v>466</v>
      </c>
      <c r="G248" s="12">
        <v>1</v>
      </c>
      <c r="H248" s="14" t="s">
        <v>24</v>
      </c>
      <c r="I248" s="12" t="s">
        <v>25</v>
      </c>
      <c r="J248" s="12" t="s">
        <v>34</v>
      </c>
      <c r="K248" s="12" t="s">
        <v>27</v>
      </c>
      <c r="L248" s="12" t="s">
        <v>467</v>
      </c>
      <c r="M248" s="12" t="s">
        <v>43</v>
      </c>
      <c r="N248" s="12" t="s">
        <v>44</v>
      </c>
      <c r="O248" s="27">
        <v>0.79</v>
      </c>
      <c r="P248" s="12" t="s">
        <v>66</v>
      </c>
      <c r="Q248" s="11" t="s">
        <v>468</v>
      </c>
      <c r="R248" s="217">
        <v>20449.2</v>
      </c>
      <c r="S248" s="222">
        <v>2</v>
      </c>
      <c r="T248" s="5" t="s">
        <v>31</v>
      </c>
      <c r="U248" s="221">
        <v>1.1000000000000001</v>
      </c>
      <c r="V248" s="11"/>
      <c r="W248" s="11"/>
      <c r="X248" s="11"/>
      <c r="Y248" s="11"/>
      <c r="Z248" s="11"/>
      <c r="AA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</row>
    <row r="249" spans="1:69" s="6" customFormat="1" ht="16" customHeight="1">
      <c r="A249" s="12">
        <v>42</v>
      </c>
      <c r="B249" s="210"/>
      <c r="C249" s="213" t="s">
        <v>581</v>
      </c>
      <c r="D249" s="212" t="s">
        <v>391</v>
      </c>
      <c r="E249" s="12">
        <v>57.1</v>
      </c>
      <c r="F249" s="212" t="s">
        <v>586</v>
      </c>
      <c r="G249" s="5">
        <v>3</v>
      </c>
      <c r="H249" s="14" t="s">
        <v>24</v>
      </c>
      <c r="I249" s="12" t="s">
        <v>392</v>
      </c>
      <c r="J249" s="5" t="s">
        <v>53</v>
      </c>
      <c r="K249" s="10" t="s">
        <v>896</v>
      </c>
      <c r="L249" s="12">
        <v>2019</v>
      </c>
      <c r="M249" s="5" t="s">
        <v>43</v>
      </c>
      <c r="N249" s="12" t="s">
        <v>104</v>
      </c>
      <c r="O249" s="29"/>
      <c r="P249" s="12" t="s">
        <v>392</v>
      </c>
      <c r="Q249" s="212" t="s">
        <v>105</v>
      </c>
      <c r="R249" s="217">
        <v>46030</v>
      </c>
      <c r="S249" s="5">
        <v>2</v>
      </c>
      <c r="T249" s="12" t="s">
        <v>31</v>
      </c>
      <c r="U249" s="221">
        <v>1.1000000000000001</v>
      </c>
      <c r="V249" s="212"/>
      <c r="W249" s="212"/>
      <c r="X249" s="212"/>
      <c r="Y249" s="212"/>
      <c r="Z249" s="212"/>
      <c r="AA249" s="212"/>
      <c r="AB249" s="212"/>
      <c r="AC249" s="212"/>
      <c r="AD249" s="212"/>
      <c r="AE249" s="212"/>
      <c r="AF249" s="212"/>
      <c r="AG249" s="212"/>
      <c r="AH249" s="212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  <c r="BK249" s="210"/>
      <c r="BL249" s="210"/>
      <c r="BM249" s="210"/>
      <c r="BN249" s="210"/>
      <c r="BO249" s="210"/>
      <c r="BP249" s="210"/>
      <c r="BQ249" s="210"/>
    </row>
    <row r="250" spans="1:69" ht="16" customHeight="1">
      <c r="A250" s="12">
        <v>42</v>
      </c>
      <c r="B250" s="210"/>
      <c r="C250" s="213" t="s">
        <v>581</v>
      </c>
      <c r="D250" s="212" t="s">
        <v>391</v>
      </c>
      <c r="E250" s="12">
        <v>57.1</v>
      </c>
      <c r="F250" s="212" t="s">
        <v>168</v>
      </c>
      <c r="G250" s="12">
        <v>1</v>
      </c>
      <c r="H250" s="14" t="s">
        <v>24</v>
      </c>
      <c r="I250" s="12" t="s">
        <v>25</v>
      </c>
      <c r="J250" s="12" t="s">
        <v>26</v>
      </c>
      <c r="K250" s="10" t="s">
        <v>896</v>
      </c>
      <c r="L250" s="12">
        <v>2017</v>
      </c>
      <c r="M250" s="12" t="s">
        <v>161</v>
      </c>
      <c r="N250" s="12" t="s">
        <v>162</v>
      </c>
      <c r="O250" s="27">
        <v>1</v>
      </c>
      <c r="P250" s="12" t="s">
        <v>125</v>
      </c>
      <c r="Q250" s="212" t="s">
        <v>163</v>
      </c>
      <c r="R250" s="217">
        <v>46030</v>
      </c>
      <c r="S250" s="222">
        <v>2</v>
      </c>
      <c r="T250" s="5" t="s">
        <v>31</v>
      </c>
      <c r="U250" s="221">
        <v>1.1000000000000001</v>
      </c>
      <c r="AG250" s="212"/>
      <c r="AH250" s="212"/>
      <c r="AI250" s="212"/>
      <c r="AJ250" s="212"/>
      <c r="AK250" s="212"/>
      <c r="AL250" s="212"/>
      <c r="AM250" s="212"/>
      <c r="AN250" s="212"/>
      <c r="AO250" s="212"/>
      <c r="AP250" s="212"/>
      <c r="AQ250" s="212"/>
      <c r="AR250" s="212"/>
      <c r="AS250" s="212"/>
      <c r="AT250" s="212"/>
      <c r="AU250" s="212"/>
      <c r="AV250" s="212"/>
      <c r="AW250" s="212"/>
      <c r="AX250" s="212"/>
      <c r="AY250" s="212"/>
      <c r="AZ250" s="212"/>
      <c r="BA250" s="212"/>
      <c r="BB250" s="212"/>
      <c r="BC250" s="212"/>
      <c r="BD250" s="212"/>
      <c r="BE250" s="212"/>
      <c r="BF250" s="212"/>
      <c r="BG250" s="212"/>
      <c r="BH250" s="212"/>
      <c r="BI250" s="212"/>
    </row>
    <row r="251" spans="1:69" s="6" customFormat="1" ht="16" customHeight="1">
      <c r="A251" s="12">
        <v>42</v>
      </c>
      <c r="B251" s="11"/>
      <c r="C251" s="13" t="s">
        <v>464</v>
      </c>
      <c r="D251" s="11" t="s">
        <v>465</v>
      </c>
      <c r="E251" s="12">
        <v>57.2</v>
      </c>
      <c r="F251" s="11" t="s">
        <v>160</v>
      </c>
      <c r="G251" s="12">
        <v>1</v>
      </c>
      <c r="H251" s="23" t="s">
        <v>113</v>
      </c>
      <c r="I251" s="12" t="s">
        <v>25</v>
      </c>
      <c r="J251" s="12" t="s">
        <v>26</v>
      </c>
      <c r="K251" s="12" t="s">
        <v>27</v>
      </c>
      <c r="L251" s="12">
        <v>2017</v>
      </c>
      <c r="M251" s="12" t="s">
        <v>161</v>
      </c>
      <c r="N251" s="12" t="s">
        <v>162</v>
      </c>
      <c r="O251" s="27">
        <v>0.98</v>
      </c>
      <c r="P251" s="12" t="s">
        <v>125</v>
      </c>
      <c r="Q251" s="11" t="s">
        <v>163</v>
      </c>
      <c r="R251" s="217">
        <v>20449.2</v>
      </c>
      <c r="S251" s="222">
        <v>2</v>
      </c>
      <c r="T251" s="5" t="s">
        <v>31</v>
      </c>
      <c r="U251" s="221">
        <v>1.1000000000000001</v>
      </c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</row>
    <row r="252" spans="1:69" s="6" customFormat="1" ht="16" customHeight="1">
      <c r="A252" s="12">
        <v>42</v>
      </c>
      <c r="B252" s="11"/>
      <c r="C252" s="13" t="s">
        <v>464</v>
      </c>
      <c r="D252" s="11" t="s">
        <v>465</v>
      </c>
      <c r="E252" s="12">
        <v>57.2</v>
      </c>
      <c r="F252" s="11" t="s">
        <v>164</v>
      </c>
      <c r="G252" s="12">
        <v>1</v>
      </c>
      <c r="H252" s="23" t="s">
        <v>113</v>
      </c>
      <c r="I252" s="12" t="s">
        <v>25</v>
      </c>
      <c r="J252" s="12" t="s">
        <v>26</v>
      </c>
      <c r="K252" s="12" t="s">
        <v>27</v>
      </c>
      <c r="L252" s="12">
        <v>2017</v>
      </c>
      <c r="M252" s="12" t="s">
        <v>161</v>
      </c>
      <c r="N252" s="12" t="s">
        <v>162</v>
      </c>
      <c r="O252" s="27">
        <v>0.49</v>
      </c>
      <c r="P252" s="12" t="s">
        <v>114</v>
      </c>
      <c r="Q252" s="11" t="s">
        <v>163</v>
      </c>
      <c r="R252" s="217">
        <v>20449.2</v>
      </c>
      <c r="S252" s="222">
        <v>2</v>
      </c>
      <c r="T252" s="5" t="s">
        <v>31</v>
      </c>
      <c r="U252" s="221">
        <v>1.1000000000000001</v>
      </c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K252" s="18"/>
      <c r="BL252" s="18"/>
      <c r="BM252" s="18"/>
      <c r="BN252" s="18"/>
      <c r="BO252" s="18"/>
      <c r="BP252" s="18"/>
    </row>
    <row r="253" spans="1:69" s="211" customFormat="1" ht="16" customHeight="1">
      <c r="A253" s="12">
        <v>42</v>
      </c>
      <c r="B253" s="212"/>
      <c r="C253" s="213" t="s">
        <v>581</v>
      </c>
      <c r="D253" s="212" t="s">
        <v>391</v>
      </c>
      <c r="E253" s="12">
        <v>57.2</v>
      </c>
      <c r="F253" s="212" t="s">
        <v>164</v>
      </c>
      <c r="G253" s="12">
        <v>1</v>
      </c>
      <c r="H253" s="23" t="s">
        <v>113</v>
      </c>
      <c r="I253" s="12" t="s">
        <v>25</v>
      </c>
      <c r="J253" s="12" t="s">
        <v>26</v>
      </c>
      <c r="K253" s="10" t="s">
        <v>896</v>
      </c>
      <c r="L253" s="12">
        <v>2017</v>
      </c>
      <c r="M253" s="12" t="s">
        <v>161</v>
      </c>
      <c r="N253" s="12" t="s">
        <v>162</v>
      </c>
      <c r="O253" s="27">
        <v>0.28000000000000003</v>
      </c>
      <c r="P253" s="12" t="s">
        <v>114</v>
      </c>
      <c r="Q253" s="212" t="s">
        <v>163</v>
      </c>
      <c r="R253" s="217">
        <v>46030</v>
      </c>
      <c r="S253" s="222">
        <v>2</v>
      </c>
      <c r="T253" s="5" t="s">
        <v>31</v>
      </c>
      <c r="U253" s="221">
        <v>1.1000000000000001</v>
      </c>
      <c r="V253" s="212"/>
      <c r="W253" s="212"/>
      <c r="X253" s="212"/>
      <c r="Y253" s="212"/>
      <c r="Z253" s="212"/>
      <c r="AA253" s="212"/>
      <c r="AB253" s="210"/>
      <c r="AC253" s="210"/>
      <c r="AD253" s="210"/>
      <c r="AE253" s="210"/>
      <c r="AF253" s="210"/>
      <c r="AG253" s="212"/>
      <c r="AH253" s="212"/>
      <c r="AI253" s="212"/>
      <c r="AJ253" s="212"/>
      <c r="AK253" s="212"/>
      <c r="AL253" s="212"/>
      <c r="AM253" s="212"/>
      <c r="AN253" s="212"/>
      <c r="AO253" s="212"/>
      <c r="AP253" s="212"/>
      <c r="AQ253" s="212"/>
      <c r="AR253" s="212"/>
      <c r="AS253" s="212"/>
      <c r="AT253" s="212"/>
      <c r="AU253" s="212"/>
      <c r="AV253" s="212"/>
      <c r="AW253" s="212"/>
      <c r="AX253" s="212"/>
      <c r="AY253" s="212"/>
      <c r="AZ253" s="212"/>
      <c r="BA253" s="212"/>
      <c r="BB253" s="212"/>
      <c r="BC253" s="212"/>
      <c r="BD253" s="212"/>
      <c r="BE253" s="212"/>
      <c r="BF253" s="212"/>
      <c r="BG253" s="212"/>
      <c r="BH253" s="212"/>
      <c r="BI253" s="212"/>
      <c r="BJ253" s="210"/>
      <c r="BK253" s="210"/>
      <c r="BL253" s="210"/>
      <c r="BM253" s="210"/>
      <c r="BN253" s="210"/>
      <c r="BO253" s="210"/>
      <c r="BP253" s="210"/>
    </row>
    <row r="254" spans="1:69" s="6" customFormat="1" ht="16" customHeight="1">
      <c r="A254" s="5">
        <v>42</v>
      </c>
      <c r="C254" s="7" t="s">
        <v>469</v>
      </c>
      <c r="D254" s="6" t="s">
        <v>470</v>
      </c>
      <c r="E254" s="8" t="s">
        <v>22</v>
      </c>
      <c r="F254" s="6" t="s">
        <v>23</v>
      </c>
      <c r="G254" s="5">
        <v>2</v>
      </c>
      <c r="H254" s="9" t="s">
        <v>24</v>
      </c>
      <c r="I254" s="5" t="s">
        <v>25</v>
      </c>
      <c r="J254" s="5" t="s">
        <v>53</v>
      </c>
      <c r="K254" s="10" t="s">
        <v>27</v>
      </c>
      <c r="L254" s="5">
        <v>2019</v>
      </c>
      <c r="M254" s="5" t="s">
        <v>23</v>
      </c>
      <c r="N254" s="5" t="s">
        <v>28</v>
      </c>
      <c r="O254" s="29">
        <v>1.0474000000000001</v>
      </c>
      <c r="P254" s="5" t="s">
        <v>29</v>
      </c>
      <c r="Q254" s="6" t="s">
        <v>77</v>
      </c>
      <c r="R254" s="217">
        <v>3637.08</v>
      </c>
      <c r="S254" s="5">
        <v>1</v>
      </c>
      <c r="T254" s="5" t="s">
        <v>31</v>
      </c>
      <c r="U254" s="221">
        <v>2</v>
      </c>
    </row>
    <row r="255" spans="1:69" ht="16" customHeight="1">
      <c r="A255" s="12">
        <v>42</v>
      </c>
      <c r="C255" s="36" t="s">
        <v>581</v>
      </c>
      <c r="D255" s="212" t="s">
        <v>391</v>
      </c>
      <c r="E255" s="12" t="s">
        <v>241</v>
      </c>
      <c r="F255" s="212" t="s">
        <v>160</v>
      </c>
      <c r="G255" s="12">
        <v>1</v>
      </c>
      <c r="H255" s="23" t="s">
        <v>113</v>
      </c>
      <c r="I255" s="12" t="s">
        <v>25</v>
      </c>
      <c r="J255" s="12" t="s">
        <v>26</v>
      </c>
      <c r="K255" s="10" t="s">
        <v>896</v>
      </c>
      <c r="L255" s="12">
        <v>2017</v>
      </c>
      <c r="M255" s="12" t="s">
        <v>161</v>
      </c>
      <c r="N255" s="12" t="s">
        <v>162</v>
      </c>
      <c r="O255" s="27">
        <v>0.85</v>
      </c>
      <c r="P255" s="12" t="s">
        <v>125</v>
      </c>
      <c r="Q255" s="212" t="s">
        <v>163</v>
      </c>
      <c r="R255" s="217">
        <v>46030</v>
      </c>
      <c r="S255" s="222">
        <v>2</v>
      </c>
      <c r="T255" s="5" t="s">
        <v>31</v>
      </c>
      <c r="U255" s="221">
        <v>3</v>
      </c>
      <c r="AG255" s="212"/>
      <c r="AH255" s="212"/>
      <c r="AI255" s="212"/>
      <c r="AJ255" s="212"/>
      <c r="AK255" s="212"/>
      <c r="AL255" s="212"/>
      <c r="AM255" s="212"/>
      <c r="AN255" s="212"/>
      <c r="AO255" s="212"/>
      <c r="AP255" s="212"/>
      <c r="AQ255" s="212"/>
      <c r="AR255" s="212"/>
      <c r="AS255" s="212"/>
      <c r="AT255" s="212"/>
      <c r="AU255" s="212"/>
      <c r="AV255" s="212"/>
      <c r="AW255" s="212"/>
      <c r="AX255" s="212"/>
      <c r="AY255" s="212"/>
      <c r="AZ255" s="212"/>
      <c r="BA255" s="212"/>
      <c r="BB255" s="212"/>
      <c r="BC255" s="212"/>
      <c r="BD255" s="212"/>
      <c r="BE255" s="212"/>
      <c r="BF255" s="212"/>
      <c r="BG255" s="212"/>
      <c r="BH255" s="212"/>
      <c r="BI255" s="212"/>
    </row>
    <row r="256" spans="1:69" s="6" customFormat="1" ht="16" customHeight="1">
      <c r="A256" s="12">
        <v>43</v>
      </c>
      <c r="B256" s="11" t="s">
        <v>485</v>
      </c>
      <c r="C256" s="13" t="s">
        <v>471</v>
      </c>
      <c r="D256" s="11" t="s">
        <v>472</v>
      </c>
      <c r="E256" s="12">
        <v>57.1</v>
      </c>
      <c r="F256" s="11" t="s">
        <v>273</v>
      </c>
      <c r="G256" s="12">
        <v>1</v>
      </c>
      <c r="H256" s="16" t="s">
        <v>40</v>
      </c>
      <c r="I256" s="12" t="s">
        <v>41</v>
      </c>
      <c r="J256" s="12" t="s">
        <v>34</v>
      </c>
      <c r="K256" s="12" t="s">
        <v>64</v>
      </c>
      <c r="L256" s="12"/>
      <c r="M256" s="12" t="s">
        <v>273</v>
      </c>
      <c r="N256" s="12" t="s">
        <v>473</v>
      </c>
      <c r="O256" s="27">
        <v>0.2</v>
      </c>
      <c r="P256" s="12" t="s">
        <v>45</v>
      </c>
      <c r="Q256" s="11" t="s">
        <v>474</v>
      </c>
      <c r="R256" s="217">
        <v>3002</v>
      </c>
      <c r="S256" s="222">
        <v>2</v>
      </c>
      <c r="T256" s="5" t="s">
        <v>31</v>
      </c>
      <c r="U256" s="221">
        <v>1</v>
      </c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8"/>
    </row>
    <row r="257" spans="1:69" s="6" customFormat="1" ht="16" customHeight="1">
      <c r="A257" s="12">
        <v>43</v>
      </c>
      <c r="B257" s="11"/>
      <c r="C257" s="13" t="s">
        <v>475</v>
      </c>
      <c r="D257" s="11" t="s">
        <v>476</v>
      </c>
      <c r="E257" s="12">
        <v>57.1</v>
      </c>
      <c r="F257" s="11" t="s">
        <v>63</v>
      </c>
      <c r="G257" s="12">
        <v>1</v>
      </c>
      <c r="H257" s="14" t="s">
        <v>24</v>
      </c>
      <c r="I257" s="12" t="s">
        <v>25</v>
      </c>
      <c r="J257" s="12" t="s">
        <v>34</v>
      </c>
      <c r="K257" s="12" t="s">
        <v>64</v>
      </c>
      <c r="L257" s="12" t="s">
        <v>65</v>
      </c>
      <c r="M257" s="12" t="s">
        <v>43</v>
      </c>
      <c r="N257" s="12" t="s">
        <v>44</v>
      </c>
      <c r="O257" s="27">
        <v>0.27253990676915302</v>
      </c>
      <c r="P257" s="12" t="s">
        <v>45</v>
      </c>
      <c r="Q257" s="11" t="s">
        <v>67</v>
      </c>
      <c r="R257" s="217">
        <v>0</v>
      </c>
      <c r="S257" s="222">
        <v>1</v>
      </c>
      <c r="T257" s="5" t="s">
        <v>31</v>
      </c>
      <c r="U257" s="221">
        <v>1</v>
      </c>
      <c r="V257" s="11"/>
      <c r="W257" s="11"/>
      <c r="X257" s="11"/>
      <c r="Y257" s="11"/>
      <c r="Z257" s="11"/>
      <c r="AA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</row>
    <row r="258" spans="1:69" ht="16" customHeight="1">
      <c r="A258" s="33">
        <v>43</v>
      </c>
      <c r="B258" s="31"/>
      <c r="C258" s="32" t="s">
        <v>612</v>
      </c>
      <c r="D258" s="31" t="s">
        <v>611</v>
      </c>
      <c r="E258" s="33">
        <v>57.1</v>
      </c>
      <c r="F258" s="31" t="s">
        <v>614</v>
      </c>
      <c r="G258" s="33">
        <v>3</v>
      </c>
      <c r="H258" s="35" t="s">
        <v>40</v>
      </c>
      <c r="I258" s="33" t="s">
        <v>41</v>
      </c>
      <c r="J258" s="5" t="s">
        <v>53</v>
      </c>
      <c r="K258" s="33" t="s">
        <v>27</v>
      </c>
      <c r="L258" s="33" t="s">
        <v>592</v>
      </c>
      <c r="M258" s="33" t="s">
        <v>43</v>
      </c>
      <c r="N258" s="33" t="s">
        <v>594</v>
      </c>
      <c r="O258" s="33" t="s">
        <v>593</v>
      </c>
      <c r="P258" s="33" t="s">
        <v>45</v>
      </c>
      <c r="Q258" s="31" t="s">
        <v>595</v>
      </c>
      <c r="R258" s="217">
        <v>211</v>
      </c>
      <c r="S258" s="33">
        <v>2</v>
      </c>
      <c r="T258" s="5" t="s">
        <v>31</v>
      </c>
      <c r="U258" s="224">
        <v>3</v>
      </c>
      <c r="V258" s="11"/>
      <c r="W258" s="11"/>
      <c r="X258" s="11"/>
      <c r="Y258" s="11"/>
      <c r="Z258" s="11"/>
      <c r="AA258" s="11"/>
      <c r="AB258" s="6"/>
      <c r="AC258" s="6"/>
      <c r="AD258" s="6"/>
      <c r="AE258" s="6"/>
      <c r="AF258" s="6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</row>
    <row r="259" spans="1:69" s="31" customFormat="1" ht="16" customHeight="1">
      <c r="A259" s="33">
        <v>43</v>
      </c>
      <c r="C259" s="32" t="s">
        <v>612</v>
      </c>
      <c r="D259" s="31" t="s">
        <v>611</v>
      </c>
      <c r="E259" s="33">
        <v>57.1</v>
      </c>
      <c r="F259" s="31" t="s">
        <v>613</v>
      </c>
      <c r="G259" s="33">
        <v>3</v>
      </c>
      <c r="H259" s="34" t="s">
        <v>24</v>
      </c>
      <c r="I259" s="33" t="s">
        <v>25</v>
      </c>
      <c r="J259" s="5" t="s">
        <v>53</v>
      </c>
      <c r="K259" s="33" t="s">
        <v>27</v>
      </c>
      <c r="L259" s="33" t="s">
        <v>592</v>
      </c>
      <c r="M259" s="33" t="s">
        <v>43</v>
      </c>
      <c r="N259" s="33" t="s">
        <v>594</v>
      </c>
      <c r="O259" s="33" t="s">
        <v>593</v>
      </c>
      <c r="P259" s="33" t="s">
        <v>125</v>
      </c>
      <c r="Q259" s="31" t="s">
        <v>595</v>
      </c>
      <c r="R259" s="217">
        <v>211</v>
      </c>
      <c r="S259" s="33">
        <v>2</v>
      </c>
      <c r="T259" s="5" t="s">
        <v>31</v>
      </c>
      <c r="U259" s="224">
        <v>3.1</v>
      </c>
      <c r="V259" s="11"/>
      <c r="W259" s="11"/>
      <c r="X259" s="11"/>
      <c r="Y259" s="11"/>
      <c r="Z259" s="11"/>
      <c r="AA259" s="11"/>
      <c r="AB259" s="6"/>
      <c r="AC259" s="6"/>
      <c r="AD259" s="6"/>
      <c r="AE259" s="6"/>
      <c r="AF259" s="6"/>
    </row>
    <row r="260" spans="1:69" s="31" customFormat="1" ht="16" customHeight="1">
      <c r="A260" s="12">
        <v>43</v>
      </c>
      <c r="B260" s="212"/>
      <c r="C260" s="213" t="s">
        <v>582</v>
      </c>
      <c r="D260" s="212" t="s">
        <v>477</v>
      </c>
      <c r="E260" s="12">
        <v>57.1</v>
      </c>
      <c r="F260" s="212" t="s">
        <v>164</v>
      </c>
      <c r="G260" s="12">
        <v>1</v>
      </c>
      <c r="H260" s="14" t="s">
        <v>24</v>
      </c>
      <c r="I260" s="12" t="s">
        <v>25</v>
      </c>
      <c r="J260" s="12" t="s">
        <v>26</v>
      </c>
      <c r="K260" s="10" t="s">
        <v>896</v>
      </c>
      <c r="L260" s="12">
        <v>2017</v>
      </c>
      <c r="M260" s="12" t="s">
        <v>161</v>
      </c>
      <c r="N260" s="12" t="s">
        <v>162</v>
      </c>
      <c r="O260" s="27">
        <v>1.3</v>
      </c>
      <c r="P260" s="12" t="s">
        <v>45</v>
      </c>
      <c r="Q260" s="212" t="s">
        <v>163</v>
      </c>
      <c r="R260" s="217">
        <v>3002</v>
      </c>
      <c r="S260" s="222">
        <v>2</v>
      </c>
      <c r="T260" s="5" t="s">
        <v>31</v>
      </c>
      <c r="U260" s="221">
        <v>1.1000000000000001</v>
      </c>
      <c r="V260" s="212"/>
      <c r="W260" s="212"/>
      <c r="X260" s="212"/>
      <c r="Y260" s="212"/>
      <c r="Z260" s="212"/>
      <c r="AA260" s="212"/>
      <c r="AB260" s="212"/>
      <c r="AC260" s="212"/>
      <c r="AD260" s="212"/>
      <c r="AE260" s="212"/>
      <c r="AF260" s="212"/>
      <c r="AG260" s="212"/>
      <c r="AH260" s="212"/>
      <c r="AI260" s="212"/>
      <c r="AJ260" s="212"/>
      <c r="AK260" s="212"/>
      <c r="AL260" s="212"/>
      <c r="AM260" s="212"/>
      <c r="AN260" s="212"/>
      <c r="AO260" s="212"/>
      <c r="AP260" s="212"/>
      <c r="AQ260" s="212"/>
      <c r="AR260" s="212"/>
      <c r="AS260" s="212"/>
      <c r="AT260" s="212"/>
      <c r="AU260" s="212"/>
      <c r="AV260" s="212"/>
      <c r="AW260" s="212"/>
      <c r="AX260" s="212"/>
      <c r="AY260" s="212"/>
      <c r="AZ260" s="212"/>
      <c r="BA260" s="212"/>
      <c r="BB260" s="212"/>
      <c r="BC260" s="212"/>
      <c r="BD260" s="212"/>
      <c r="BE260" s="212"/>
      <c r="BF260" s="212"/>
      <c r="BG260" s="212"/>
      <c r="BH260" s="212"/>
      <c r="BI260" s="212"/>
      <c r="BJ260" s="210"/>
      <c r="BK260" s="210"/>
      <c r="BL260" s="210"/>
      <c r="BM260" s="210"/>
      <c r="BN260" s="210"/>
      <c r="BO260" s="210"/>
      <c r="BP260" s="210"/>
      <c r="BQ260" s="210"/>
    </row>
    <row r="261" spans="1:69" ht="16" customHeight="1">
      <c r="A261" s="12">
        <v>43</v>
      </c>
      <c r="C261" s="213" t="s">
        <v>582</v>
      </c>
      <c r="D261" s="212" t="s">
        <v>477</v>
      </c>
      <c r="E261" s="12">
        <v>57.2</v>
      </c>
      <c r="F261" s="212" t="s">
        <v>160</v>
      </c>
      <c r="G261" s="12">
        <v>1</v>
      </c>
      <c r="H261" s="14" t="s">
        <v>24</v>
      </c>
      <c r="I261" s="12" t="s">
        <v>25</v>
      </c>
      <c r="J261" s="12" t="s">
        <v>26</v>
      </c>
      <c r="K261" s="10" t="s">
        <v>896</v>
      </c>
      <c r="L261" s="12">
        <v>2017</v>
      </c>
      <c r="M261" s="12" t="s">
        <v>161</v>
      </c>
      <c r="N261" s="12" t="s">
        <v>162</v>
      </c>
      <c r="O261" s="27">
        <v>0.93</v>
      </c>
      <c r="P261" s="12" t="s">
        <v>125</v>
      </c>
      <c r="Q261" s="212" t="s">
        <v>163</v>
      </c>
      <c r="R261" s="217">
        <v>3002</v>
      </c>
      <c r="S261" s="222">
        <v>2</v>
      </c>
      <c r="T261" s="5" t="s">
        <v>31</v>
      </c>
      <c r="U261" s="221">
        <v>1.1000000000000001</v>
      </c>
      <c r="AG261" s="212"/>
      <c r="AH261" s="212"/>
      <c r="AI261" s="212"/>
      <c r="AJ261" s="212"/>
      <c r="AK261" s="212"/>
      <c r="AL261" s="212"/>
      <c r="AM261" s="212"/>
      <c r="AN261" s="212"/>
      <c r="AO261" s="212"/>
      <c r="AP261" s="212"/>
      <c r="AQ261" s="212"/>
      <c r="AR261" s="212"/>
      <c r="AS261" s="212"/>
      <c r="AT261" s="212"/>
      <c r="AU261" s="212"/>
      <c r="AV261" s="212"/>
      <c r="AW261" s="212"/>
      <c r="AX261" s="212"/>
      <c r="AY261" s="212"/>
      <c r="AZ261" s="212"/>
      <c r="BA261" s="212"/>
      <c r="BB261" s="212"/>
      <c r="BC261" s="212"/>
      <c r="BD261" s="212"/>
      <c r="BE261" s="212"/>
      <c r="BF261" s="212"/>
      <c r="BG261" s="212"/>
      <c r="BH261" s="212"/>
      <c r="BI261" s="212"/>
    </row>
    <row r="262" spans="1:69" s="6" customFormat="1" ht="16" customHeight="1">
      <c r="A262" s="12">
        <v>43</v>
      </c>
      <c r="B262" s="11"/>
      <c r="C262" s="21" t="s">
        <v>478</v>
      </c>
      <c r="D262" s="11" t="s">
        <v>479</v>
      </c>
      <c r="E262" s="12">
        <v>57.5</v>
      </c>
      <c r="F262" s="11" t="s">
        <v>171</v>
      </c>
      <c r="G262" s="12">
        <v>1</v>
      </c>
      <c r="H262" s="14" t="s">
        <v>24</v>
      </c>
      <c r="I262" s="12" t="s">
        <v>25</v>
      </c>
      <c r="J262" s="12" t="s">
        <v>34</v>
      </c>
      <c r="K262" s="12" t="s">
        <v>27</v>
      </c>
      <c r="L262" s="12"/>
      <c r="M262" s="12" t="s">
        <v>173</v>
      </c>
      <c r="N262" s="12" t="s">
        <v>44</v>
      </c>
      <c r="O262" s="27" t="s">
        <v>157</v>
      </c>
      <c r="P262" s="12" t="s">
        <v>25</v>
      </c>
      <c r="Q262" s="11" t="s">
        <v>175</v>
      </c>
      <c r="R262" s="217">
        <v>65</v>
      </c>
      <c r="S262" s="222">
        <v>1</v>
      </c>
      <c r="T262" s="5" t="s">
        <v>31</v>
      </c>
      <c r="U262" s="221">
        <v>1</v>
      </c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</row>
    <row r="263" spans="1:69" s="6" customFormat="1" ht="16" customHeight="1">
      <c r="A263" s="12">
        <v>43</v>
      </c>
      <c r="B263" s="11"/>
      <c r="C263" s="13" t="s">
        <v>480</v>
      </c>
      <c r="D263" s="11" t="s">
        <v>481</v>
      </c>
      <c r="E263" s="12">
        <v>57.5</v>
      </c>
      <c r="F263" s="11" t="s">
        <v>171</v>
      </c>
      <c r="G263" s="12">
        <v>1</v>
      </c>
      <c r="H263" s="23" t="s">
        <v>113</v>
      </c>
      <c r="I263" s="12" t="s">
        <v>25</v>
      </c>
      <c r="J263" s="12" t="s">
        <v>34</v>
      </c>
      <c r="K263" s="12" t="s">
        <v>27</v>
      </c>
      <c r="L263" s="12" t="s">
        <v>482</v>
      </c>
      <c r="M263" s="12" t="s">
        <v>173</v>
      </c>
      <c r="N263" s="12" t="s">
        <v>483</v>
      </c>
      <c r="O263" s="27">
        <v>30</v>
      </c>
      <c r="P263" s="12" t="s">
        <v>25</v>
      </c>
      <c r="Q263" s="11" t="s">
        <v>484</v>
      </c>
      <c r="R263" s="217">
        <v>6614.18</v>
      </c>
      <c r="S263" s="222">
        <v>1</v>
      </c>
      <c r="T263" s="5" t="s">
        <v>31</v>
      </c>
      <c r="U263" s="221">
        <v>1</v>
      </c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</row>
    <row r="264" spans="1:69" s="6" customFormat="1" ht="16" customHeight="1">
      <c r="A264" s="12">
        <v>43</v>
      </c>
      <c r="B264" s="11"/>
      <c r="C264" s="13" t="s">
        <v>486</v>
      </c>
      <c r="D264" s="11" t="s">
        <v>487</v>
      </c>
      <c r="E264" s="12">
        <v>57.6</v>
      </c>
      <c r="F264" s="11" t="s">
        <v>194</v>
      </c>
      <c r="G264" s="12">
        <v>1</v>
      </c>
      <c r="H264" s="23" t="s">
        <v>113</v>
      </c>
      <c r="I264" s="12" t="s">
        <v>25</v>
      </c>
      <c r="J264" s="12" t="s">
        <v>34</v>
      </c>
      <c r="K264" s="12" t="s">
        <v>27</v>
      </c>
      <c r="L264" s="12" t="s">
        <v>183</v>
      </c>
      <c r="M264" s="12" t="s">
        <v>173</v>
      </c>
      <c r="N264" s="12" t="s">
        <v>403</v>
      </c>
      <c r="O264" s="27" t="s">
        <v>157</v>
      </c>
      <c r="P264" s="12" t="s">
        <v>25</v>
      </c>
      <c r="Q264" s="11" t="s">
        <v>488</v>
      </c>
      <c r="R264" s="217">
        <v>3002</v>
      </c>
      <c r="S264" s="222">
        <v>1</v>
      </c>
      <c r="T264" s="5" t="s">
        <v>31</v>
      </c>
      <c r="U264" s="221">
        <v>1.1000000000000001</v>
      </c>
      <c r="V264" s="11"/>
      <c r="W264" s="11"/>
      <c r="X264" s="11"/>
      <c r="Y264" s="11"/>
      <c r="Z264" s="11"/>
      <c r="AA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</row>
    <row r="265" spans="1:69" s="6" customFormat="1" ht="16" customHeight="1">
      <c r="A265" s="5">
        <v>43</v>
      </c>
      <c r="C265" s="7" t="s">
        <v>489</v>
      </c>
      <c r="D265" s="6" t="s">
        <v>490</v>
      </c>
      <c r="E265" s="8" t="s">
        <v>22</v>
      </c>
      <c r="F265" s="6" t="s">
        <v>23</v>
      </c>
      <c r="G265" s="5">
        <v>2</v>
      </c>
      <c r="H265" s="9" t="s">
        <v>24</v>
      </c>
      <c r="I265" s="5" t="s">
        <v>25</v>
      </c>
      <c r="J265" s="5" t="s">
        <v>53</v>
      </c>
      <c r="K265" s="10" t="s">
        <v>64</v>
      </c>
      <c r="L265" s="5">
        <v>2019</v>
      </c>
      <c r="M265" s="5" t="s">
        <v>23</v>
      </c>
      <c r="N265" s="5" t="s">
        <v>28</v>
      </c>
      <c r="O265" s="29">
        <v>0.96740000000000004</v>
      </c>
      <c r="P265" s="5" t="s">
        <v>29</v>
      </c>
      <c r="Q265" s="6" t="s">
        <v>77</v>
      </c>
      <c r="R265" s="217">
        <v>210.7</v>
      </c>
      <c r="S265" s="5">
        <v>1</v>
      </c>
      <c r="T265" s="5" t="s">
        <v>31</v>
      </c>
      <c r="U265" s="221">
        <v>2</v>
      </c>
      <c r="V265" s="11"/>
      <c r="W265" s="11"/>
      <c r="X265" s="11"/>
      <c r="Y265" s="11"/>
      <c r="Z265" s="11"/>
      <c r="AA265" s="11"/>
    </row>
    <row r="266" spans="1:69" s="6" customFormat="1" ht="16" customHeight="1">
      <c r="A266" s="5">
        <v>43</v>
      </c>
      <c r="C266" s="7" t="s">
        <v>491</v>
      </c>
      <c r="D266" s="6" t="s">
        <v>492</v>
      </c>
      <c r="E266" s="8" t="s">
        <v>22</v>
      </c>
      <c r="F266" s="6" t="s">
        <v>23</v>
      </c>
      <c r="G266" s="5">
        <v>2</v>
      </c>
      <c r="H266" s="9" t="s">
        <v>24</v>
      </c>
      <c r="I266" s="5" t="s">
        <v>25</v>
      </c>
      <c r="J266" s="5" t="s">
        <v>26</v>
      </c>
      <c r="K266" s="10" t="s">
        <v>27</v>
      </c>
      <c r="L266" s="5">
        <v>2019</v>
      </c>
      <c r="M266" s="5" t="s">
        <v>23</v>
      </c>
      <c r="N266" s="5" t="s">
        <v>28</v>
      </c>
      <c r="O266" s="29">
        <v>0.85570000000000002</v>
      </c>
      <c r="P266" s="5" t="s">
        <v>29</v>
      </c>
      <c r="Q266" s="6" t="s">
        <v>77</v>
      </c>
      <c r="R266" s="217">
        <v>46.86</v>
      </c>
      <c r="S266" s="5">
        <v>1</v>
      </c>
      <c r="T266" s="5" t="s">
        <v>31</v>
      </c>
      <c r="U266" s="221">
        <v>2</v>
      </c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</row>
    <row r="267" spans="1:69" ht="16" customHeight="1">
      <c r="A267" s="12">
        <v>43</v>
      </c>
      <c r="C267" s="213" t="s">
        <v>582</v>
      </c>
      <c r="D267" s="212" t="s">
        <v>477</v>
      </c>
      <c r="E267" s="12" t="s">
        <v>241</v>
      </c>
      <c r="F267" s="212" t="s">
        <v>168</v>
      </c>
      <c r="G267" s="12">
        <v>1</v>
      </c>
      <c r="H267" s="16" t="s">
        <v>40</v>
      </c>
      <c r="I267" s="12" t="s">
        <v>41</v>
      </c>
      <c r="J267" s="12" t="s">
        <v>26</v>
      </c>
      <c r="K267" s="10" t="s">
        <v>896</v>
      </c>
      <c r="L267" s="12">
        <v>2017</v>
      </c>
      <c r="M267" s="12" t="s">
        <v>161</v>
      </c>
      <c r="N267" s="12" t="s">
        <v>162</v>
      </c>
      <c r="O267" s="27">
        <v>0.97</v>
      </c>
      <c r="P267" s="12" t="s">
        <v>125</v>
      </c>
      <c r="Q267" s="212" t="s">
        <v>163</v>
      </c>
      <c r="R267" s="217">
        <v>3002</v>
      </c>
      <c r="S267" s="222">
        <v>2</v>
      </c>
      <c r="T267" s="5" t="s">
        <v>31</v>
      </c>
      <c r="U267" s="221">
        <v>1.1000000000000001</v>
      </c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2"/>
      <c r="AH267" s="212"/>
      <c r="AI267" s="212"/>
      <c r="AJ267" s="212"/>
      <c r="AK267" s="212"/>
      <c r="AL267" s="212"/>
      <c r="AM267" s="212"/>
      <c r="AN267" s="212"/>
      <c r="AO267" s="212"/>
      <c r="AP267" s="212"/>
      <c r="AQ267" s="212"/>
      <c r="AR267" s="212"/>
      <c r="AS267" s="212"/>
      <c r="AT267" s="212"/>
      <c r="AU267" s="212"/>
      <c r="AV267" s="212"/>
      <c r="AW267" s="212"/>
      <c r="AX267" s="212"/>
      <c r="AY267" s="212"/>
      <c r="AZ267" s="212"/>
      <c r="BA267" s="212"/>
      <c r="BB267" s="212"/>
      <c r="BC267" s="212"/>
      <c r="BD267" s="212"/>
      <c r="BE267" s="212"/>
      <c r="BF267" s="212"/>
      <c r="BG267" s="212"/>
      <c r="BH267" s="212"/>
      <c r="BI267" s="212"/>
    </row>
    <row r="268" spans="1:69" s="6" customFormat="1" ht="16" customHeight="1">
      <c r="A268" s="12">
        <v>45</v>
      </c>
      <c r="B268" s="11" t="s">
        <v>493</v>
      </c>
      <c r="C268" s="21" t="s">
        <v>494</v>
      </c>
      <c r="D268" s="11" t="s">
        <v>495</v>
      </c>
      <c r="E268" s="12">
        <v>57.1</v>
      </c>
      <c r="F268" s="11" t="s">
        <v>91</v>
      </c>
      <c r="G268" s="12">
        <v>1</v>
      </c>
      <c r="H268" s="16" t="s">
        <v>40</v>
      </c>
      <c r="I268" s="12" t="s">
        <v>41</v>
      </c>
      <c r="J268" s="12" t="s">
        <v>34</v>
      </c>
      <c r="K268" s="12" t="s">
        <v>27</v>
      </c>
      <c r="L268" s="12"/>
      <c r="M268" s="12" t="s">
        <v>92</v>
      </c>
      <c r="N268" s="12" t="s">
        <v>44</v>
      </c>
      <c r="O268" s="27">
        <v>0.99770000000000003</v>
      </c>
      <c r="P268" s="12" t="s">
        <v>45</v>
      </c>
      <c r="Q268" s="11" t="s">
        <v>93</v>
      </c>
      <c r="R268" s="217">
        <v>0</v>
      </c>
      <c r="S268" s="222">
        <v>1</v>
      </c>
      <c r="T268" s="5" t="s">
        <v>31</v>
      </c>
      <c r="U268" s="221">
        <v>1</v>
      </c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</row>
    <row r="269" spans="1:69" s="6" customFormat="1" ht="16" customHeight="1">
      <c r="A269" s="12">
        <v>45</v>
      </c>
      <c r="B269" s="11"/>
      <c r="C269" s="13" t="s">
        <v>496</v>
      </c>
      <c r="D269" s="11" t="s">
        <v>497</v>
      </c>
      <c r="E269" s="12">
        <v>57.1</v>
      </c>
      <c r="F269" s="11" t="s">
        <v>36</v>
      </c>
      <c r="G269" s="12">
        <v>1</v>
      </c>
      <c r="H269" s="16" t="s">
        <v>40</v>
      </c>
      <c r="I269" s="12" t="s">
        <v>41</v>
      </c>
      <c r="J269" s="12" t="s">
        <v>34</v>
      </c>
      <c r="K269" s="12" t="s">
        <v>27</v>
      </c>
      <c r="L269" s="12" t="s">
        <v>86</v>
      </c>
      <c r="M269" s="12" t="s">
        <v>36</v>
      </c>
      <c r="N269" s="12" t="s">
        <v>87</v>
      </c>
      <c r="O269" s="27">
        <v>1.2</v>
      </c>
      <c r="P269" s="12" t="s">
        <v>45</v>
      </c>
      <c r="Q269" s="11" t="s">
        <v>88</v>
      </c>
      <c r="R269" s="217">
        <v>16353</v>
      </c>
      <c r="S269" s="222">
        <v>1</v>
      </c>
      <c r="T269" s="5" t="s">
        <v>31</v>
      </c>
      <c r="U269" s="221">
        <v>1</v>
      </c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</row>
    <row r="270" spans="1:69" s="6" customFormat="1" ht="16" customHeight="1">
      <c r="A270" s="12">
        <v>45</v>
      </c>
      <c r="B270" s="11"/>
      <c r="C270" s="13" t="s">
        <v>475</v>
      </c>
      <c r="D270" s="11" t="s">
        <v>476</v>
      </c>
      <c r="E270" s="12">
        <v>57.1</v>
      </c>
      <c r="F270" s="11" t="s">
        <v>68</v>
      </c>
      <c r="G270" s="12">
        <v>1</v>
      </c>
      <c r="H270" s="16" t="s">
        <v>40</v>
      </c>
      <c r="I270" s="12" t="s">
        <v>41</v>
      </c>
      <c r="J270" s="12" t="s">
        <v>34</v>
      </c>
      <c r="K270" s="12" t="s">
        <v>64</v>
      </c>
      <c r="L270" s="12" t="s">
        <v>65</v>
      </c>
      <c r="M270" s="12" t="s">
        <v>43</v>
      </c>
      <c r="N270" s="12" t="s">
        <v>44</v>
      </c>
      <c r="O270" s="27">
        <v>0.865849839883848</v>
      </c>
      <c r="P270" s="12" t="s">
        <v>66</v>
      </c>
      <c r="Q270" s="11" t="s">
        <v>67</v>
      </c>
      <c r="R270" s="217">
        <v>0</v>
      </c>
      <c r="S270" s="222">
        <v>1</v>
      </c>
      <c r="T270" s="5" t="s">
        <v>31</v>
      </c>
      <c r="U270" s="221">
        <v>1.1000000000000001</v>
      </c>
      <c r="V270" s="11"/>
      <c r="W270" s="11"/>
      <c r="X270" s="11"/>
      <c r="Y270" s="11"/>
      <c r="Z270" s="11"/>
      <c r="AA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</row>
    <row r="271" spans="1:69" s="6" customFormat="1" ht="16" customHeight="1">
      <c r="A271" s="12">
        <v>45</v>
      </c>
      <c r="B271" s="11"/>
      <c r="C271" s="13" t="s">
        <v>475</v>
      </c>
      <c r="D271" s="11" t="s">
        <v>476</v>
      </c>
      <c r="E271" s="12">
        <v>57.1</v>
      </c>
      <c r="F271" s="11" t="s">
        <v>110</v>
      </c>
      <c r="G271" s="12">
        <v>1</v>
      </c>
      <c r="H271" s="23" t="s">
        <v>113</v>
      </c>
      <c r="I271" s="12" t="s">
        <v>25</v>
      </c>
      <c r="J271" s="12" t="s">
        <v>34</v>
      </c>
      <c r="K271" s="12" t="s">
        <v>64</v>
      </c>
      <c r="L271" s="12" t="s">
        <v>65</v>
      </c>
      <c r="M271" s="12" t="s">
        <v>43</v>
      </c>
      <c r="N271" s="12" t="s">
        <v>44</v>
      </c>
      <c r="O271" s="27">
        <v>1.0611875981070999</v>
      </c>
      <c r="P271" s="12" t="s">
        <v>25</v>
      </c>
      <c r="Q271" s="11" t="s">
        <v>67</v>
      </c>
      <c r="R271" s="217">
        <v>0</v>
      </c>
      <c r="S271" s="222">
        <v>1</v>
      </c>
      <c r="T271" s="5" t="s">
        <v>31</v>
      </c>
      <c r="U271" s="221">
        <v>1.1000000000000001</v>
      </c>
      <c r="V271" s="11"/>
      <c r="W271" s="11"/>
      <c r="X271" s="11"/>
      <c r="Y271" s="11"/>
      <c r="Z271" s="11"/>
      <c r="AA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</row>
    <row r="272" spans="1:69" ht="16" customHeight="1">
      <c r="A272" s="12">
        <v>45</v>
      </c>
      <c r="C272" s="213" t="s">
        <v>498</v>
      </c>
      <c r="D272" s="212" t="s">
        <v>499</v>
      </c>
      <c r="E272" s="12">
        <v>57.1</v>
      </c>
      <c r="F272" s="212" t="s">
        <v>63</v>
      </c>
      <c r="G272" s="12">
        <v>1</v>
      </c>
      <c r="H272" s="16" t="s">
        <v>40</v>
      </c>
      <c r="I272" s="12" t="s">
        <v>41</v>
      </c>
      <c r="J272" s="12" t="s">
        <v>34</v>
      </c>
      <c r="K272" s="10" t="s">
        <v>896</v>
      </c>
      <c r="L272" s="12" t="s">
        <v>65</v>
      </c>
      <c r="M272" s="12" t="s">
        <v>43</v>
      </c>
      <c r="N272" s="12" t="s">
        <v>44</v>
      </c>
      <c r="O272" s="27">
        <v>0.22231798219955501</v>
      </c>
      <c r="P272" s="12" t="s">
        <v>45</v>
      </c>
      <c r="Q272" s="212" t="s">
        <v>67</v>
      </c>
      <c r="R272" s="217">
        <v>15333</v>
      </c>
      <c r="S272" s="222">
        <v>1</v>
      </c>
      <c r="T272" s="5" t="s">
        <v>31</v>
      </c>
      <c r="U272" s="221">
        <v>1</v>
      </c>
      <c r="AB272" s="212"/>
      <c r="AC272" s="212"/>
      <c r="AD272" s="212"/>
      <c r="AE272" s="212"/>
      <c r="AF272" s="212"/>
      <c r="AG272" s="212"/>
      <c r="AH272" s="212"/>
      <c r="AI272" s="212"/>
      <c r="AJ272" s="212"/>
      <c r="AK272" s="212"/>
      <c r="AL272" s="212"/>
      <c r="AM272" s="212"/>
      <c r="AN272" s="212"/>
      <c r="AO272" s="212"/>
      <c r="AP272" s="212"/>
      <c r="AQ272" s="212"/>
      <c r="AR272" s="212"/>
      <c r="AS272" s="212"/>
      <c r="AT272" s="212"/>
      <c r="AU272" s="212"/>
      <c r="AV272" s="212"/>
      <c r="AW272" s="212"/>
      <c r="AX272" s="212"/>
      <c r="AY272" s="212"/>
      <c r="AZ272" s="212"/>
      <c r="BA272" s="212"/>
      <c r="BB272" s="212"/>
      <c r="BC272" s="212"/>
      <c r="BD272" s="212"/>
      <c r="BE272" s="212"/>
      <c r="BF272" s="212"/>
      <c r="BG272" s="212"/>
      <c r="BH272" s="212"/>
      <c r="BI272" s="212"/>
    </row>
    <row r="273" spans="1:68" ht="16" customHeight="1">
      <c r="A273" s="12">
        <v>45</v>
      </c>
      <c r="C273" s="213" t="s">
        <v>498</v>
      </c>
      <c r="D273" s="212" t="s">
        <v>499</v>
      </c>
      <c r="E273" s="12">
        <v>57.1</v>
      </c>
      <c r="F273" s="212" t="s">
        <v>91</v>
      </c>
      <c r="G273" s="12">
        <v>1</v>
      </c>
      <c r="H273" s="23" t="s">
        <v>113</v>
      </c>
      <c r="I273" s="12" t="s">
        <v>25</v>
      </c>
      <c r="J273" s="12" t="s">
        <v>34</v>
      </c>
      <c r="K273" s="10" t="s">
        <v>896</v>
      </c>
      <c r="L273" s="12"/>
      <c r="M273" s="12" t="s">
        <v>92</v>
      </c>
      <c r="N273" s="12" t="s">
        <v>44</v>
      </c>
      <c r="O273" s="27">
        <v>1.474</v>
      </c>
      <c r="P273" s="12" t="s">
        <v>114</v>
      </c>
      <c r="Q273" s="212" t="s">
        <v>93</v>
      </c>
      <c r="R273" s="217">
        <v>15333</v>
      </c>
      <c r="S273" s="222">
        <v>2</v>
      </c>
      <c r="T273" s="5" t="s">
        <v>31</v>
      </c>
      <c r="U273" s="221">
        <v>1.1000000000000001</v>
      </c>
      <c r="AB273" s="212"/>
      <c r="AC273" s="212"/>
      <c r="AD273" s="212"/>
      <c r="AE273" s="212"/>
      <c r="AF273" s="212"/>
      <c r="AG273" s="212"/>
      <c r="AH273" s="212"/>
      <c r="AI273" s="212"/>
      <c r="AJ273" s="212"/>
      <c r="AK273" s="212"/>
      <c r="AL273" s="212"/>
      <c r="AM273" s="212"/>
      <c r="AN273" s="212"/>
      <c r="AO273" s="212"/>
      <c r="AP273" s="212"/>
      <c r="AQ273" s="212"/>
      <c r="AR273" s="212"/>
      <c r="AS273" s="212"/>
      <c r="AT273" s="212"/>
      <c r="AU273" s="212"/>
      <c r="AV273" s="212"/>
      <c r="AW273" s="212"/>
      <c r="AX273" s="212"/>
      <c r="AY273" s="212"/>
      <c r="AZ273" s="212"/>
      <c r="BA273" s="212"/>
      <c r="BB273" s="212"/>
      <c r="BC273" s="212"/>
      <c r="BD273" s="212"/>
      <c r="BE273" s="212"/>
      <c r="BF273" s="212"/>
      <c r="BG273" s="212"/>
      <c r="BH273" s="212"/>
      <c r="BI273" s="212"/>
      <c r="BJ273" s="211"/>
    </row>
    <row r="274" spans="1:68" ht="16" customHeight="1">
      <c r="A274" s="12">
        <v>45</v>
      </c>
      <c r="C274" s="213" t="s">
        <v>498</v>
      </c>
      <c r="D274" s="212" t="s">
        <v>499</v>
      </c>
      <c r="E274" s="12">
        <v>57.1</v>
      </c>
      <c r="F274" s="212" t="s">
        <v>68</v>
      </c>
      <c r="G274" s="12">
        <v>1</v>
      </c>
      <c r="H274" s="14" t="s">
        <v>24</v>
      </c>
      <c r="I274" s="12" t="s">
        <v>25</v>
      </c>
      <c r="J274" s="12" t="s">
        <v>34</v>
      </c>
      <c r="K274" s="10" t="s">
        <v>896</v>
      </c>
      <c r="L274" s="12" t="s">
        <v>65</v>
      </c>
      <c r="M274" s="12" t="s">
        <v>43</v>
      </c>
      <c r="N274" s="12" t="s">
        <v>44</v>
      </c>
      <c r="O274" s="27">
        <v>0.23913819019941901</v>
      </c>
      <c r="P274" s="12" t="s">
        <v>45</v>
      </c>
      <c r="Q274" s="212" t="s">
        <v>67</v>
      </c>
      <c r="R274" s="217">
        <v>15333</v>
      </c>
      <c r="S274" s="222">
        <v>2</v>
      </c>
      <c r="T274" s="5" t="s">
        <v>31</v>
      </c>
      <c r="U274" s="221">
        <v>1.1000000000000001</v>
      </c>
      <c r="AG274" s="212"/>
      <c r="AH274" s="212"/>
      <c r="AI274" s="212"/>
      <c r="AJ274" s="212"/>
      <c r="AK274" s="212"/>
      <c r="AL274" s="212"/>
      <c r="AM274" s="212"/>
      <c r="AN274" s="212"/>
      <c r="AO274" s="212"/>
      <c r="AP274" s="212"/>
      <c r="AQ274" s="212"/>
      <c r="AR274" s="212"/>
      <c r="AS274" s="212"/>
      <c r="AT274" s="212"/>
      <c r="AU274" s="212"/>
      <c r="AV274" s="212"/>
      <c r="AW274" s="212"/>
      <c r="AX274" s="212"/>
      <c r="AY274" s="212"/>
      <c r="AZ274" s="212"/>
      <c r="BA274" s="212"/>
      <c r="BB274" s="212"/>
      <c r="BC274" s="212"/>
      <c r="BD274" s="212"/>
      <c r="BE274" s="212"/>
      <c r="BF274" s="212"/>
      <c r="BG274" s="212"/>
      <c r="BH274" s="212"/>
      <c r="BI274" s="212"/>
    </row>
    <row r="275" spans="1:68" ht="16" customHeight="1">
      <c r="A275" s="12">
        <v>45</v>
      </c>
      <c r="C275" s="213" t="s">
        <v>498</v>
      </c>
      <c r="D275" s="212" t="s">
        <v>499</v>
      </c>
      <c r="E275" s="12">
        <v>57.1</v>
      </c>
      <c r="F275" s="212" t="s">
        <v>119</v>
      </c>
      <c r="G275" s="12">
        <v>1</v>
      </c>
      <c r="H275" s="16" t="s">
        <v>40</v>
      </c>
      <c r="I275" s="12" t="s">
        <v>41</v>
      </c>
      <c r="J275" s="12" t="s">
        <v>34</v>
      </c>
      <c r="K275" s="10" t="s">
        <v>896</v>
      </c>
      <c r="L275" s="12" t="s">
        <v>65</v>
      </c>
      <c r="M275" s="12" t="s">
        <v>43</v>
      </c>
      <c r="N275" s="12" t="s">
        <v>44</v>
      </c>
      <c r="O275" s="27">
        <v>1.05565375472052</v>
      </c>
      <c r="P275" s="12" t="s">
        <v>25</v>
      </c>
      <c r="Q275" s="212" t="s">
        <v>67</v>
      </c>
      <c r="R275" s="217">
        <v>15333</v>
      </c>
      <c r="S275" s="222">
        <v>2</v>
      </c>
      <c r="T275" s="5" t="s">
        <v>31</v>
      </c>
      <c r="U275" s="221">
        <v>1.1000000000000001</v>
      </c>
      <c r="AG275" s="212"/>
      <c r="AH275" s="212"/>
      <c r="AI275" s="212"/>
      <c r="AJ275" s="212"/>
      <c r="AK275" s="212"/>
      <c r="AL275" s="212"/>
      <c r="AM275" s="212"/>
      <c r="AN275" s="212"/>
      <c r="AO275" s="212"/>
      <c r="AP275" s="212"/>
      <c r="AQ275" s="212"/>
      <c r="AR275" s="212"/>
      <c r="AS275" s="212"/>
      <c r="AT275" s="212"/>
      <c r="AU275" s="212"/>
      <c r="AV275" s="212"/>
      <c r="AW275" s="212"/>
      <c r="AX275" s="212"/>
      <c r="AY275" s="212"/>
      <c r="AZ275" s="212"/>
      <c r="BA275" s="212"/>
      <c r="BB275" s="212"/>
      <c r="BC275" s="212"/>
      <c r="BD275" s="212"/>
      <c r="BE275" s="212"/>
      <c r="BF275" s="212"/>
      <c r="BG275" s="212"/>
      <c r="BH275" s="212"/>
      <c r="BI275" s="212"/>
    </row>
    <row r="276" spans="1:68" ht="16" customHeight="1">
      <c r="A276" s="12">
        <v>45</v>
      </c>
      <c r="C276" s="213" t="s">
        <v>498</v>
      </c>
      <c r="D276" s="212" t="s">
        <v>499</v>
      </c>
      <c r="E276" s="12">
        <v>57.1</v>
      </c>
      <c r="F276" s="212" t="s">
        <v>110</v>
      </c>
      <c r="G276" s="12">
        <v>1</v>
      </c>
      <c r="H276" s="23" t="s">
        <v>113</v>
      </c>
      <c r="I276" s="12" t="s">
        <v>25</v>
      </c>
      <c r="J276" s="12" t="s">
        <v>34</v>
      </c>
      <c r="K276" s="10" t="s">
        <v>896</v>
      </c>
      <c r="L276" s="12" t="s">
        <v>65</v>
      </c>
      <c r="M276" s="12" t="s">
        <v>43</v>
      </c>
      <c r="N276" s="12" t="s">
        <v>44</v>
      </c>
      <c r="O276" s="27">
        <v>0.157266236346227</v>
      </c>
      <c r="P276" s="12" t="s">
        <v>45</v>
      </c>
      <c r="Q276" s="212" t="s">
        <v>67</v>
      </c>
      <c r="R276" s="217">
        <v>15333</v>
      </c>
      <c r="S276" s="222">
        <v>2</v>
      </c>
      <c r="T276" s="5" t="s">
        <v>31</v>
      </c>
      <c r="U276" s="221">
        <v>1.1000000000000001</v>
      </c>
      <c r="AG276" s="212"/>
      <c r="AH276" s="212"/>
      <c r="AI276" s="212"/>
      <c r="AJ276" s="212"/>
      <c r="AK276" s="212"/>
      <c r="AL276" s="212"/>
      <c r="AM276" s="212"/>
      <c r="AN276" s="212"/>
      <c r="AO276" s="212"/>
      <c r="AP276" s="212"/>
      <c r="AQ276" s="212"/>
      <c r="AR276" s="212"/>
      <c r="AS276" s="212"/>
      <c r="AT276" s="212"/>
      <c r="AU276" s="212"/>
      <c r="AV276" s="212"/>
      <c r="AW276" s="212"/>
      <c r="AX276" s="212"/>
      <c r="AY276" s="212"/>
      <c r="AZ276" s="212"/>
      <c r="BA276" s="212"/>
      <c r="BB276" s="212"/>
      <c r="BC276" s="212"/>
      <c r="BD276" s="212"/>
      <c r="BE276" s="212"/>
      <c r="BF276" s="212"/>
      <c r="BG276" s="212"/>
      <c r="BH276" s="212"/>
      <c r="BI276" s="212"/>
    </row>
    <row r="277" spans="1:68" ht="16" customHeight="1">
      <c r="A277" s="12">
        <v>45</v>
      </c>
      <c r="C277" s="213" t="s">
        <v>498</v>
      </c>
      <c r="D277" s="212" t="s">
        <v>499</v>
      </c>
      <c r="E277" s="12">
        <v>57.1</v>
      </c>
      <c r="F277" s="212" t="s">
        <v>69</v>
      </c>
      <c r="G277" s="12">
        <v>1</v>
      </c>
      <c r="H277" s="16" t="s">
        <v>40</v>
      </c>
      <c r="I277" s="12" t="s">
        <v>41</v>
      </c>
      <c r="J277" s="12" t="s">
        <v>34</v>
      </c>
      <c r="K277" s="10" t="s">
        <v>896</v>
      </c>
      <c r="L277" s="12" t="s">
        <v>65</v>
      </c>
      <c r="M277" s="12" t="s">
        <v>43</v>
      </c>
      <c r="N277" s="12" t="s">
        <v>44</v>
      </c>
      <c r="O277" s="27">
        <v>0.25210776917247402</v>
      </c>
      <c r="P277" s="12" t="s">
        <v>66</v>
      </c>
      <c r="Q277" s="212" t="s">
        <v>67</v>
      </c>
      <c r="R277" s="217">
        <v>15333</v>
      </c>
      <c r="S277" s="222">
        <v>2</v>
      </c>
      <c r="T277" s="5" t="s">
        <v>31</v>
      </c>
      <c r="U277" s="221">
        <v>1.1000000000000001</v>
      </c>
      <c r="AB277" s="212"/>
      <c r="AC277" s="212"/>
      <c r="AD277" s="212"/>
      <c r="AE277" s="212"/>
      <c r="AF277" s="212"/>
      <c r="AG277" s="212"/>
      <c r="AH277" s="212"/>
      <c r="AI277" s="212"/>
      <c r="AJ277" s="212"/>
      <c r="AK277" s="212"/>
      <c r="AL277" s="212"/>
      <c r="AM277" s="212"/>
      <c r="AN277" s="212"/>
      <c r="AO277" s="212"/>
      <c r="AP277" s="212"/>
      <c r="AQ277" s="212"/>
      <c r="AR277" s="212"/>
      <c r="AS277" s="212"/>
      <c r="AT277" s="212"/>
      <c r="AU277" s="212"/>
      <c r="AV277" s="212"/>
      <c r="AW277" s="212"/>
      <c r="AX277" s="212"/>
      <c r="AY277" s="212"/>
      <c r="AZ277" s="212"/>
      <c r="BA277" s="212"/>
      <c r="BB277" s="212"/>
      <c r="BC277" s="212"/>
      <c r="BD277" s="212"/>
      <c r="BE277" s="212"/>
      <c r="BF277" s="212"/>
      <c r="BG277" s="212"/>
      <c r="BH277" s="212"/>
      <c r="BI277" s="212"/>
      <c r="BK277" s="211"/>
      <c r="BL277" s="211"/>
      <c r="BM277" s="211"/>
      <c r="BN277" s="211"/>
      <c r="BO277" s="211"/>
      <c r="BP277" s="211"/>
    </row>
    <row r="278" spans="1:68" s="18" customFormat="1" ht="16" customHeight="1">
      <c r="A278" s="12">
        <v>45</v>
      </c>
      <c r="B278" s="11"/>
      <c r="C278" s="24" t="s">
        <v>500</v>
      </c>
      <c r="D278" s="11" t="s">
        <v>501</v>
      </c>
      <c r="E278" s="12">
        <v>57.1</v>
      </c>
      <c r="F278" s="11" t="s">
        <v>143</v>
      </c>
      <c r="G278" s="12">
        <v>1</v>
      </c>
      <c r="H278" s="14" t="s">
        <v>24</v>
      </c>
      <c r="I278" s="12" t="s">
        <v>25</v>
      </c>
      <c r="J278" s="12" t="s">
        <v>34</v>
      </c>
      <c r="K278" s="12" t="s">
        <v>27</v>
      </c>
      <c r="L278" s="12"/>
      <c r="M278" s="12" t="s">
        <v>123</v>
      </c>
      <c r="N278" s="12" t="s">
        <v>124</v>
      </c>
      <c r="O278" s="27">
        <v>1.2</v>
      </c>
      <c r="P278" s="12" t="s">
        <v>125</v>
      </c>
      <c r="Q278" s="11" t="s">
        <v>126</v>
      </c>
      <c r="R278" s="217">
        <v>14197.23</v>
      </c>
      <c r="S278" s="222">
        <v>1</v>
      </c>
      <c r="T278" s="5" t="s">
        <v>31</v>
      </c>
      <c r="U278" s="221">
        <v>1</v>
      </c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6"/>
      <c r="BK278" s="6"/>
      <c r="BL278" s="6"/>
      <c r="BM278" s="6"/>
      <c r="BN278" s="6"/>
      <c r="BO278" s="6"/>
      <c r="BP278" s="6"/>
    </row>
    <row r="279" spans="1:68" s="6" customFormat="1" ht="16" customHeight="1">
      <c r="A279" s="12">
        <v>45</v>
      </c>
      <c r="B279" s="11"/>
      <c r="C279" s="13" t="s">
        <v>502</v>
      </c>
      <c r="D279" s="11" t="s">
        <v>503</v>
      </c>
      <c r="E279" s="12">
        <v>57.1</v>
      </c>
      <c r="F279" s="11" t="s">
        <v>36</v>
      </c>
      <c r="G279" s="12">
        <v>1</v>
      </c>
      <c r="H279" s="14" t="s">
        <v>24</v>
      </c>
      <c r="I279" s="12" t="s">
        <v>25</v>
      </c>
      <c r="J279" s="12" t="s">
        <v>34</v>
      </c>
      <c r="K279" s="12" t="s">
        <v>27</v>
      </c>
      <c r="L279" s="12" t="s">
        <v>86</v>
      </c>
      <c r="M279" s="12" t="s">
        <v>36</v>
      </c>
      <c r="N279" s="12" t="s">
        <v>44</v>
      </c>
      <c r="O279" s="27">
        <v>0.53</v>
      </c>
      <c r="P279" s="12" t="s">
        <v>66</v>
      </c>
      <c r="Q279" s="11" t="s">
        <v>504</v>
      </c>
      <c r="R279" s="217">
        <v>74641.259999999995</v>
      </c>
      <c r="S279" s="222">
        <v>1</v>
      </c>
      <c r="T279" s="5" t="s">
        <v>31</v>
      </c>
      <c r="U279" s="221">
        <v>1</v>
      </c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</row>
    <row r="280" spans="1:68" s="6" customFormat="1" ht="16" customHeight="1">
      <c r="A280" s="12">
        <v>45</v>
      </c>
      <c r="B280" s="11"/>
      <c r="C280" s="13" t="s">
        <v>462</v>
      </c>
      <c r="D280" s="11" t="s">
        <v>463</v>
      </c>
      <c r="E280" s="12">
        <v>57.1</v>
      </c>
      <c r="F280" s="11" t="s">
        <v>91</v>
      </c>
      <c r="G280" s="12">
        <v>1</v>
      </c>
      <c r="H280" s="16" t="s">
        <v>40</v>
      </c>
      <c r="I280" s="12" t="s">
        <v>41</v>
      </c>
      <c r="J280" s="12" t="s">
        <v>34</v>
      </c>
      <c r="K280" s="12" t="s">
        <v>64</v>
      </c>
      <c r="L280" s="12"/>
      <c r="M280" s="12" t="s">
        <v>92</v>
      </c>
      <c r="N280" s="12" t="s">
        <v>44</v>
      </c>
      <c r="O280" s="27">
        <v>0.2208</v>
      </c>
      <c r="P280" s="12" t="s">
        <v>45</v>
      </c>
      <c r="Q280" s="11" t="s">
        <v>93</v>
      </c>
      <c r="R280" s="217">
        <v>46030</v>
      </c>
      <c r="S280" s="222">
        <v>2</v>
      </c>
      <c r="T280" s="5" t="s">
        <v>31</v>
      </c>
      <c r="U280" s="221">
        <v>1.1000000000000001</v>
      </c>
      <c r="V280" s="11"/>
      <c r="W280" s="11"/>
      <c r="X280" s="11"/>
      <c r="Y280" s="11"/>
      <c r="Z280" s="11"/>
      <c r="AA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</row>
    <row r="281" spans="1:68" s="6" customFormat="1" ht="16" customHeight="1">
      <c r="A281" s="12">
        <v>45</v>
      </c>
      <c r="B281" s="11"/>
      <c r="C281" s="13" t="s">
        <v>464</v>
      </c>
      <c r="D281" s="11" t="s">
        <v>465</v>
      </c>
      <c r="E281" s="12">
        <v>57.1</v>
      </c>
      <c r="F281" s="11" t="s">
        <v>273</v>
      </c>
      <c r="G281" s="12">
        <v>1</v>
      </c>
      <c r="H281" s="14" t="s">
        <v>24</v>
      </c>
      <c r="I281" s="12" t="s">
        <v>25</v>
      </c>
      <c r="J281" s="12" t="s">
        <v>34</v>
      </c>
      <c r="K281" s="12" t="s">
        <v>27</v>
      </c>
      <c r="L281" s="12"/>
      <c r="M281" s="12" t="s">
        <v>273</v>
      </c>
      <c r="N281" s="12" t="s">
        <v>473</v>
      </c>
      <c r="O281" s="27">
        <v>0.37</v>
      </c>
      <c r="P281" s="12" t="s">
        <v>25</v>
      </c>
      <c r="Q281" s="11" t="s">
        <v>505</v>
      </c>
      <c r="R281" s="217">
        <v>20449.2</v>
      </c>
      <c r="S281" s="222">
        <v>2</v>
      </c>
      <c r="T281" s="5" t="s">
        <v>31</v>
      </c>
      <c r="U281" s="221">
        <v>1.1000000000000001</v>
      </c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</row>
    <row r="282" spans="1:68" s="6" customFormat="1" ht="16" customHeight="1">
      <c r="A282" s="12">
        <v>45</v>
      </c>
      <c r="B282" s="11"/>
      <c r="C282" s="13" t="s">
        <v>464</v>
      </c>
      <c r="D282" s="11" t="s">
        <v>506</v>
      </c>
      <c r="E282" s="12">
        <v>57.1</v>
      </c>
      <c r="F282" s="11" t="s">
        <v>143</v>
      </c>
      <c r="G282" s="12">
        <v>1</v>
      </c>
      <c r="H282" s="23" t="s">
        <v>113</v>
      </c>
      <c r="I282" s="12" t="s">
        <v>25</v>
      </c>
      <c r="J282" s="12" t="s">
        <v>34</v>
      </c>
      <c r="K282" s="12" t="s">
        <v>27</v>
      </c>
      <c r="L282" s="12"/>
      <c r="M282" s="12" t="s">
        <v>123</v>
      </c>
      <c r="N282" s="12" t="s">
        <v>124</v>
      </c>
      <c r="O282" s="27">
        <v>2.5</v>
      </c>
      <c r="P282" s="12" t="s">
        <v>114</v>
      </c>
      <c r="Q282" s="11" t="s">
        <v>126</v>
      </c>
      <c r="R282" s="217">
        <v>20449.2</v>
      </c>
      <c r="S282" s="222">
        <v>2</v>
      </c>
      <c r="T282" s="5" t="s">
        <v>31</v>
      </c>
      <c r="U282" s="221">
        <v>1.1000000000000001</v>
      </c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</row>
    <row r="283" spans="1:68" ht="16" customHeight="1">
      <c r="A283" s="12">
        <v>45</v>
      </c>
      <c r="C283" s="213" t="s">
        <v>583</v>
      </c>
      <c r="D283" s="212" t="s">
        <v>507</v>
      </c>
      <c r="E283" s="12">
        <v>57.1</v>
      </c>
      <c r="F283" s="212" t="s">
        <v>154</v>
      </c>
      <c r="G283" s="12">
        <v>1</v>
      </c>
      <c r="H283" s="16" t="s">
        <v>40</v>
      </c>
      <c r="I283" s="12" t="s">
        <v>41</v>
      </c>
      <c r="J283" s="12" t="s">
        <v>34</v>
      </c>
      <c r="K283" s="10" t="s">
        <v>896</v>
      </c>
      <c r="L283" s="12" t="s">
        <v>508</v>
      </c>
      <c r="M283" s="12" t="s">
        <v>92</v>
      </c>
      <c r="N283" s="12" t="s">
        <v>156</v>
      </c>
      <c r="O283" s="27" t="s">
        <v>157</v>
      </c>
      <c r="P283" s="12" t="s">
        <v>45</v>
      </c>
      <c r="Q283" s="212" t="s">
        <v>158</v>
      </c>
      <c r="R283" s="217"/>
      <c r="S283" s="222"/>
      <c r="T283" s="5" t="s">
        <v>31</v>
      </c>
      <c r="AB283" s="212"/>
      <c r="AC283" s="212"/>
      <c r="AD283" s="212"/>
      <c r="AE283" s="212"/>
      <c r="AF283" s="212"/>
      <c r="AG283" s="212"/>
      <c r="AH283" s="212"/>
      <c r="AI283" s="212"/>
      <c r="AJ283" s="212"/>
      <c r="AK283" s="212"/>
      <c r="AL283" s="212"/>
      <c r="AM283" s="212"/>
      <c r="AN283" s="212"/>
      <c r="AO283" s="212"/>
      <c r="AP283" s="212"/>
      <c r="AQ283" s="212"/>
      <c r="AR283" s="212"/>
      <c r="AS283" s="212"/>
      <c r="AT283" s="212"/>
      <c r="AU283" s="212"/>
      <c r="AV283" s="212"/>
      <c r="AW283" s="212"/>
      <c r="AX283" s="212"/>
      <c r="AY283" s="212"/>
      <c r="AZ283" s="212"/>
      <c r="BA283" s="212"/>
      <c r="BB283" s="212"/>
      <c r="BC283" s="212"/>
      <c r="BD283" s="212"/>
      <c r="BE283" s="212"/>
      <c r="BF283" s="212"/>
      <c r="BG283" s="212"/>
      <c r="BH283" s="212"/>
      <c r="BI283" s="212"/>
      <c r="BK283" s="211"/>
      <c r="BL283" s="211"/>
      <c r="BM283" s="211"/>
      <c r="BN283" s="211"/>
      <c r="BO283" s="211"/>
      <c r="BP283" s="211"/>
    </row>
    <row r="284" spans="1:68" s="211" customFormat="1" ht="16" customHeight="1">
      <c r="A284" s="12">
        <v>45</v>
      </c>
      <c r="B284" s="212"/>
      <c r="C284" s="213" t="s">
        <v>584</v>
      </c>
      <c r="D284" s="212" t="s">
        <v>509</v>
      </c>
      <c r="E284" s="12">
        <v>57.2</v>
      </c>
      <c r="F284" s="212" t="s">
        <v>168</v>
      </c>
      <c r="G284" s="12">
        <v>1</v>
      </c>
      <c r="H284" s="16" t="s">
        <v>40</v>
      </c>
      <c r="I284" s="12" t="s">
        <v>41</v>
      </c>
      <c r="J284" s="12" t="s">
        <v>26</v>
      </c>
      <c r="K284" s="10" t="s">
        <v>896</v>
      </c>
      <c r="L284" s="12">
        <v>2017</v>
      </c>
      <c r="M284" s="12" t="s">
        <v>161</v>
      </c>
      <c r="N284" s="12" t="s">
        <v>162</v>
      </c>
      <c r="O284" s="27">
        <v>1.53</v>
      </c>
      <c r="P284" s="12" t="s">
        <v>45</v>
      </c>
      <c r="Q284" s="212" t="s">
        <v>163</v>
      </c>
      <c r="R284" s="217">
        <v>15333</v>
      </c>
      <c r="S284" s="222">
        <v>2</v>
      </c>
      <c r="T284" s="5" t="s">
        <v>31</v>
      </c>
      <c r="U284" s="221">
        <v>1.1000000000000001</v>
      </c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2"/>
      <c r="AH284" s="212"/>
      <c r="AI284" s="212"/>
      <c r="AJ284" s="212"/>
      <c r="AK284" s="212"/>
      <c r="AL284" s="212"/>
      <c r="AM284" s="212"/>
      <c r="AN284" s="212"/>
      <c r="AO284" s="212"/>
      <c r="AP284" s="212"/>
      <c r="AQ284" s="212"/>
      <c r="AR284" s="212"/>
      <c r="AS284" s="212"/>
      <c r="AT284" s="212"/>
      <c r="AU284" s="212"/>
      <c r="AV284" s="212"/>
      <c r="AW284" s="212"/>
      <c r="AX284" s="212"/>
      <c r="AY284" s="212"/>
      <c r="AZ284" s="212"/>
      <c r="BA284" s="212"/>
      <c r="BB284" s="212"/>
      <c r="BC284" s="212"/>
      <c r="BD284" s="212"/>
      <c r="BE284" s="212"/>
      <c r="BF284" s="212"/>
      <c r="BG284" s="212"/>
      <c r="BH284" s="212"/>
      <c r="BI284" s="212"/>
      <c r="BJ284" s="210"/>
      <c r="BK284" s="210"/>
      <c r="BL284" s="210"/>
      <c r="BM284" s="210"/>
      <c r="BN284" s="210"/>
      <c r="BO284" s="210"/>
      <c r="BP284" s="210"/>
    </row>
    <row r="285" spans="1:68" ht="16" customHeight="1">
      <c r="A285" s="12">
        <v>45</v>
      </c>
      <c r="C285" s="213" t="s">
        <v>584</v>
      </c>
      <c r="D285" s="212" t="s">
        <v>509</v>
      </c>
      <c r="E285" s="12">
        <v>57.2</v>
      </c>
      <c r="F285" s="212" t="s">
        <v>164</v>
      </c>
      <c r="G285" s="12">
        <v>1</v>
      </c>
      <c r="H285" s="16" t="s">
        <v>40</v>
      </c>
      <c r="I285" s="12" t="s">
        <v>41</v>
      </c>
      <c r="J285" s="12" t="s">
        <v>26</v>
      </c>
      <c r="K285" s="10" t="s">
        <v>896</v>
      </c>
      <c r="L285" s="12">
        <v>2017</v>
      </c>
      <c r="M285" s="12" t="s">
        <v>161</v>
      </c>
      <c r="N285" s="12" t="s">
        <v>162</v>
      </c>
      <c r="O285" s="27">
        <v>1.7</v>
      </c>
      <c r="P285" s="12" t="s">
        <v>45</v>
      </c>
      <c r="Q285" s="212" t="s">
        <v>163</v>
      </c>
      <c r="R285" s="217">
        <v>15333</v>
      </c>
      <c r="S285" s="222">
        <v>2</v>
      </c>
      <c r="T285" s="5" t="s">
        <v>31</v>
      </c>
      <c r="U285" s="221">
        <v>1.1000000000000001</v>
      </c>
      <c r="AB285" s="212"/>
      <c r="AC285" s="212"/>
      <c r="AD285" s="212"/>
      <c r="AE285" s="212"/>
      <c r="AF285" s="212"/>
      <c r="AG285" s="212"/>
      <c r="AH285" s="212"/>
      <c r="AI285" s="212"/>
      <c r="AJ285" s="212"/>
      <c r="AK285" s="212"/>
      <c r="AL285" s="212"/>
      <c r="AM285" s="212"/>
      <c r="AN285" s="212"/>
      <c r="AO285" s="212"/>
      <c r="AP285" s="212"/>
      <c r="AQ285" s="212"/>
      <c r="AR285" s="212"/>
      <c r="AS285" s="212"/>
      <c r="AT285" s="212"/>
      <c r="AU285" s="212"/>
      <c r="AV285" s="212"/>
      <c r="AW285" s="212"/>
      <c r="AX285" s="212"/>
      <c r="AY285" s="212"/>
      <c r="AZ285" s="212"/>
      <c r="BA285" s="212"/>
      <c r="BB285" s="212"/>
      <c r="BC285" s="212"/>
      <c r="BD285" s="212"/>
      <c r="BE285" s="212"/>
      <c r="BF285" s="212"/>
      <c r="BG285" s="212"/>
      <c r="BH285" s="212"/>
      <c r="BI285" s="212"/>
    </row>
    <row r="286" spans="1:68" s="6" customFormat="1" ht="16" customHeight="1">
      <c r="A286" s="5">
        <v>45</v>
      </c>
      <c r="C286" s="7" t="s">
        <v>500</v>
      </c>
      <c r="D286" s="6" t="s">
        <v>510</v>
      </c>
      <c r="E286" s="8" t="s">
        <v>22</v>
      </c>
      <c r="F286" s="6" t="s">
        <v>23</v>
      </c>
      <c r="G286" s="5">
        <v>2</v>
      </c>
      <c r="H286" s="9" t="s">
        <v>24</v>
      </c>
      <c r="I286" s="5" t="s">
        <v>25</v>
      </c>
      <c r="J286" s="5" t="s">
        <v>26</v>
      </c>
      <c r="K286" s="10" t="s">
        <v>27</v>
      </c>
      <c r="L286" s="5">
        <v>2019</v>
      </c>
      <c r="M286" s="5" t="s">
        <v>23</v>
      </c>
      <c r="N286" s="5" t="s">
        <v>28</v>
      </c>
      <c r="O286" s="29">
        <v>1.0508999999999999</v>
      </c>
      <c r="P286" s="5" t="s">
        <v>29</v>
      </c>
      <c r="Q286" s="6" t="s">
        <v>50</v>
      </c>
      <c r="R286" s="217">
        <v>14197.23</v>
      </c>
      <c r="S286" s="5">
        <v>2</v>
      </c>
      <c r="T286" s="5" t="s">
        <v>31</v>
      </c>
      <c r="U286" s="221">
        <v>2</v>
      </c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 spans="1:68" s="6" customFormat="1" ht="16" customHeight="1">
      <c r="A287" s="5">
        <v>45</v>
      </c>
      <c r="C287" s="7" t="s">
        <v>511</v>
      </c>
      <c r="D287" s="6" t="s">
        <v>512</v>
      </c>
      <c r="E287" s="8" t="s">
        <v>22</v>
      </c>
      <c r="F287" s="6" t="s">
        <v>23</v>
      </c>
      <c r="G287" s="5">
        <v>2</v>
      </c>
      <c r="H287" s="9" t="s">
        <v>24</v>
      </c>
      <c r="I287" s="5" t="s">
        <v>25</v>
      </c>
      <c r="J287" s="5" t="s">
        <v>53</v>
      </c>
      <c r="K287" s="10" t="s">
        <v>27</v>
      </c>
      <c r="L287" s="5">
        <v>2019</v>
      </c>
      <c r="M287" s="5" t="s">
        <v>23</v>
      </c>
      <c r="N287" s="5" t="s">
        <v>28</v>
      </c>
      <c r="O287" s="29">
        <v>0.85829999999999995</v>
      </c>
      <c r="P287" s="5" t="s">
        <v>29</v>
      </c>
      <c r="Q287" s="6" t="s">
        <v>30</v>
      </c>
      <c r="R287" s="217">
        <v>315.92</v>
      </c>
      <c r="S287" s="5">
        <v>1</v>
      </c>
      <c r="T287" s="5" t="s">
        <v>31</v>
      </c>
      <c r="U287" s="221">
        <v>2</v>
      </c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BH287" s="18"/>
      <c r="BI287" s="18"/>
    </row>
    <row r="288" spans="1:68" s="6" customFormat="1" ht="16" customHeight="1">
      <c r="A288" s="5">
        <v>45</v>
      </c>
      <c r="C288" s="7" t="s">
        <v>513</v>
      </c>
      <c r="D288" s="6" t="s">
        <v>514</v>
      </c>
      <c r="E288" s="8" t="s">
        <v>22</v>
      </c>
      <c r="F288" s="6" t="s">
        <v>23</v>
      </c>
      <c r="G288" s="5">
        <v>2</v>
      </c>
      <c r="H288" s="9" t="s">
        <v>24</v>
      </c>
      <c r="I288" s="5" t="s">
        <v>25</v>
      </c>
      <c r="J288" s="5" t="s">
        <v>26</v>
      </c>
      <c r="K288" s="10" t="s">
        <v>85</v>
      </c>
      <c r="L288" s="5">
        <v>2019</v>
      </c>
      <c r="M288" s="5" t="s">
        <v>23</v>
      </c>
      <c r="N288" s="5" t="s">
        <v>28</v>
      </c>
      <c r="O288" s="29">
        <v>0.89739999999999998</v>
      </c>
      <c r="P288" s="5" t="s">
        <v>29</v>
      </c>
      <c r="Q288" s="6" t="s">
        <v>50</v>
      </c>
      <c r="R288" s="217">
        <v>1334.9</v>
      </c>
      <c r="S288" s="5">
        <v>1</v>
      </c>
      <c r="T288" s="5" t="s">
        <v>31</v>
      </c>
      <c r="U288" s="221">
        <v>2</v>
      </c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 spans="1:69" s="6" customFormat="1" ht="16" customHeight="1">
      <c r="A289" s="5">
        <v>45</v>
      </c>
      <c r="C289" s="7" t="s">
        <v>515</v>
      </c>
      <c r="D289" s="6" t="s">
        <v>516</v>
      </c>
      <c r="E289" s="8" t="s">
        <v>22</v>
      </c>
      <c r="F289" s="6" t="s">
        <v>23</v>
      </c>
      <c r="G289" s="5">
        <v>2</v>
      </c>
      <c r="H289" s="9" t="s">
        <v>24</v>
      </c>
      <c r="I289" s="5" t="s">
        <v>25</v>
      </c>
      <c r="J289" s="5" t="s">
        <v>53</v>
      </c>
      <c r="K289" s="10" t="s">
        <v>64</v>
      </c>
      <c r="L289" s="5">
        <v>2019</v>
      </c>
      <c r="M289" s="5" t="s">
        <v>23</v>
      </c>
      <c r="N289" s="5" t="s">
        <v>28</v>
      </c>
      <c r="O289" s="29">
        <v>0.85170000000000001</v>
      </c>
      <c r="P289" s="5" t="s">
        <v>29</v>
      </c>
      <c r="Q289" s="6" t="s">
        <v>50</v>
      </c>
      <c r="R289" s="217">
        <v>45271.63</v>
      </c>
      <c r="S289" s="5">
        <v>1</v>
      </c>
      <c r="T289" s="5" t="s">
        <v>31</v>
      </c>
      <c r="U289" s="221">
        <v>2</v>
      </c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 spans="1:69" ht="16" customHeight="1">
      <c r="A290" s="12">
        <v>45</v>
      </c>
      <c r="C290" s="213" t="s">
        <v>584</v>
      </c>
      <c r="D290" s="212" t="s">
        <v>509</v>
      </c>
      <c r="E290" s="12" t="s">
        <v>241</v>
      </c>
      <c r="F290" s="212" t="s">
        <v>160</v>
      </c>
      <c r="G290" s="12">
        <v>1</v>
      </c>
      <c r="H290" s="16" t="s">
        <v>40</v>
      </c>
      <c r="I290" s="12" t="s">
        <v>41</v>
      </c>
      <c r="J290" s="12" t="s">
        <v>26</v>
      </c>
      <c r="K290" s="10" t="s">
        <v>896</v>
      </c>
      <c r="L290" s="12">
        <v>2017</v>
      </c>
      <c r="M290" s="12" t="s">
        <v>161</v>
      </c>
      <c r="N290" s="12" t="s">
        <v>162</v>
      </c>
      <c r="O290" s="27">
        <v>0.86</v>
      </c>
      <c r="P290" s="12" t="s">
        <v>125</v>
      </c>
      <c r="Q290" s="212" t="s">
        <v>163</v>
      </c>
      <c r="R290" s="217">
        <v>15333</v>
      </c>
      <c r="S290" s="222">
        <v>2</v>
      </c>
      <c r="T290" s="5" t="s">
        <v>31</v>
      </c>
      <c r="U290" s="221">
        <v>1.1000000000000001</v>
      </c>
      <c r="AB290" s="212"/>
      <c r="AC290" s="212"/>
      <c r="AD290" s="212"/>
      <c r="AE290" s="212"/>
      <c r="AF290" s="212"/>
      <c r="AG290" s="212"/>
      <c r="AH290" s="212"/>
      <c r="AI290" s="212"/>
      <c r="AJ290" s="212"/>
      <c r="AK290" s="212"/>
      <c r="AL290" s="212"/>
      <c r="AM290" s="212"/>
      <c r="AN290" s="212"/>
      <c r="AO290" s="212"/>
      <c r="AP290" s="212"/>
      <c r="AQ290" s="212"/>
      <c r="AR290" s="212"/>
      <c r="AS290" s="212"/>
      <c r="AT290" s="212"/>
      <c r="AU290" s="212"/>
      <c r="AV290" s="212"/>
      <c r="AW290" s="212"/>
      <c r="AX290" s="212"/>
      <c r="AY290" s="212"/>
      <c r="AZ290" s="212"/>
      <c r="BA290" s="212"/>
      <c r="BB290" s="212"/>
      <c r="BC290" s="212"/>
      <c r="BD290" s="212"/>
      <c r="BE290" s="212"/>
      <c r="BF290" s="212"/>
      <c r="BG290" s="212"/>
      <c r="BH290" s="212"/>
      <c r="BI290" s="212"/>
    </row>
    <row r="291" spans="1:69" s="6" customFormat="1" ht="16" customHeight="1">
      <c r="A291" s="5">
        <v>53</v>
      </c>
      <c r="B291" s="11" t="s">
        <v>517</v>
      </c>
      <c r="C291" s="7" t="s">
        <v>518</v>
      </c>
      <c r="D291" s="6" t="s">
        <v>519</v>
      </c>
      <c r="E291" s="8" t="s">
        <v>22</v>
      </c>
      <c r="F291" s="6" t="s">
        <v>23</v>
      </c>
      <c r="G291" s="5">
        <v>2</v>
      </c>
      <c r="H291" s="9" t="s">
        <v>24</v>
      </c>
      <c r="I291" s="5" t="s">
        <v>25</v>
      </c>
      <c r="J291" s="5" t="s">
        <v>53</v>
      </c>
      <c r="K291" s="10" t="s">
        <v>85</v>
      </c>
      <c r="L291" s="5">
        <v>2019</v>
      </c>
      <c r="M291" s="5" t="s">
        <v>23</v>
      </c>
      <c r="N291" s="5" t="s">
        <v>28</v>
      </c>
      <c r="O291" s="29">
        <v>0.85209999999999997</v>
      </c>
      <c r="P291" s="5" t="s">
        <v>29</v>
      </c>
      <c r="Q291" s="6" t="s">
        <v>77</v>
      </c>
      <c r="R291" s="217">
        <v>355.42</v>
      </c>
      <c r="S291" s="5">
        <v>1</v>
      </c>
      <c r="T291" s="5" t="s">
        <v>31</v>
      </c>
      <c r="U291" s="221">
        <v>2</v>
      </c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 spans="1:69" s="6" customFormat="1" ht="16" customHeight="1">
      <c r="A292" s="12">
        <v>55</v>
      </c>
      <c r="B292" s="11" t="s">
        <v>520</v>
      </c>
      <c r="C292" s="13" t="s">
        <v>521</v>
      </c>
      <c r="D292" s="11" t="s">
        <v>522</v>
      </c>
      <c r="E292" s="12">
        <v>57.6</v>
      </c>
      <c r="F292" s="11" t="s">
        <v>523</v>
      </c>
      <c r="G292" s="12">
        <v>1</v>
      </c>
      <c r="H292" s="23" t="s">
        <v>113</v>
      </c>
      <c r="I292" s="12" t="s">
        <v>25</v>
      </c>
      <c r="J292" s="12" t="s">
        <v>34</v>
      </c>
      <c r="K292" s="12" t="s">
        <v>27</v>
      </c>
      <c r="L292" s="12" t="s">
        <v>524</v>
      </c>
      <c r="M292" s="12" t="s">
        <v>173</v>
      </c>
      <c r="N292" s="12" t="s">
        <v>399</v>
      </c>
      <c r="O292" s="27" t="s">
        <v>525</v>
      </c>
      <c r="P292" s="12" t="s">
        <v>25</v>
      </c>
      <c r="Q292" s="11" t="s">
        <v>175</v>
      </c>
      <c r="R292" s="217">
        <v>3053.39</v>
      </c>
      <c r="S292" s="222">
        <v>1</v>
      </c>
      <c r="T292" s="5" t="s">
        <v>31</v>
      </c>
      <c r="U292" s="221">
        <v>1</v>
      </c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</row>
    <row r="293" spans="1:69" s="6" customFormat="1" ht="16" customHeight="1">
      <c r="A293" s="5">
        <v>55</v>
      </c>
      <c r="B293" s="11"/>
      <c r="C293" s="7" t="s">
        <v>526</v>
      </c>
      <c r="D293" s="6" t="s">
        <v>527</v>
      </c>
      <c r="E293" s="8" t="s">
        <v>22</v>
      </c>
      <c r="F293" s="6" t="s">
        <v>23</v>
      </c>
      <c r="G293" s="5">
        <v>2</v>
      </c>
      <c r="H293" s="9" t="s">
        <v>24</v>
      </c>
      <c r="I293" s="5" t="s">
        <v>25</v>
      </c>
      <c r="J293" s="5" t="s">
        <v>26</v>
      </c>
      <c r="K293" s="10" t="s">
        <v>64</v>
      </c>
      <c r="L293" s="5">
        <v>2019</v>
      </c>
      <c r="M293" s="5" t="s">
        <v>23</v>
      </c>
      <c r="N293" s="5" t="s">
        <v>28</v>
      </c>
      <c r="O293" s="29">
        <v>0.85340000000000005</v>
      </c>
      <c r="P293" s="5" t="s">
        <v>29</v>
      </c>
      <c r="Q293" s="6" t="s">
        <v>59</v>
      </c>
      <c r="R293" s="217">
        <v>1982.61</v>
      </c>
      <c r="S293" s="5">
        <v>1</v>
      </c>
      <c r="T293" s="5" t="s">
        <v>31</v>
      </c>
      <c r="U293" s="221">
        <v>2</v>
      </c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 spans="1:69" s="6" customFormat="1" ht="16" customHeight="1">
      <c r="A294" s="12">
        <v>56</v>
      </c>
      <c r="B294" s="11" t="s">
        <v>528</v>
      </c>
      <c r="C294" s="13" t="s">
        <v>529</v>
      </c>
      <c r="D294" s="11" t="s">
        <v>530</v>
      </c>
      <c r="E294" s="12">
        <v>57.6</v>
      </c>
      <c r="F294" s="11" t="s">
        <v>194</v>
      </c>
      <c r="G294" s="12">
        <v>1</v>
      </c>
      <c r="H294" s="23" t="s">
        <v>113</v>
      </c>
      <c r="I294" s="12" t="s">
        <v>25</v>
      </c>
      <c r="J294" s="12" t="s">
        <v>34</v>
      </c>
      <c r="K294" s="12" t="s">
        <v>27</v>
      </c>
      <c r="L294" s="12" t="s">
        <v>531</v>
      </c>
      <c r="M294" s="12" t="s">
        <v>173</v>
      </c>
      <c r="N294" s="12" t="s">
        <v>403</v>
      </c>
      <c r="O294" s="27" t="s">
        <v>157</v>
      </c>
      <c r="P294" s="12" t="s">
        <v>25</v>
      </c>
      <c r="Q294" s="11" t="s">
        <v>532</v>
      </c>
      <c r="R294" s="217">
        <v>430</v>
      </c>
      <c r="S294" s="222">
        <v>2</v>
      </c>
      <c r="T294" s="5" t="s">
        <v>31</v>
      </c>
      <c r="U294" s="221">
        <v>1</v>
      </c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</row>
    <row r="295" spans="1:69" s="6" customFormat="1">
      <c r="A295" s="5">
        <v>56</v>
      </c>
      <c r="B295" s="11"/>
      <c r="C295" s="7" t="s">
        <v>533</v>
      </c>
      <c r="D295" s="6" t="s">
        <v>534</v>
      </c>
      <c r="E295" s="8" t="s">
        <v>22</v>
      </c>
      <c r="F295" s="6" t="s">
        <v>23</v>
      </c>
      <c r="G295" s="5">
        <v>2</v>
      </c>
      <c r="H295" s="9" t="s">
        <v>24</v>
      </c>
      <c r="I295" s="5" t="s">
        <v>25</v>
      </c>
      <c r="J295" s="5" t="s">
        <v>53</v>
      </c>
      <c r="K295" s="10" t="s">
        <v>85</v>
      </c>
      <c r="L295" s="5">
        <v>2019</v>
      </c>
      <c r="M295" s="5" t="s">
        <v>23</v>
      </c>
      <c r="N295" s="5" t="s">
        <v>28</v>
      </c>
      <c r="O295" s="29">
        <v>0.85489999999999999</v>
      </c>
      <c r="P295" s="5" t="s">
        <v>29</v>
      </c>
      <c r="Q295" s="6" t="s">
        <v>77</v>
      </c>
      <c r="R295" s="217">
        <v>253.28</v>
      </c>
      <c r="S295" s="5">
        <v>1</v>
      </c>
      <c r="T295" s="5" t="s">
        <v>31</v>
      </c>
      <c r="U295" s="221">
        <v>2</v>
      </c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 spans="1:69" s="6" customFormat="1">
      <c r="A296" s="5">
        <v>56</v>
      </c>
      <c r="B296" s="11"/>
      <c r="C296" s="7" t="s">
        <v>535</v>
      </c>
      <c r="D296" s="6" t="s">
        <v>536</v>
      </c>
      <c r="E296" s="8" t="s">
        <v>22</v>
      </c>
      <c r="F296" s="6" t="s">
        <v>23</v>
      </c>
      <c r="G296" s="5">
        <v>2</v>
      </c>
      <c r="H296" s="9" t="s">
        <v>24</v>
      </c>
      <c r="I296" s="5" t="s">
        <v>25</v>
      </c>
      <c r="J296" s="5" t="s">
        <v>26</v>
      </c>
      <c r="K296" s="10" t="s">
        <v>27</v>
      </c>
      <c r="L296" s="5">
        <v>2019</v>
      </c>
      <c r="M296" s="5" t="s">
        <v>23</v>
      </c>
      <c r="N296" s="5" t="s">
        <v>28</v>
      </c>
      <c r="O296" s="29">
        <v>0.85419999999999996</v>
      </c>
      <c r="P296" s="5" t="s">
        <v>29</v>
      </c>
      <c r="Q296" s="6" t="s">
        <v>77</v>
      </c>
      <c r="R296" s="217">
        <v>430</v>
      </c>
      <c r="S296" s="5">
        <v>1</v>
      </c>
      <c r="T296" s="5" t="s">
        <v>31</v>
      </c>
      <c r="U296" s="221">
        <v>2</v>
      </c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 spans="1:69" s="6" customFormat="1">
      <c r="A297" s="5">
        <v>56</v>
      </c>
      <c r="B297" s="11"/>
      <c r="C297" s="7" t="s">
        <v>537</v>
      </c>
      <c r="D297" s="6" t="s">
        <v>538</v>
      </c>
      <c r="E297" s="8" t="s">
        <v>22</v>
      </c>
      <c r="F297" s="6" t="s">
        <v>23</v>
      </c>
      <c r="G297" s="5">
        <v>2</v>
      </c>
      <c r="H297" s="9" t="s">
        <v>24</v>
      </c>
      <c r="I297" s="5" t="s">
        <v>25</v>
      </c>
      <c r="J297" s="5" t="s">
        <v>53</v>
      </c>
      <c r="K297" s="10" t="s">
        <v>27</v>
      </c>
      <c r="L297" s="5">
        <v>2019</v>
      </c>
      <c r="M297" s="5" t="s">
        <v>23</v>
      </c>
      <c r="N297" s="5" t="s">
        <v>28</v>
      </c>
      <c r="O297" s="29">
        <v>0.85050000000000003</v>
      </c>
      <c r="P297" s="5" t="s">
        <v>29</v>
      </c>
      <c r="Q297" s="6" t="s">
        <v>77</v>
      </c>
      <c r="R297" s="217">
        <v>38343.03</v>
      </c>
      <c r="S297" s="5">
        <v>1</v>
      </c>
      <c r="T297" s="5" t="s">
        <v>31</v>
      </c>
      <c r="U297" s="221">
        <v>2</v>
      </c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 spans="1:69">
      <c r="A298" s="33">
        <v>57</v>
      </c>
      <c r="B298" s="31" t="s">
        <v>553</v>
      </c>
      <c r="C298" s="32" t="s">
        <v>587</v>
      </c>
      <c r="D298" s="31" t="s">
        <v>539</v>
      </c>
      <c r="E298" s="33">
        <v>57.1</v>
      </c>
      <c r="F298" s="31" t="s">
        <v>63</v>
      </c>
      <c r="G298" s="33">
        <v>3</v>
      </c>
      <c r="H298" s="34" t="s">
        <v>24</v>
      </c>
      <c r="I298" s="33" t="s">
        <v>25</v>
      </c>
      <c r="J298" s="5" t="s">
        <v>53</v>
      </c>
      <c r="K298" s="33" t="s">
        <v>27</v>
      </c>
      <c r="L298" s="33" t="s">
        <v>588</v>
      </c>
      <c r="M298" s="33" t="s">
        <v>43</v>
      </c>
      <c r="N298" s="33" t="s">
        <v>590</v>
      </c>
      <c r="O298" s="33" t="s">
        <v>589</v>
      </c>
      <c r="P298" s="33" t="s">
        <v>125</v>
      </c>
      <c r="Q298" s="31" t="s">
        <v>591</v>
      </c>
      <c r="R298" s="217">
        <v>30861</v>
      </c>
      <c r="S298" s="33">
        <v>2</v>
      </c>
      <c r="T298" s="33" t="s">
        <v>31</v>
      </c>
      <c r="U298" s="224">
        <v>3</v>
      </c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</row>
    <row r="299" spans="1:69" s="6" customFormat="1">
      <c r="A299" s="12">
        <v>57</v>
      </c>
      <c r="B299" s="214"/>
      <c r="C299" s="213" t="s">
        <v>540</v>
      </c>
      <c r="D299" s="212" t="s">
        <v>541</v>
      </c>
      <c r="E299" s="12">
        <v>57.1</v>
      </c>
      <c r="F299" s="212" t="s">
        <v>110</v>
      </c>
      <c r="G299" s="12">
        <v>1</v>
      </c>
      <c r="H299" s="16" t="s">
        <v>40</v>
      </c>
      <c r="I299" s="12" t="s">
        <v>41</v>
      </c>
      <c r="J299" s="12" t="s">
        <v>34</v>
      </c>
      <c r="K299" s="10" t="s">
        <v>896</v>
      </c>
      <c r="L299" s="12" t="s">
        <v>65</v>
      </c>
      <c r="M299" s="12" t="s">
        <v>43</v>
      </c>
      <c r="N299" s="12" t="s">
        <v>44</v>
      </c>
      <c r="O299" s="27">
        <v>0.64552632852275904</v>
      </c>
      <c r="P299" s="12" t="s">
        <v>45</v>
      </c>
      <c r="Q299" s="212" t="s">
        <v>67</v>
      </c>
      <c r="R299" s="217"/>
      <c r="S299" s="222"/>
      <c r="T299" s="5" t="s">
        <v>31</v>
      </c>
      <c r="U299" s="221"/>
      <c r="V299" s="212"/>
      <c r="W299" s="212"/>
      <c r="X299" s="212"/>
      <c r="Y299" s="212"/>
      <c r="Z299" s="212"/>
      <c r="AA299" s="212"/>
      <c r="AB299" s="212"/>
      <c r="AC299" s="212"/>
      <c r="AD299" s="212"/>
      <c r="AE299" s="212"/>
      <c r="AF299" s="212"/>
      <c r="AG299" s="212"/>
      <c r="AH299" s="212"/>
      <c r="AI299" s="212"/>
      <c r="AJ299" s="212"/>
      <c r="AK299" s="212"/>
      <c r="AL299" s="212"/>
      <c r="AM299" s="212"/>
      <c r="AN299" s="212"/>
      <c r="AO299" s="212"/>
      <c r="AP299" s="212"/>
      <c r="AQ299" s="212"/>
      <c r="AR299" s="212"/>
      <c r="AS299" s="212"/>
      <c r="AT299" s="212"/>
      <c r="AU299" s="212"/>
      <c r="AV299" s="212"/>
      <c r="AW299" s="212"/>
      <c r="AX299" s="212"/>
      <c r="AY299" s="212"/>
      <c r="AZ299" s="212"/>
      <c r="BA299" s="212"/>
      <c r="BB299" s="212"/>
      <c r="BC299" s="212"/>
      <c r="BD299" s="212"/>
      <c r="BE299" s="212"/>
      <c r="BF299" s="212"/>
      <c r="BG299" s="212"/>
      <c r="BH299" s="212"/>
      <c r="BI299" s="212"/>
      <c r="BJ299" s="210"/>
      <c r="BK299" s="210"/>
      <c r="BL299" s="210"/>
      <c r="BM299" s="210"/>
      <c r="BN299" s="210"/>
      <c r="BO299" s="210"/>
      <c r="BP299" s="210"/>
      <c r="BQ299" s="210"/>
    </row>
    <row r="300" spans="1:69" s="6" customFormat="1">
      <c r="A300" s="12">
        <v>57</v>
      </c>
      <c r="C300" s="13" t="s">
        <v>542</v>
      </c>
      <c r="D300" s="11" t="s">
        <v>543</v>
      </c>
      <c r="E300" s="12">
        <v>57.1</v>
      </c>
      <c r="F300" s="11" t="s">
        <v>110</v>
      </c>
      <c r="G300" s="12">
        <v>1</v>
      </c>
      <c r="H300" s="16" t="s">
        <v>40</v>
      </c>
      <c r="I300" s="12" t="s">
        <v>41</v>
      </c>
      <c r="J300" s="12" t="s">
        <v>34</v>
      </c>
      <c r="K300" s="12" t="s">
        <v>27</v>
      </c>
      <c r="L300" s="12" t="s">
        <v>544</v>
      </c>
      <c r="M300" s="12" t="s">
        <v>43</v>
      </c>
      <c r="N300" s="12" t="s">
        <v>387</v>
      </c>
      <c r="O300" s="27">
        <v>0.623</v>
      </c>
      <c r="P300" s="12" t="s">
        <v>45</v>
      </c>
      <c r="Q300" s="11" t="s">
        <v>545</v>
      </c>
      <c r="R300" s="217">
        <v>30015</v>
      </c>
      <c r="S300" s="222">
        <v>2</v>
      </c>
      <c r="T300" s="5" t="s">
        <v>31</v>
      </c>
      <c r="U300" s="221">
        <v>1.1000000000000001</v>
      </c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</row>
    <row r="301" spans="1:69">
      <c r="A301" s="12">
        <v>57</v>
      </c>
      <c r="B301" s="11"/>
      <c r="C301" s="13" t="s">
        <v>542</v>
      </c>
      <c r="D301" s="11" t="s">
        <v>543</v>
      </c>
      <c r="E301" s="12">
        <v>57.1</v>
      </c>
      <c r="F301" s="11" t="s">
        <v>143</v>
      </c>
      <c r="G301" s="12">
        <v>1</v>
      </c>
      <c r="H301" s="14" t="s">
        <v>24</v>
      </c>
      <c r="I301" s="12" t="s">
        <v>25</v>
      </c>
      <c r="J301" s="12" t="s">
        <v>34</v>
      </c>
      <c r="K301" s="12" t="s">
        <v>27</v>
      </c>
      <c r="L301" s="12"/>
      <c r="M301" s="12" t="s">
        <v>123</v>
      </c>
      <c r="N301" s="12" t="s">
        <v>124</v>
      </c>
      <c r="O301" s="27">
        <v>0.8</v>
      </c>
      <c r="P301" s="12" t="s">
        <v>125</v>
      </c>
      <c r="Q301" s="11" t="s">
        <v>126</v>
      </c>
      <c r="R301" s="217">
        <v>30015</v>
      </c>
      <c r="S301" s="222">
        <v>2</v>
      </c>
      <c r="T301" s="5" t="s">
        <v>31</v>
      </c>
      <c r="U301" s="221">
        <v>1.1000000000000001</v>
      </c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6"/>
      <c r="BK301" s="6"/>
      <c r="BL301" s="6"/>
      <c r="BM301" s="6"/>
      <c r="BN301" s="6"/>
      <c r="BO301" s="6"/>
      <c r="BP301" s="6"/>
      <c r="BQ301" s="6"/>
    </row>
    <row r="302" spans="1:69">
      <c r="A302" s="12">
        <v>57</v>
      </c>
      <c r="C302" s="213" t="s">
        <v>585</v>
      </c>
      <c r="D302" s="212" t="s">
        <v>547</v>
      </c>
      <c r="E302" s="12">
        <v>57.1</v>
      </c>
      <c r="F302" s="212" t="s">
        <v>168</v>
      </c>
      <c r="G302" s="12">
        <v>1</v>
      </c>
      <c r="H302" s="14" t="s">
        <v>24</v>
      </c>
      <c r="I302" s="12" t="s">
        <v>25</v>
      </c>
      <c r="J302" s="12" t="s">
        <v>26</v>
      </c>
      <c r="K302" s="10" t="s">
        <v>896</v>
      </c>
      <c r="L302" s="12">
        <v>2017</v>
      </c>
      <c r="M302" s="12" t="s">
        <v>161</v>
      </c>
      <c r="N302" s="12" t="s">
        <v>162</v>
      </c>
      <c r="O302" s="27">
        <v>0.62</v>
      </c>
      <c r="P302" s="12" t="s">
        <v>125</v>
      </c>
      <c r="Q302" s="212" t="s">
        <v>163</v>
      </c>
      <c r="R302" s="217">
        <v>30015</v>
      </c>
      <c r="S302" s="222">
        <v>2</v>
      </c>
      <c r="T302" s="5" t="s">
        <v>31</v>
      </c>
      <c r="U302" s="221">
        <v>1</v>
      </c>
      <c r="AB302" s="212"/>
      <c r="AC302" s="212"/>
      <c r="AD302" s="212"/>
      <c r="AE302" s="212"/>
      <c r="AF302" s="212"/>
      <c r="AG302" s="212"/>
      <c r="AH302" s="212"/>
      <c r="AI302" s="212"/>
      <c r="AJ302" s="212"/>
      <c r="AK302" s="212"/>
      <c r="AL302" s="212"/>
      <c r="AM302" s="212"/>
      <c r="AN302" s="212"/>
      <c r="AO302" s="212"/>
      <c r="AP302" s="212"/>
      <c r="AQ302" s="212"/>
      <c r="AR302" s="212"/>
      <c r="AS302" s="212"/>
      <c r="AT302" s="212"/>
      <c r="AU302" s="212"/>
      <c r="AV302" s="212"/>
      <c r="AW302" s="212"/>
      <c r="AX302" s="212"/>
      <c r="AY302" s="212"/>
      <c r="AZ302" s="212"/>
      <c r="BA302" s="212"/>
      <c r="BB302" s="212"/>
      <c r="BC302" s="212"/>
      <c r="BD302" s="212"/>
      <c r="BE302" s="212"/>
      <c r="BF302" s="212"/>
      <c r="BG302" s="212"/>
      <c r="BH302" s="212"/>
      <c r="BI302" s="212"/>
    </row>
    <row r="303" spans="1:69" s="31" customFormat="1">
      <c r="A303" s="12">
        <v>57</v>
      </c>
      <c r="B303" s="212"/>
      <c r="C303" s="213" t="s">
        <v>585</v>
      </c>
      <c r="D303" s="212" t="s">
        <v>546</v>
      </c>
      <c r="E303" s="12">
        <v>57.1</v>
      </c>
      <c r="F303" s="212" t="s">
        <v>91</v>
      </c>
      <c r="G303" s="12">
        <v>1</v>
      </c>
      <c r="H303" s="23" t="s">
        <v>113</v>
      </c>
      <c r="I303" s="12" t="s">
        <v>25</v>
      </c>
      <c r="J303" s="12" t="s">
        <v>34</v>
      </c>
      <c r="K303" s="10" t="s">
        <v>896</v>
      </c>
      <c r="L303" s="12"/>
      <c r="M303" s="12" t="s">
        <v>92</v>
      </c>
      <c r="N303" s="12" t="s">
        <v>44</v>
      </c>
      <c r="O303" s="27">
        <v>1.583</v>
      </c>
      <c r="P303" s="12" t="s">
        <v>114</v>
      </c>
      <c r="Q303" s="212" t="s">
        <v>93</v>
      </c>
      <c r="R303" s="217">
        <v>30015</v>
      </c>
      <c r="S303" s="222">
        <v>2</v>
      </c>
      <c r="T303" s="5" t="s">
        <v>31</v>
      </c>
      <c r="U303" s="221">
        <v>1.1000000000000001</v>
      </c>
      <c r="V303" s="212"/>
      <c r="W303" s="212"/>
      <c r="X303" s="212"/>
      <c r="Y303" s="212"/>
      <c r="Z303" s="212"/>
      <c r="AA303" s="212"/>
      <c r="AB303" s="212"/>
      <c r="AC303" s="212"/>
      <c r="AD303" s="212"/>
      <c r="AE303" s="212"/>
      <c r="AF303" s="212"/>
      <c r="AG303" s="212"/>
      <c r="AH303" s="212"/>
      <c r="AI303" s="212"/>
      <c r="AJ303" s="212"/>
      <c r="AK303" s="212"/>
      <c r="AL303" s="212"/>
      <c r="AM303" s="212"/>
      <c r="AN303" s="212"/>
      <c r="AO303" s="212"/>
      <c r="AP303" s="212"/>
      <c r="AQ303" s="212"/>
      <c r="AR303" s="212"/>
      <c r="AS303" s="212"/>
      <c r="AT303" s="212"/>
      <c r="AU303" s="212"/>
      <c r="AV303" s="212"/>
      <c r="AW303" s="212"/>
      <c r="AX303" s="212"/>
      <c r="AY303" s="212"/>
      <c r="AZ303" s="212"/>
      <c r="BA303" s="212"/>
      <c r="BB303" s="212"/>
      <c r="BC303" s="212"/>
      <c r="BD303" s="212"/>
      <c r="BE303" s="212"/>
      <c r="BF303" s="212"/>
      <c r="BG303" s="212"/>
      <c r="BH303" s="212"/>
      <c r="BI303" s="212"/>
      <c r="BJ303" s="210"/>
      <c r="BK303" s="210"/>
      <c r="BL303" s="210"/>
      <c r="BM303" s="210"/>
      <c r="BN303" s="210"/>
      <c r="BO303" s="210"/>
      <c r="BP303" s="210"/>
      <c r="BQ303" s="210"/>
    </row>
    <row r="304" spans="1:69">
      <c r="A304" s="12">
        <v>57</v>
      </c>
      <c r="C304" s="213" t="s">
        <v>585</v>
      </c>
      <c r="D304" s="212" t="s">
        <v>546</v>
      </c>
      <c r="E304" s="12">
        <v>57.2</v>
      </c>
      <c r="F304" s="212" t="s">
        <v>160</v>
      </c>
      <c r="G304" s="12">
        <v>1</v>
      </c>
      <c r="H304" s="16" t="s">
        <v>40</v>
      </c>
      <c r="I304" s="12" t="s">
        <v>41</v>
      </c>
      <c r="J304" s="12" t="s">
        <v>26</v>
      </c>
      <c r="K304" s="10" t="s">
        <v>896</v>
      </c>
      <c r="L304" s="12">
        <v>2017</v>
      </c>
      <c r="M304" s="12" t="s">
        <v>161</v>
      </c>
      <c r="N304" s="12" t="s">
        <v>162</v>
      </c>
      <c r="O304" s="27">
        <v>0.39</v>
      </c>
      <c r="P304" s="12" t="s">
        <v>114</v>
      </c>
      <c r="Q304" s="212" t="s">
        <v>163</v>
      </c>
      <c r="R304" s="217">
        <v>30015</v>
      </c>
      <c r="S304" s="222">
        <v>2</v>
      </c>
      <c r="T304" s="5" t="s">
        <v>31</v>
      </c>
      <c r="U304" s="221">
        <v>1.1000000000000001</v>
      </c>
      <c r="AB304" s="212"/>
      <c r="AC304" s="212"/>
      <c r="AD304" s="212"/>
      <c r="AE304" s="212"/>
      <c r="AF304" s="212"/>
      <c r="AG304" s="212"/>
      <c r="AH304" s="212"/>
      <c r="AI304" s="212"/>
      <c r="AJ304" s="212"/>
      <c r="AK304" s="212"/>
      <c r="AL304" s="212"/>
      <c r="AM304" s="212"/>
      <c r="AN304" s="212"/>
      <c r="AO304" s="212"/>
      <c r="AP304" s="212"/>
      <c r="AQ304" s="212"/>
      <c r="AR304" s="212"/>
      <c r="AS304" s="212"/>
      <c r="AT304" s="212"/>
      <c r="AU304" s="212"/>
      <c r="AV304" s="212"/>
      <c r="AW304" s="212"/>
      <c r="AX304" s="212"/>
      <c r="AY304" s="212"/>
      <c r="AZ304" s="212"/>
      <c r="BA304" s="212"/>
      <c r="BB304" s="212"/>
      <c r="BC304" s="212"/>
      <c r="BD304" s="212"/>
      <c r="BE304" s="212"/>
      <c r="BF304" s="212"/>
      <c r="BG304" s="212"/>
      <c r="BH304" s="212"/>
      <c r="BI304" s="212"/>
    </row>
    <row r="305" spans="1:62" s="6" customFormat="1">
      <c r="A305" s="12">
        <v>57</v>
      </c>
      <c r="B305" s="11"/>
      <c r="C305" s="13" t="s">
        <v>548</v>
      </c>
      <c r="D305" s="11" t="s">
        <v>549</v>
      </c>
      <c r="E305" s="12">
        <v>57.6</v>
      </c>
      <c r="F305" s="11" t="s">
        <v>194</v>
      </c>
      <c r="G305" s="12">
        <v>1</v>
      </c>
      <c r="H305" s="23" t="s">
        <v>113</v>
      </c>
      <c r="I305" s="12" t="s">
        <v>25</v>
      </c>
      <c r="J305" s="12" t="s">
        <v>34</v>
      </c>
      <c r="K305" s="12" t="s">
        <v>27</v>
      </c>
      <c r="L305" s="12" t="s">
        <v>550</v>
      </c>
      <c r="M305" s="12" t="s">
        <v>173</v>
      </c>
      <c r="N305" s="12" t="s">
        <v>403</v>
      </c>
      <c r="O305" s="27" t="s">
        <v>157</v>
      </c>
      <c r="P305" s="12" t="s">
        <v>25</v>
      </c>
      <c r="Q305" s="11" t="s">
        <v>175</v>
      </c>
      <c r="R305" s="217">
        <v>30015</v>
      </c>
      <c r="S305" s="222">
        <v>2</v>
      </c>
      <c r="T305" s="5" t="s">
        <v>31</v>
      </c>
      <c r="U305" s="221">
        <v>1.1000000000000001</v>
      </c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</row>
    <row r="306" spans="1:62" s="6" customFormat="1">
      <c r="A306" s="12">
        <v>57</v>
      </c>
      <c r="B306" s="11"/>
      <c r="C306" s="13" t="s">
        <v>551</v>
      </c>
      <c r="D306" s="11" t="s">
        <v>552</v>
      </c>
      <c r="E306" s="12">
        <v>57.6</v>
      </c>
      <c r="F306" s="11" t="s">
        <v>194</v>
      </c>
      <c r="G306" s="12">
        <v>1</v>
      </c>
      <c r="H306" s="23" t="s">
        <v>113</v>
      </c>
      <c r="I306" s="12" t="s">
        <v>25</v>
      </c>
      <c r="J306" s="12" t="s">
        <v>26</v>
      </c>
      <c r="K306" s="12" t="s">
        <v>27</v>
      </c>
      <c r="L306" s="12" t="s">
        <v>183</v>
      </c>
      <c r="M306" s="12" t="s">
        <v>173</v>
      </c>
      <c r="N306" s="12" t="s">
        <v>403</v>
      </c>
      <c r="O306" s="27" t="s">
        <v>157</v>
      </c>
      <c r="P306" s="12" t="s">
        <v>25</v>
      </c>
      <c r="Q306" s="11" t="s">
        <v>195</v>
      </c>
      <c r="R306" s="217">
        <v>4307</v>
      </c>
      <c r="S306" s="222">
        <v>1</v>
      </c>
      <c r="T306" s="5" t="s">
        <v>31</v>
      </c>
      <c r="U306" s="221">
        <v>1</v>
      </c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8"/>
    </row>
    <row r="307" spans="1:62">
      <c r="A307" s="5">
        <v>57</v>
      </c>
      <c r="C307" s="36" t="s">
        <v>554</v>
      </c>
      <c r="D307" s="210" t="s">
        <v>555</v>
      </c>
      <c r="E307" s="8" t="s">
        <v>22</v>
      </c>
      <c r="F307" s="210" t="s">
        <v>23</v>
      </c>
      <c r="G307" s="5">
        <v>2</v>
      </c>
      <c r="H307" s="9" t="s">
        <v>24</v>
      </c>
      <c r="I307" s="5" t="s">
        <v>25</v>
      </c>
      <c r="J307" s="5" t="s">
        <v>53</v>
      </c>
      <c r="K307" s="10" t="s">
        <v>896</v>
      </c>
      <c r="L307" s="5">
        <v>2019</v>
      </c>
      <c r="M307" s="5" t="s">
        <v>23</v>
      </c>
      <c r="N307" s="5" t="s">
        <v>28</v>
      </c>
      <c r="O307" s="29">
        <v>0.85980000000000001</v>
      </c>
      <c r="P307" s="5" t="s">
        <v>29</v>
      </c>
      <c r="Q307" s="210" t="s">
        <v>50</v>
      </c>
      <c r="R307" s="217">
        <v>0.31</v>
      </c>
      <c r="S307" s="5">
        <v>1</v>
      </c>
      <c r="T307" s="5" t="s">
        <v>244</v>
      </c>
      <c r="U307" s="221">
        <v>2</v>
      </c>
      <c r="AB307" s="212"/>
      <c r="AC307" s="212"/>
      <c r="AD307" s="212"/>
      <c r="AE307" s="212"/>
      <c r="AF307" s="212"/>
      <c r="BJ307" s="211"/>
    </row>
    <row r="308" spans="1:62">
      <c r="A308" s="5">
        <v>57</v>
      </c>
      <c r="C308" s="36" t="s">
        <v>556</v>
      </c>
      <c r="D308" s="210" t="s">
        <v>557</v>
      </c>
      <c r="E308" s="8" t="s">
        <v>22</v>
      </c>
      <c r="F308" s="210" t="s">
        <v>23</v>
      </c>
      <c r="G308" s="5">
        <v>2</v>
      </c>
      <c r="H308" s="9" t="s">
        <v>24</v>
      </c>
      <c r="I308" s="5" t="s">
        <v>25</v>
      </c>
      <c r="J308" s="5" t="s">
        <v>53</v>
      </c>
      <c r="K308" s="10" t="s">
        <v>896</v>
      </c>
      <c r="L308" s="5">
        <v>2019</v>
      </c>
      <c r="M308" s="5" t="s">
        <v>23</v>
      </c>
      <c r="N308" s="5" t="s">
        <v>28</v>
      </c>
      <c r="O308" s="29">
        <v>0.87060000000000004</v>
      </c>
      <c r="P308" s="5" t="s">
        <v>29</v>
      </c>
      <c r="Q308" s="210" t="s">
        <v>50</v>
      </c>
      <c r="R308" s="217">
        <v>30015.279999999999</v>
      </c>
      <c r="S308" s="5">
        <v>1</v>
      </c>
      <c r="T308" s="5" t="s">
        <v>244</v>
      </c>
      <c r="U308" s="221">
        <v>2</v>
      </c>
      <c r="AB308" s="212"/>
      <c r="AC308" s="212"/>
      <c r="AD308" s="212"/>
      <c r="AE308" s="212"/>
      <c r="AF308" s="212"/>
    </row>
    <row r="309" spans="1:62" s="6" customFormat="1">
      <c r="A309" s="5">
        <v>57</v>
      </c>
      <c r="B309" s="11"/>
      <c r="C309" s="7" t="s">
        <v>558</v>
      </c>
      <c r="D309" s="6" t="s">
        <v>559</v>
      </c>
      <c r="E309" s="8" t="s">
        <v>22</v>
      </c>
      <c r="F309" s="6" t="s">
        <v>23</v>
      </c>
      <c r="G309" s="5">
        <v>2</v>
      </c>
      <c r="H309" s="9" t="s">
        <v>24</v>
      </c>
      <c r="I309" s="5" t="s">
        <v>25</v>
      </c>
      <c r="J309" s="5" t="s">
        <v>26</v>
      </c>
      <c r="K309" s="10" t="s">
        <v>85</v>
      </c>
      <c r="L309" s="5">
        <v>2019</v>
      </c>
      <c r="M309" s="5" t="s">
        <v>23</v>
      </c>
      <c r="N309" s="5" t="s">
        <v>28</v>
      </c>
      <c r="O309" s="29">
        <v>0.93630000000000002</v>
      </c>
      <c r="P309" s="5" t="s">
        <v>29</v>
      </c>
      <c r="Q309" s="6" t="s">
        <v>50</v>
      </c>
      <c r="R309" s="217">
        <v>37686.25</v>
      </c>
      <c r="S309" s="5">
        <v>1</v>
      </c>
      <c r="T309" s="5" t="s">
        <v>244</v>
      </c>
      <c r="U309" s="221">
        <v>2</v>
      </c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 spans="1:62" s="6" customFormat="1">
      <c r="A310" s="5">
        <v>57</v>
      </c>
      <c r="B310" s="11"/>
      <c r="C310" s="7" t="s">
        <v>560</v>
      </c>
      <c r="D310" s="6" t="s">
        <v>561</v>
      </c>
      <c r="E310" s="8" t="s">
        <v>22</v>
      </c>
      <c r="F310" s="6" t="s">
        <v>23</v>
      </c>
      <c r="G310" s="5">
        <v>2</v>
      </c>
      <c r="H310" s="9" t="s">
        <v>24</v>
      </c>
      <c r="I310" s="5" t="s">
        <v>25</v>
      </c>
      <c r="J310" s="5" t="s">
        <v>26</v>
      </c>
      <c r="K310" s="10" t="s">
        <v>64</v>
      </c>
      <c r="L310" s="5">
        <v>2019</v>
      </c>
      <c r="M310" s="5" t="s">
        <v>23</v>
      </c>
      <c r="N310" s="5" t="s">
        <v>28</v>
      </c>
      <c r="O310" s="29">
        <v>0.85419999999999996</v>
      </c>
      <c r="P310" s="5" t="s">
        <v>29</v>
      </c>
      <c r="Q310" s="6" t="s">
        <v>50</v>
      </c>
      <c r="R310" s="217">
        <v>13493.6</v>
      </c>
      <c r="S310" s="5">
        <v>1</v>
      </c>
      <c r="T310" s="5" t="s">
        <v>244</v>
      </c>
      <c r="U310" s="221">
        <v>2</v>
      </c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 spans="1:62">
      <c r="A311" s="5">
        <v>57</v>
      </c>
      <c r="C311" s="36" t="s">
        <v>562</v>
      </c>
      <c r="D311" s="210" t="s">
        <v>563</v>
      </c>
      <c r="E311" s="8" t="s">
        <v>22</v>
      </c>
      <c r="F311" s="210" t="s">
        <v>23</v>
      </c>
      <c r="G311" s="5">
        <v>2</v>
      </c>
      <c r="H311" s="9" t="s">
        <v>24</v>
      </c>
      <c r="I311" s="5" t="s">
        <v>25</v>
      </c>
      <c r="J311" s="5" t="s">
        <v>26</v>
      </c>
      <c r="K311" s="10" t="s">
        <v>896</v>
      </c>
      <c r="L311" s="5">
        <v>2019</v>
      </c>
      <c r="M311" s="5" t="s">
        <v>23</v>
      </c>
      <c r="N311" s="5" t="s">
        <v>28</v>
      </c>
      <c r="O311" s="29">
        <v>0.97899999999999998</v>
      </c>
      <c r="P311" s="5" t="s">
        <v>29</v>
      </c>
      <c r="Q311" s="210" t="s">
        <v>50</v>
      </c>
      <c r="R311" s="217">
        <v>30861</v>
      </c>
      <c r="S311" s="5">
        <v>1</v>
      </c>
      <c r="T311" s="5" t="s">
        <v>31</v>
      </c>
      <c r="U311" s="221">
        <v>2</v>
      </c>
      <c r="AB311" s="212"/>
      <c r="AC311" s="212"/>
      <c r="AD311" s="212"/>
      <c r="AE311" s="212"/>
      <c r="AF311" s="212"/>
    </row>
    <row r="312" spans="1:62">
      <c r="A312" s="12">
        <v>57</v>
      </c>
      <c r="C312" s="213" t="s">
        <v>585</v>
      </c>
      <c r="D312" s="212" t="s">
        <v>546</v>
      </c>
      <c r="E312" s="12" t="s">
        <v>241</v>
      </c>
      <c r="F312" s="212" t="s">
        <v>164</v>
      </c>
      <c r="G312" s="12">
        <v>1</v>
      </c>
      <c r="H312" s="23" t="s">
        <v>113</v>
      </c>
      <c r="I312" s="12" t="s">
        <v>25</v>
      </c>
      <c r="J312" s="12" t="s">
        <v>26</v>
      </c>
      <c r="K312" s="10" t="s">
        <v>896</v>
      </c>
      <c r="L312" s="12">
        <v>2017</v>
      </c>
      <c r="M312" s="12" t="s">
        <v>161</v>
      </c>
      <c r="N312" s="12" t="s">
        <v>162</v>
      </c>
      <c r="O312" s="27">
        <v>1.28</v>
      </c>
      <c r="P312" s="12" t="s">
        <v>45</v>
      </c>
      <c r="Q312" s="212" t="s">
        <v>163</v>
      </c>
      <c r="R312" s="217">
        <v>30015</v>
      </c>
      <c r="S312" s="222">
        <v>2</v>
      </c>
      <c r="T312" s="5" t="s">
        <v>31</v>
      </c>
      <c r="U312" s="221">
        <v>1.1000000000000001</v>
      </c>
      <c r="AB312" s="212"/>
      <c r="AC312" s="212"/>
      <c r="AD312" s="212"/>
      <c r="AE312" s="212"/>
      <c r="AF312" s="212"/>
      <c r="AG312" s="212"/>
      <c r="AH312" s="212"/>
      <c r="AI312" s="212"/>
      <c r="AJ312" s="212"/>
      <c r="AK312" s="212"/>
      <c r="AL312" s="212"/>
      <c r="AM312" s="212"/>
      <c r="AN312" s="212"/>
      <c r="AO312" s="212"/>
      <c r="AP312" s="212"/>
      <c r="AQ312" s="212"/>
      <c r="AR312" s="212"/>
      <c r="AS312" s="212"/>
      <c r="AT312" s="212"/>
      <c r="AU312" s="212"/>
      <c r="AV312" s="212"/>
      <c r="AW312" s="212"/>
      <c r="AX312" s="212"/>
      <c r="AY312" s="212"/>
      <c r="AZ312" s="212"/>
      <c r="BA312" s="212"/>
      <c r="BB312" s="212"/>
      <c r="BC312" s="212"/>
      <c r="BD312" s="212"/>
      <c r="BE312" s="212"/>
      <c r="BF312" s="212"/>
      <c r="BG312" s="212"/>
      <c r="BH312" s="212"/>
      <c r="BI312" s="212"/>
    </row>
    <row r="313" spans="1:62">
      <c r="A313" s="12">
        <v>76</v>
      </c>
      <c r="B313" s="212" t="s">
        <v>564</v>
      </c>
      <c r="C313" s="215" t="s">
        <v>625</v>
      </c>
      <c r="D313" s="212" t="s">
        <v>626</v>
      </c>
      <c r="E313" s="12">
        <v>57.1</v>
      </c>
      <c r="F313" s="212" t="s">
        <v>273</v>
      </c>
      <c r="G313" s="12">
        <v>1</v>
      </c>
      <c r="H313" s="16" t="s">
        <v>40</v>
      </c>
      <c r="I313" s="12" t="s">
        <v>41</v>
      </c>
      <c r="J313" s="12" t="s">
        <v>26</v>
      </c>
      <c r="K313" s="10" t="s">
        <v>896</v>
      </c>
      <c r="L313" s="12"/>
      <c r="M313" s="12" t="s">
        <v>273</v>
      </c>
      <c r="N313" s="12" t="s">
        <v>565</v>
      </c>
      <c r="O313" s="27" t="s">
        <v>566</v>
      </c>
      <c r="P313" s="12" t="s">
        <v>45</v>
      </c>
      <c r="Q313" s="212" t="s">
        <v>567</v>
      </c>
      <c r="R313" s="217">
        <v>3597.9</v>
      </c>
      <c r="S313" s="222">
        <v>1</v>
      </c>
      <c r="T313" s="5" t="s">
        <v>31</v>
      </c>
      <c r="U313" s="221">
        <v>1</v>
      </c>
      <c r="AG313" s="212"/>
      <c r="AH313" s="212"/>
      <c r="AI313" s="212"/>
      <c r="AJ313" s="212"/>
      <c r="AK313" s="212"/>
      <c r="AL313" s="212"/>
      <c r="AM313" s="212"/>
      <c r="AN313" s="212"/>
      <c r="AO313" s="212"/>
      <c r="AP313" s="212"/>
      <c r="AQ313" s="212"/>
      <c r="AR313" s="212"/>
      <c r="AS313" s="212"/>
      <c r="AT313" s="212"/>
      <c r="AU313" s="212"/>
      <c r="AV313" s="212"/>
      <c r="AW313" s="212"/>
      <c r="AX313" s="212"/>
      <c r="AY313" s="212"/>
      <c r="AZ313" s="212"/>
      <c r="BA313" s="212"/>
      <c r="BB313" s="212"/>
      <c r="BC313" s="212"/>
      <c r="BD313" s="212"/>
      <c r="BE313" s="212"/>
      <c r="BF313" s="212"/>
      <c r="BG313" s="212"/>
      <c r="BH313" s="212"/>
      <c r="BI313" s="212"/>
    </row>
    <row r="314" spans="1:62" s="6" customFormat="1">
      <c r="A314" s="5">
        <v>77</v>
      </c>
      <c r="B314" s="11" t="s">
        <v>568</v>
      </c>
      <c r="C314" s="7" t="s">
        <v>569</v>
      </c>
      <c r="D314" s="6" t="s">
        <v>570</v>
      </c>
      <c r="E314" s="8" t="s">
        <v>22</v>
      </c>
      <c r="F314" s="6" t="s">
        <v>23</v>
      </c>
      <c r="G314" s="5">
        <v>2</v>
      </c>
      <c r="H314" s="9" t="s">
        <v>24</v>
      </c>
      <c r="I314" s="5" t="s">
        <v>25</v>
      </c>
      <c r="J314" s="5" t="s">
        <v>53</v>
      </c>
      <c r="K314" s="10" t="s">
        <v>85</v>
      </c>
      <c r="L314" s="5">
        <v>2019</v>
      </c>
      <c r="M314" s="5" t="s">
        <v>23</v>
      </c>
      <c r="N314" s="5" t="s">
        <v>28</v>
      </c>
      <c r="O314" s="29">
        <v>0.85570000000000002</v>
      </c>
      <c r="P314" s="5" t="s">
        <v>29</v>
      </c>
      <c r="Q314" s="6" t="s">
        <v>30</v>
      </c>
      <c r="R314" s="217">
        <v>31675.24</v>
      </c>
      <c r="S314" s="5">
        <v>1</v>
      </c>
      <c r="T314" s="5" t="s">
        <v>31</v>
      </c>
      <c r="U314" s="221">
        <v>2</v>
      </c>
      <c r="V314" s="11"/>
      <c r="W314" s="11"/>
      <c r="X314" s="11"/>
      <c r="Y314" s="11"/>
      <c r="Z314" s="11"/>
      <c r="AA314" s="11"/>
    </row>
    <row r="315" spans="1:62" s="6" customFormat="1">
      <c r="A315" s="5"/>
      <c r="B315" s="11"/>
      <c r="C315" s="7"/>
      <c r="E315" s="5"/>
      <c r="G315" s="5"/>
      <c r="H315" s="5"/>
      <c r="I315" s="5"/>
      <c r="J315" s="5"/>
      <c r="K315" s="5"/>
      <c r="L315" s="5"/>
      <c r="M315" s="5"/>
      <c r="N315" s="5"/>
      <c r="O315" s="29"/>
      <c r="P315" s="5"/>
      <c r="R315" s="218"/>
      <c r="S315" s="5"/>
      <c r="T315" s="5"/>
      <c r="U315" s="221"/>
      <c r="V315" s="11"/>
      <c r="W315" s="11"/>
      <c r="X315" s="11"/>
      <c r="Y315" s="11"/>
      <c r="Z315" s="11"/>
      <c r="AA315" s="11"/>
    </row>
    <row r="316" spans="1:62" s="6" customFormat="1">
      <c r="A316" s="5"/>
      <c r="B316" s="11"/>
      <c r="C316" s="7"/>
      <c r="E316" s="5"/>
      <c r="G316" s="5"/>
      <c r="H316" s="5"/>
      <c r="I316" s="5"/>
      <c r="J316" s="5"/>
      <c r="K316" s="5"/>
      <c r="L316" s="5"/>
      <c r="M316" s="5"/>
      <c r="N316" s="5"/>
      <c r="O316" s="29"/>
      <c r="P316" s="5"/>
      <c r="R316" s="217"/>
      <c r="S316" s="5"/>
      <c r="T316" s="5"/>
      <c r="U316" s="221"/>
      <c r="V316" s="11"/>
      <c r="W316" s="11"/>
      <c r="X316" s="11"/>
      <c r="Y316" s="11"/>
      <c r="Z316" s="11"/>
      <c r="AA316" s="11"/>
    </row>
  </sheetData>
  <sortState xmlns:xlrd2="http://schemas.microsoft.com/office/spreadsheetml/2017/richdata2" ref="A2:BQ1048576">
    <sortCondition ref="A2:A1048576"/>
    <sortCondition ref="E2:E1048576"/>
    <sortCondition ref="C2:C104857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C5CC-8F05-A043-96DB-F7C33DA8769C}">
  <dimension ref="B2:S14"/>
  <sheetViews>
    <sheetView topLeftCell="A10" zoomScale="120" zoomScaleNormal="120" workbookViewId="0">
      <selection activeCell="C33" sqref="C33"/>
    </sheetView>
  </sheetViews>
  <sheetFormatPr baseColWidth="10" defaultRowHeight="16"/>
  <sheetData>
    <row r="2" spans="2:19">
      <c r="C2" t="s">
        <v>861</v>
      </c>
    </row>
    <row r="3" spans="2:19">
      <c r="B3" s="69"/>
      <c r="C3" s="47"/>
      <c r="E3" t="s">
        <v>23</v>
      </c>
      <c r="F3">
        <v>101</v>
      </c>
    </row>
    <row r="4" spans="2:19">
      <c r="B4" s="69" t="s">
        <v>43</v>
      </c>
      <c r="C4" s="47">
        <v>99</v>
      </c>
      <c r="E4" t="s">
        <v>173</v>
      </c>
      <c r="F4">
        <v>23</v>
      </c>
      <c r="I4">
        <v>1</v>
      </c>
      <c r="J4">
        <v>2</v>
      </c>
      <c r="K4">
        <v>3</v>
      </c>
      <c r="L4" t="s">
        <v>618</v>
      </c>
    </row>
    <row r="5" spans="2:19">
      <c r="B5" s="69" t="s">
        <v>161</v>
      </c>
      <c r="C5" s="47">
        <v>31</v>
      </c>
      <c r="E5" t="s">
        <v>36</v>
      </c>
      <c r="F5">
        <v>14</v>
      </c>
      <c r="H5" t="s">
        <v>618</v>
      </c>
      <c r="I5">
        <v>194</v>
      </c>
      <c r="J5">
        <v>100</v>
      </c>
      <c r="K5">
        <v>19</v>
      </c>
      <c r="L5">
        <v>313</v>
      </c>
      <c r="O5" s="30" t="s">
        <v>23</v>
      </c>
      <c r="Q5">
        <v>100</v>
      </c>
      <c r="S5">
        <v>100</v>
      </c>
    </row>
    <row r="6" spans="2:19">
      <c r="B6" s="69" t="s">
        <v>173</v>
      </c>
      <c r="C6" s="47">
        <v>25</v>
      </c>
      <c r="E6" t="s">
        <v>43</v>
      </c>
      <c r="F6">
        <v>94</v>
      </c>
      <c r="H6" s="30" t="s">
        <v>23</v>
      </c>
      <c r="J6">
        <v>100</v>
      </c>
      <c r="L6">
        <v>100</v>
      </c>
      <c r="O6" s="30" t="s">
        <v>43</v>
      </c>
      <c r="P6">
        <v>75</v>
      </c>
      <c r="R6">
        <v>19</v>
      </c>
      <c r="S6">
        <v>94</v>
      </c>
    </row>
    <row r="7" spans="2:19">
      <c r="B7" s="69" t="s">
        <v>92</v>
      </c>
      <c r="C7" s="47">
        <v>25</v>
      </c>
      <c r="E7" t="s">
        <v>332</v>
      </c>
      <c r="F7">
        <v>1</v>
      </c>
      <c r="H7" s="30" t="s">
        <v>43</v>
      </c>
      <c r="I7">
        <v>75</v>
      </c>
      <c r="K7">
        <v>19</v>
      </c>
      <c r="L7">
        <v>94</v>
      </c>
      <c r="O7" s="30" t="s">
        <v>161</v>
      </c>
      <c r="P7">
        <v>31</v>
      </c>
      <c r="S7">
        <v>31</v>
      </c>
    </row>
    <row r="8" spans="2:19">
      <c r="B8" s="69" t="s">
        <v>36</v>
      </c>
      <c r="C8" s="47">
        <v>14</v>
      </c>
      <c r="E8" t="s">
        <v>161</v>
      </c>
      <c r="F8">
        <v>31</v>
      </c>
      <c r="H8" s="30" t="s">
        <v>161</v>
      </c>
      <c r="I8">
        <v>31</v>
      </c>
      <c r="L8">
        <v>31</v>
      </c>
      <c r="O8" s="30" t="s">
        <v>92</v>
      </c>
      <c r="P8">
        <v>24</v>
      </c>
      <c r="S8">
        <v>24</v>
      </c>
    </row>
    <row r="9" spans="2:19">
      <c r="B9" s="69" t="s">
        <v>123</v>
      </c>
      <c r="C9" s="47">
        <v>13</v>
      </c>
      <c r="E9" t="s">
        <v>892</v>
      </c>
      <c r="F9">
        <v>7</v>
      </c>
      <c r="H9" s="30" t="s">
        <v>92</v>
      </c>
      <c r="I9">
        <v>24</v>
      </c>
      <c r="L9">
        <v>24</v>
      </c>
      <c r="O9" s="30" t="s">
        <v>173</v>
      </c>
      <c r="P9">
        <v>23</v>
      </c>
      <c r="S9">
        <v>23</v>
      </c>
    </row>
    <row r="10" spans="2:19">
      <c r="B10" s="69" t="s">
        <v>273</v>
      </c>
      <c r="C10" s="47">
        <v>5</v>
      </c>
      <c r="E10" t="s">
        <v>92</v>
      </c>
      <c r="F10">
        <v>24</v>
      </c>
      <c r="H10" s="30" t="s">
        <v>173</v>
      </c>
      <c r="I10">
        <v>23</v>
      </c>
      <c r="L10">
        <v>23</v>
      </c>
      <c r="O10" s="30" t="s">
        <v>36</v>
      </c>
      <c r="P10">
        <v>14</v>
      </c>
      <c r="S10">
        <v>14</v>
      </c>
    </row>
    <row r="11" spans="2:19">
      <c r="B11" s="69" t="s">
        <v>332</v>
      </c>
      <c r="C11" s="47">
        <v>1</v>
      </c>
      <c r="E11" t="s">
        <v>273</v>
      </c>
      <c r="F11">
        <v>5</v>
      </c>
      <c r="H11" s="30" t="s">
        <v>36</v>
      </c>
      <c r="I11">
        <v>14</v>
      </c>
      <c r="L11">
        <v>14</v>
      </c>
      <c r="O11" s="30" t="s">
        <v>123</v>
      </c>
      <c r="P11">
        <v>13</v>
      </c>
      <c r="S11">
        <v>13</v>
      </c>
    </row>
    <row r="12" spans="2:19">
      <c r="E12" t="s">
        <v>123</v>
      </c>
      <c r="F12">
        <v>13</v>
      </c>
      <c r="H12" s="30" t="s">
        <v>123</v>
      </c>
      <c r="I12">
        <v>13</v>
      </c>
      <c r="L12">
        <v>13</v>
      </c>
      <c r="O12" s="30" t="s">
        <v>332</v>
      </c>
      <c r="P12">
        <v>9</v>
      </c>
      <c r="S12">
        <v>9</v>
      </c>
    </row>
    <row r="13" spans="2:19">
      <c r="H13" s="30" t="s">
        <v>332</v>
      </c>
      <c r="I13">
        <v>9</v>
      </c>
      <c r="L13">
        <v>9</v>
      </c>
      <c r="O13" s="30" t="s">
        <v>273</v>
      </c>
      <c r="P13">
        <v>5</v>
      </c>
      <c r="S13">
        <v>5</v>
      </c>
    </row>
    <row r="14" spans="2:19">
      <c r="H14" s="30" t="s">
        <v>273</v>
      </c>
      <c r="I14">
        <v>5</v>
      </c>
      <c r="L14">
        <v>5</v>
      </c>
      <c r="O14" s="30"/>
    </row>
  </sheetData>
  <sortState xmlns:xlrd2="http://schemas.microsoft.com/office/spreadsheetml/2017/richdata2" ref="O5:T13">
    <sortCondition descending="1" ref="T5:T1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00BC-14B1-D24D-9EDC-0D5FD9DE82FF}">
  <dimension ref="C1:O29"/>
  <sheetViews>
    <sheetView topLeftCell="C13" zoomScale="144" zoomScaleNormal="144" workbookViewId="0">
      <selection activeCell="K31" sqref="K31"/>
    </sheetView>
  </sheetViews>
  <sheetFormatPr baseColWidth="10" defaultRowHeight="25" customHeight="1"/>
  <cols>
    <col min="3" max="3" width="45.83203125" customWidth="1"/>
  </cols>
  <sheetData>
    <row r="1" spans="3:15" ht="25" customHeight="1" thickBot="1">
      <c r="C1" t="s">
        <v>872</v>
      </c>
      <c r="L1" t="s">
        <v>654</v>
      </c>
    </row>
    <row r="2" spans="3:15" ht="25" customHeight="1" thickBot="1">
      <c r="C2" s="82" t="s">
        <v>637</v>
      </c>
      <c r="D2" s="83" t="s">
        <v>619</v>
      </c>
      <c r="E2" s="84" t="s">
        <v>113</v>
      </c>
      <c r="F2" s="85" t="s">
        <v>24</v>
      </c>
      <c r="G2" s="86" t="s">
        <v>40</v>
      </c>
      <c r="H2" s="87" t="s">
        <v>638</v>
      </c>
      <c r="I2" s="84" t="s">
        <v>113</v>
      </c>
      <c r="J2" s="85" t="s">
        <v>24</v>
      </c>
      <c r="K2" s="86" t="s">
        <v>40</v>
      </c>
      <c r="L2" s="84" t="s">
        <v>113</v>
      </c>
      <c r="M2" s="85" t="s">
        <v>24</v>
      </c>
      <c r="N2" s="86" t="s">
        <v>40</v>
      </c>
    </row>
    <row r="3" spans="3:15" ht="25" customHeight="1" thickBot="1">
      <c r="C3" s="88" t="s">
        <v>641</v>
      </c>
      <c r="D3" s="203">
        <f>SUM(E3:G3)</f>
        <v>194</v>
      </c>
      <c r="E3" s="38">
        <v>72</v>
      </c>
      <c r="F3" s="40">
        <v>51</v>
      </c>
      <c r="G3" s="41">
        <v>71</v>
      </c>
      <c r="H3" s="89">
        <v>2</v>
      </c>
      <c r="I3" s="90">
        <f>E3*H3</f>
        <v>144</v>
      </c>
      <c r="J3" s="91">
        <f>F3*H3</f>
        <v>102</v>
      </c>
      <c r="K3" s="92">
        <f>G3*H3</f>
        <v>142</v>
      </c>
      <c r="L3" s="234">
        <f>I3/$K$11</f>
        <v>0.3145821955215729</v>
      </c>
      <c r="M3" s="235">
        <f t="shared" ref="M3:M9" si="0">J3/$K$11</f>
        <v>0.22282905516111415</v>
      </c>
      <c r="N3" s="236">
        <f t="shared" ref="N3:N9" si="1">K3/$K$11</f>
        <v>0.31021299836155108</v>
      </c>
    </row>
    <row r="4" spans="3:15" ht="25" customHeight="1" thickBot="1">
      <c r="C4" s="93" t="s">
        <v>642</v>
      </c>
      <c r="D4" s="203">
        <f t="shared" ref="D4:D8" si="2">SUM(E4:G4)</f>
        <v>30</v>
      </c>
      <c r="E4" s="38">
        <v>0</v>
      </c>
      <c r="F4" s="40">
        <v>27</v>
      </c>
      <c r="G4" s="41">
        <v>3</v>
      </c>
      <c r="H4" s="89">
        <v>1</v>
      </c>
      <c r="I4" s="90">
        <f t="shared" ref="I4:I8" si="3">E4*H4</f>
        <v>0</v>
      </c>
      <c r="J4" s="91">
        <f t="shared" ref="J4:J8" si="4">F4*H4</f>
        <v>27</v>
      </c>
      <c r="K4" s="92">
        <f t="shared" ref="K4:K8" si="5">G4*H4</f>
        <v>3</v>
      </c>
      <c r="L4" s="101">
        <f t="shared" ref="L4:L8" si="6">I4/$K$11</f>
        <v>0</v>
      </c>
      <c r="M4" s="105">
        <f t="shared" si="0"/>
        <v>5.8984161660294923E-2</v>
      </c>
      <c r="N4" s="106">
        <f t="shared" si="1"/>
        <v>6.5537957400327689E-3</v>
      </c>
    </row>
    <row r="5" spans="3:15" ht="25" customHeight="1" thickBot="1">
      <c r="C5" s="93" t="s">
        <v>643</v>
      </c>
      <c r="D5" s="203">
        <f t="shared" si="2"/>
        <v>23</v>
      </c>
      <c r="E5" s="38">
        <v>0</v>
      </c>
      <c r="F5" s="40">
        <v>20</v>
      </c>
      <c r="G5" s="41">
        <v>3</v>
      </c>
      <c r="H5" s="89">
        <v>0.5</v>
      </c>
      <c r="I5" s="90">
        <f t="shared" si="3"/>
        <v>0</v>
      </c>
      <c r="J5" s="91">
        <f t="shared" si="4"/>
        <v>10</v>
      </c>
      <c r="K5" s="92">
        <f t="shared" si="5"/>
        <v>1.5</v>
      </c>
      <c r="L5" s="101">
        <f t="shared" si="6"/>
        <v>0</v>
      </c>
      <c r="M5" s="105">
        <f t="shared" si="0"/>
        <v>2.1845985800109231E-2</v>
      </c>
      <c r="N5" s="106">
        <f t="shared" si="1"/>
        <v>3.2768978700163844E-3</v>
      </c>
    </row>
    <row r="6" spans="3:15" ht="25" customHeight="1" thickBot="1">
      <c r="C6" s="93" t="s">
        <v>644</v>
      </c>
      <c r="D6" s="203">
        <f t="shared" si="2"/>
        <v>21</v>
      </c>
      <c r="E6" s="38">
        <v>0</v>
      </c>
      <c r="F6" s="40">
        <v>18</v>
      </c>
      <c r="G6" s="41">
        <v>3</v>
      </c>
      <c r="H6" s="89">
        <v>0.5</v>
      </c>
      <c r="I6" s="90">
        <f t="shared" si="3"/>
        <v>0</v>
      </c>
      <c r="J6" s="91">
        <f t="shared" si="4"/>
        <v>9</v>
      </c>
      <c r="K6" s="92">
        <f t="shared" si="5"/>
        <v>1.5</v>
      </c>
      <c r="L6" s="101">
        <f t="shared" si="6"/>
        <v>0</v>
      </c>
      <c r="M6" s="105">
        <f t="shared" si="0"/>
        <v>1.9661387220098307E-2</v>
      </c>
      <c r="N6" s="106">
        <f t="shared" si="1"/>
        <v>3.2768978700163844E-3</v>
      </c>
    </row>
    <row r="7" spans="3:15" ht="25" customHeight="1" thickBot="1">
      <c r="C7" s="88" t="s">
        <v>645</v>
      </c>
      <c r="D7" s="203">
        <f t="shared" si="2"/>
        <v>26</v>
      </c>
      <c r="E7" s="38">
        <v>1</v>
      </c>
      <c r="F7" s="40">
        <v>24</v>
      </c>
      <c r="G7" s="41">
        <v>1</v>
      </c>
      <c r="H7" s="89">
        <v>0.5</v>
      </c>
      <c r="I7" s="90">
        <f t="shared" si="3"/>
        <v>0.5</v>
      </c>
      <c r="J7" s="91">
        <f t="shared" si="4"/>
        <v>12</v>
      </c>
      <c r="K7" s="92">
        <f t="shared" si="5"/>
        <v>0.5</v>
      </c>
      <c r="L7" s="101">
        <f t="shared" si="6"/>
        <v>1.0922992900054614E-3</v>
      </c>
      <c r="M7" s="105">
        <f t="shared" si="0"/>
        <v>2.6215182960131075E-2</v>
      </c>
      <c r="N7" s="106">
        <f t="shared" si="1"/>
        <v>1.0922992900054614E-3</v>
      </c>
    </row>
    <row r="8" spans="3:15" ht="34" customHeight="1" thickBot="1">
      <c r="C8" s="94" t="s">
        <v>646</v>
      </c>
      <c r="D8" s="203">
        <f t="shared" si="2"/>
        <v>19</v>
      </c>
      <c r="E8" s="38">
        <v>0</v>
      </c>
      <c r="F8" s="40">
        <v>16</v>
      </c>
      <c r="G8" s="41">
        <v>3</v>
      </c>
      <c r="H8" s="89">
        <v>0.25</v>
      </c>
      <c r="I8" s="90">
        <f t="shared" si="3"/>
        <v>0</v>
      </c>
      <c r="J8" s="91">
        <f t="shared" si="4"/>
        <v>4</v>
      </c>
      <c r="K8" s="92">
        <f t="shared" si="5"/>
        <v>0.75</v>
      </c>
      <c r="L8" s="101">
        <f t="shared" si="6"/>
        <v>0</v>
      </c>
      <c r="M8" s="105">
        <f t="shared" si="0"/>
        <v>8.7383943200436912E-3</v>
      </c>
      <c r="N8" s="106">
        <f t="shared" si="1"/>
        <v>1.6384489350081922E-3</v>
      </c>
    </row>
    <row r="9" spans="3:15" ht="25" customHeight="1" thickBot="1">
      <c r="C9" s="95" t="s">
        <v>639</v>
      </c>
      <c r="D9" s="96">
        <f>SUM(D3:D8)</f>
        <v>313</v>
      </c>
      <c r="E9" s="90">
        <f t="shared" ref="E9:G9" si="7">SUM(E3:E8)</f>
        <v>73</v>
      </c>
      <c r="F9" s="97">
        <f t="shared" si="7"/>
        <v>156</v>
      </c>
      <c r="G9" s="98">
        <f t="shared" si="7"/>
        <v>84</v>
      </c>
      <c r="H9" s="99"/>
      <c r="I9" s="90">
        <f>SUM(I3:I8)</f>
        <v>144.5</v>
      </c>
      <c r="J9" s="97">
        <f t="shared" ref="J9:K9" si="8">SUM(J3:J8)</f>
        <v>164</v>
      </c>
      <c r="K9" s="98">
        <f t="shared" si="8"/>
        <v>149.25</v>
      </c>
      <c r="L9" s="204">
        <f t="shared" ref="L9" si="9">I9/$K$11</f>
        <v>0.31567449481157839</v>
      </c>
      <c r="M9" s="205">
        <f t="shared" si="0"/>
        <v>0.35827416712179139</v>
      </c>
      <c r="N9" s="206">
        <f t="shared" si="1"/>
        <v>0.32605133806663028</v>
      </c>
    </row>
    <row r="10" spans="3:15" ht="25" customHeight="1" thickBot="1">
      <c r="C10" s="94" t="s">
        <v>640</v>
      </c>
      <c r="D10" s="100">
        <f>SUM(D3:D8)/$D9</f>
        <v>1</v>
      </c>
      <c r="E10" s="101">
        <f t="shared" ref="E10:G10" si="10">SUM(E3:E8)/$D9</f>
        <v>0.23322683706070288</v>
      </c>
      <c r="F10" s="102">
        <f t="shared" si="10"/>
        <v>0.49840255591054311</v>
      </c>
      <c r="G10" s="103">
        <f t="shared" si="10"/>
        <v>0.26837060702875398</v>
      </c>
      <c r="H10" s="104"/>
      <c r="I10" s="101">
        <f>K9/(SUM($I9:$K9))</f>
        <v>0.32605133806663028</v>
      </c>
      <c r="J10" s="102">
        <f>J9/SUM(I9:K9)</f>
        <v>0.35827416712179139</v>
      </c>
      <c r="K10" s="103">
        <f>K9/SUM(I9:K9)</f>
        <v>0.32605133806663028</v>
      </c>
      <c r="L10" s="101"/>
      <c r="M10" s="105"/>
      <c r="N10" s="106"/>
    </row>
    <row r="11" spans="3:15" ht="25" customHeight="1">
      <c r="K11">
        <f>SUM(I9:K9)</f>
        <v>457.75</v>
      </c>
    </row>
    <row r="12" spans="3:15" ht="25" customHeight="1">
      <c r="H12" s="46"/>
      <c r="I12" s="46"/>
      <c r="J12" s="46"/>
      <c r="K12" s="46"/>
      <c r="L12" s="46"/>
      <c r="M12" s="46"/>
      <c r="N12" s="46"/>
      <c r="O12" s="46"/>
    </row>
    <row r="13" spans="3:15" ht="25" customHeight="1">
      <c r="H13" s="46"/>
      <c r="I13" s="46"/>
      <c r="J13" s="46"/>
      <c r="K13" s="46"/>
      <c r="L13" s="46"/>
      <c r="M13" s="46"/>
      <c r="N13" s="46"/>
      <c r="O13" s="46"/>
    </row>
    <row r="14" spans="3:15" ht="25" customHeight="1">
      <c r="H14" s="46"/>
      <c r="I14" s="46"/>
      <c r="J14" s="46"/>
      <c r="K14" s="46"/>
      <c r="L14" s="46"/>
      <c r="M14" s="46"/>
      <c r="N14" s="46"/>
      <c r="O14" s="46"/>
    </row>
    <row r="15" spans="3:15" ht="25" customHeight="1">
      <c r="H15" s="46"/>
      <c r="I15" s="46"/>
      <c r="J15" s="46"/>
      <c r="K15" s="46"/>
      <c r="L15" s="46"/>
      <c r="M15" s="46"/>
      <c r="N15" s="46"/>
      <c r="O15" s="46"/>
    </row>
    <row r="17" spans="3:12" ht="25" customHeight="1">
      <c r="C17" t="s">
        <v>871</v>
      </c>
    </row>
    <row r="18" spans="3:12" ht="25" customHeight="1" thickBot="1"/>
    <row r="19" spans="3:12" ht="25" customHeight="1" thickBot="1">
      <c r="C19" s="277" t="s">
        <v>862</v>
      </c>
      <c r="D19" s="279" t="s">
        <v>863</v>
      </c>
      <c r="E19" s="280"/>
      <c r="F19" s="280"/>
      <c r="G19" s="281"/>
      <c r="H19" s="282" t="s">
        <v>864</v>
      </c>
      <c r="I19" s="283"/>
      <c r="J19" s="283"/>
      <c r="K19" s="283"/>
    </row>
    <row r="20" spans="3:12" ht="25" customHeight="1" thickBot="1">
      <c r="C20" s="278"/>
      <c r="D20" s="165" t="s">
        <v>619</v>
      </c>
      <c r="E20" s="166" t="s">
        <v>113</v>
      </c>
      <c r="F20" s="167" t="s">
        <v>24</v>
      </c>
      <c r="G20" s="168" t="s">
        <v>40</v>
      </c>
      <c r="H20" s="169" t="s">
        <v>638</v>
      </c>
      <c r="I20" s="170" t="s">
        <v>113</v>
      </c>
      <c r="J20" s="171" t="s">
        <v>24</v>
      </c>
      <c r="K20" s="172" t="s">
        <v>40</v>
      </c>
    </row>
    <row r="21" spans="3:12" ht="25" customHeight="1" thickBot="1">
      <c r="C21" s="173" t="s">
        <v>865</v>
      </c>
      <c r="D21" s="174">
        <f>D3</f>
        <v>194</v>
      </c>
      <c r="E21" s="38">
        <f t="shared" ref="E21:G21" si="11">E3</f>
        <v>72</v>
      </c>
      <c r="F21" s="40">
        <f t="shared" si="11"/>
        <v>51</v>
      </c>
      <c r="G21" s="41">
        <f t="shared" si="11"/>
        <v>71</v>
      </c>
      <c r="H21" s="175">
        <v>2</v>
      </c>
      <c r="I21" s="238">
        <f>L3</f>
        <v>0.3145821955215729</v>
      </c>
      <c r="J21" s="237">
        <f>M3</f>
        <v>0.22282905516111415</v>
      </c>
      <c r="K21" s="239">
        <f>N3</f>
        <v>0.31021299836155108</v>
      </c>
      <c r="L21" s="46"/>
    </row>
    <row r="22" spans="3:12" ht="25" customHeight="1" thickBot="1">
      <c r="C22" s="176" t="s">
        <v>866</v>
      </c>
      <c r="D22" s="174">
        <f t="shared" ref="D22:D26" si="12">D4</f>
        <v>30</v>
      </c>
      <c r="E22" s="38">
        <f t="shared" ref="E22:G22" si="13">E4</f>
        <v>0</v>
      </c>
      <c r="F22" s="40">
        <f t="shared" si="13"/>
        <v>27</v>
      </c>
      <c r="G22" s="41">
        <f t="shared" si="13"/>
        <v>3</v>
      </c>
      <c r="H22" s="175">
        <v>1</v>
      </c>
      <c r="I22" s="238">
        <f t="shared" ref="I22:I27" si="14">L4</f>
        <v>0</v>
      </c>
      <c r="J22" s="237">
        <f t="shared" ref="J22:J27" si="15">M4</f>
        <v>5.8984161660294923E-2</v>
      </c>
      <c r="K22" s="239">
        <f t="shared" ref="K22:K27" si="16">N4</f>
        <v>6.5537957400327689E-3</v>
      </c>
      <c r="L22" s="46"/>
    </row>
    <row r="23" spans="3:12" ht="25" customHeight="1" thickBot="1">
      <c r="C23" s="176" t="s">
        <v>867</v>
      </c>
      <c r="D23" s="174">
        <f t="shared" si="12"/>
        <v>23</v>
      </c>
      <c r="E23" s="38">
        <f t="shared" ref="E23:G23" si="17">E5</f>
        <v>0</v>
      </c>
      <c r="F23" s="40">
        <f t="shared" si="17"/>
        <v>20</v>
      </c>
      <c r="G23" s="41">
        <f t="shared" si="17"/>
        <v>3</v>
      </c>
      <c r="H23" s="175">
        <v>0.5</v>
      </c>
      <c r="I23" s="238">
        <f t="shared" si="14"/>
        <v>0</v>
      </c>
      <c r="J23" s="237">
        <f t="shared" si="15"/>
        <v>2.1845985800109231E-2</v>
      </c>
      <c r="K23" s="239">
        <f t="shared" si="16"/>
        <v>3.2768978700163844E-3</v>
      </c>
      <c r="L23" s="46"/>
    </row>
    <row r="24" spans="3:12" ht="25" customHeight="1" thickBot="1">
      <c r="C24" s="176" t="s">
        <v>868</v>
      </c>
      <c r="D24" s="174">
        <f t="shared" si="12"/>
        <v>21</v>
      </c>
      <c r="E24" s="38">
        <f t="shared" ref="E24:G24" si="18">E6</f>
        <v>0</v>
      </c>
      <c r="F24" s="40">
        <f t="shared" si="18"/>
        <v>18</v>
      </c>
      <c r="G24" s="41">
        <f t="shared" si="18"/>
        <v>3</v>
      </c>
      <c r="H24" s="175">
        <v>0.5</v>
      </c>
      <c r="I24" s="238">
        <f t="shared" si="14"/>
        <v>0</v>
      </c>
      <c r="J24" s="237">
        <f t="shared" si="15"/>
        <v>1.9661387220098307E-2</v>
      </c>
      <c r="K24" s="239">
        <f t="shared" si="16"/>
        <v>3.2768978700163844E-3</v>
      </c>
      <c r="L24" s="46"/>
    </row>
    <row r="25" spans="3:12" ht="25" customHeight="1" thickBot="1">
      <c r="C25" s="173" t="s">
        <v>869</v>
      </c>
      <c r="D25" s="174">
        <f t="shared" si="12"/>
        <v>26</v>
      </c>
      <c r="E25" s="38">
        <f t="shared" ref="E25:G25" si="19">E7</f>
        <v>1</v>
      </c>
      <c r="F25" s="40">
        <f t="shared" si="19"/>
        <v>24</v>
      </c>
      <c r="G25" s="41">
        <f t="shared" si="19"/>
        <v>1</v>
      </c>
      <c r="H25" s="175">
        <v>0.5</v>
      </c>
      <c r="I25" s="238">
        <f t="shared" si="14"/>
        <v>1.0922992900054614E-3</v>
      </c>
      <c r="J25" s="237">
        <f t="shared" si="15"/>
        <v>2.6215182960131075E-2</v>
      </c>
      <c r="K25" s="239">
        <f t="shared" si="16"/>
        <v>1.0922992900054614E-3</v>
      </c>
      <c r="L25" s="46"/>
    </row>
    <row r="26" spans="3:12" ht="25" customHeight="1" thickBot="1">
      <c r="C26" s="177" t="s">
        <v>870</v>
      </c>
      <c r="D26" s="174">
        <f t="shared" si="12"/>
        <v>19</v>
      </c>
      <c r="E26" s="38">
        <f t="shared" ref="E26:G26" si="20">E8</f>
        <v>0</v>
      </c>
      <c r="F26" s="40">
        <f t="shared" si="20"/>
        <v>16</v>
      </c>
      <c r="G26" s="41">
        <f t="shared" si="20"/>
        <v>3</v>
      </c>
      <c r="H26" s="175">
        <v>0.25</v>
      </c>
      <c r="I26" s="238">
        <f t="shared" si="14"/>
        <v>0</v>
      </c>
      <c r="J26" s="237">
        <f t="shared" si="15"/>
        <v>8.7383943200436912E-3</v>
      </c>
      <c r="K26" s="239">
        <f t="shared" si="16"/>
        <v>1.6384489350081922E-3</v>
      </c>
      <c r="L26" s="46"/>
    </row>
    <row r="27" spans="3:12" ht="25" customHeight="1" thickBot="1">
      <c r="C27" s="177" t="s">
        <v>640</v>
      </c>
      <c r="D27" s="178">
        <f>D10</f>
        <v>1</v>
      </c>
      <c r="E27" s="179">
        <f t="shared" ref="E27:G27" si="21">E10</f>
        <v>0.23322683706070288</v>
      </c>
      <c r="F27" s="180">
        <f t="shared" si="21"/>
        <v>0.49840255591054311</v>
      </c>
      <c r="G27" s="181">
        <f t="shared" si="21"/>
        <v>0.26837060702875398</v>
      </c>
      <c r="H27" s="178">
        <v>1</v>
      </c>
      <c r="I27" s="240">
        <f t="shared" si="14"/>
        <v>0.31567449481157839</v>
      </c>
      <c r="J27" s="241">
        <f t="shared" si="15"/>
        <v>0.35827416712179139</v>
      </c>
      <c r="K27" s="242">
        <f t="shared" si="16"/>
        <v>0.32605133806663028</v>
      </c>
    </row>
    <row r="28" spans="3:12" ht="25" customHeight="1" thickBot="1">
      <c r="C28" s="182" t="s">
        <v>639</v>
      </c>
      <c r="D28" s="174">
        <f>D9</f>
        <v>313</v>
      </c>
      <c r="E28" s="39">
        <f t="shared" ref="E28:G28" si="22">E9</f>
        <v>73</v>
      </c>
      <c r="F28" s="183">
        <f t="shared" si="22"/>
        <v>156</v>
      </c>
      <c r="G28" s="184">
        <f t="shared" si="22"/>
        <v>84</v>
      </c>
      <c r="H28" s="185"/>
      <c r="I28" s="186"/>
      <c r="J28" s="186"/>
      <c r="K28" s="186"/>
    </row>
    <row r="29" spans="3:12" ht="25" customHeight="1">
      <c r="I29" s="243"/>
      <c r="J29" s="243"/>
      <c r="K29" s="243"/>
    </row>
  </sheetData>
  <mergeCells count="3">
    <mergeCell ref="C19:C20"/>
    <mergeCell ref="D19:G19"/>
    <mergeCell ref="H19:K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35F8-798C-824B-AE3C-9A9E283B418C}">
  <dimension ref="A2:F31"/>
  <sheetViews>
    <sheetView workbookViewId="0">
      <selection activeCell="C36" sqref="C36"/>
    </sheetView>
  </sheetViews>
  <sheetFormatPr baseColWidth="10" defaultRowHeight="18" customHeight="1"/>
  <cols>
    <col min="1" max="1" width="27" customWidth="1"/>
    <col min="4" max="4" width="28.5" customWidth="1"/>
    <col min="6" max="6" width="17" customWidth="1"/>
  </cols>
  <sheetData>
    <row r="2" spans="1:6" ht="18" customHeight="1" thickBot="1">
      <c r="A2" s="124" t="s">
        <v>786</v>
      </c>
    </row>
    <row r="3" spans="1:6" ht="18" customHeight="1" thickBot="1">
      <c r="A3" s="226" t="s">
        <v>620</v>
      </c>
      <c r="B3" s="227">
        <v>194</v>
      </c>
      <c r="C3" s="284"/>
      <c r="D3" s="285" t="s">
        <v>787</v>
      </c>
      <c r="E3" s="287" t="s">
        <v>788</v>
      </c>
      <c r="F3" s="287" t="s">
        <v>789</v>
      </c>
    </row>
    <row r="4" spans="1:6" ht="18" customHeight="1" thickBot="1">
      <c r="A4" s="43" t="s">
        <v>621</v>
      </c>
      <c r="B4" s="228">
        <v>113</v>
      </c>
      <c r="C4" s="284"/>
      <c r="D4" s="286"/>
      <c r="E4" s="288"/>
      <c r="F4" s="288"/>
    </row>
    <row r="5" spans="1:6" ht="18" customHeight="1" thickBot="1">
      <c r="A5" s="229" t="s">
        <v>622</v>
      </c>
      <c r="B5" s="230">
        <v>34</v>
      </c>
      <c r="C5" s="129"/>
      <c r="D5" s="130" t="s">
        <v>790</v>
      </c>
      <c r="E5" s="41">
        <v>71</v>
      </c>
      <c r="F5" s="131">
        <v>0.31</v>
      </c>
    </row>
    <row r="6" spans="1:6" ht="18" customHeight="1" thickBot="1">
      <c r="A6" s="43" t="s">
        <v>623</v>
      </c>
      <c r="B6" s="132">
        <v>47</v>
      </c>
      <c r="C6" s="129"/>
      <c r="D6" s="133" t="s">
        <v>791</v>
      </c>
      <c r="E6" s="40">
        <v>51</v>
      </c>
      <c r="F6" s="134">
        <v>0.22</v>
      </c>
    </row>
    <row r="7" spans="1:6" ht="18" customHeight="1" thickBot="1">
      <c r="A7" s="231"/>
      <c r="B7" s="232"/>
      <c r="C7" s="129"/>
      <c r="D7" s="136" t="s">
        <v>792</v>
      </c>
      <c r="E7" s="38">
        <v>72</v>
      </c>
      <c r="F7" s="137">
        <v>0.31</v>
      </c>
    </row>
    <row r="8" spans="1:6" ht="18" customHeight="1" thickBot="1">
      <c r="A8" s="231"/>
      <c r="B8" s="232"/>
      <c r="C8" s="129"/>
      <c r="D8" s="138" t="s">
        <v>793</v>
      </c>
      <c r="E8" s="42">
        <v>194</v>
      </c>
      <c r="F8" s="139">
        <v>0.85</v>
      </c>
    </row>
    <row r="9" spans="1:6" ht="18" customHeight="1">
      <c r="A9" s="124" t="s">
        <v>794</v>
      </c>
    </row>
    <row r="10" spans="1:6" ht="18" customHeight="1">
      <c r="A10" s="140" t="s">
        <v>897</v>
      </c>
    </row>
    <row r="13" spans="1:6" ht="18" customHeight="1" thickBot="1">
      <c r="A13" s="124" t="s">
        <v>795</v>
      </c>
    </row>
    <row r="14" spans="1:6" ht="18" customHeight="1" thickBot="1">
      <c r="A14" s="226" t="s">
        <v>620</v>
      </c>
      <c r="B14" s="233">
        <v>100</v>
      </c>
      <c r="C14" s="284"/>
      <c r="D14" s="285" t="s">
        <v>787</v>
      </c>
      <c r="E14" s="287" t="s">
        <v>788</v>
      </c>
      <c r="F14" s="287" t="s">
        <v>789</v>
      </c>
    </row>
    <row r="15" spans="1:6" ht="18" customHeight="1" thickBot="1">
      <c r="A15" s="43" t="s">
        <v>621</v>
      </c>
      <c r="B15" s="132">
        <v>72</v>
      </c>
      <c r="C15" s="284"/>
      <c r="D15" s="286"/>
      <c r="E15" s="288"/>
      <c r="F15" s="288"/>
    </row>
    <row r="16" spans="1:6" ht="18" customHeight="1" thickBot="1">
      <c r="A16" s="229" t="s">
        <v>622</v>
      </c>
      <c r="B16" s="230">
        <v>22</v>
      </c>
      <c r="C16" s="129"/>
      <c r="D16" s="130" t="s">
        <v>790</v>
      </c>
      <c r="E16" s="41">
        <v>10</v>
      </c>
      <c r="F16" s="131">
        <v>0.01</v>
      </c>
    </row>
    <row r="17" spans="1:6" ht="18" customHeight="1" thickBot="1">
      <c r="A17" s="43" t="s">
        <v>623</v>
      </c>
      <c r="B17" s="132">
        <v>6</v>
      </c>
      <c r="C17" s="129"/>
      <c r="D17" s="133" t="s">
        <v>791</v>
      </c>
      <c r="E17" s="40">
        <v>89</v>
      </c>
      <c r="F17" s="134">
        <v>0.13</v>
      </c>
    </row>
    <row r="18" spans="1:6" ht="18" customHeight="1" thickBot="1">
      <c r="A18" s="231"/>
      <c r="B18" s="232"/>
      <c r="C18" s="129"/>
      <c r="D18" s="136" t="s">
        <v>792</v>
      </c>
      <c r="E18" s="38">
        <v>1</v>
      </c>
      <c r="F18" s="137">
        <v>0</v>
      </c>
    </row>
    <row r="19" spans="1:6" ht="18" customHeight="1" thickBot="1">
      <c r="A19" s="231"/>
      <c r="B19" s="232"/>
      <c r="C19" s="129"/>
      <c r="D19" s="138" t="s">
        <v>793</v>
      </c>
      <c r="E19" s="42">
        <v>100</v>
      </c>
      <c r="F19" s="139">
        <v>0.14000000000000001</v>
      </c>
    </row>
    <row r="20" spans="1:6" ht="18" customHeight="1">
      <c r="A20" s="124" t="s">
        <v>794</v>
      </c>
    </row>
    <row r="24" spans="1:6" ht="18" customHeight="1" thickBot="1">
      <c r="A24" s="124" t="s">
        <v>796</v>
      </c>
    </row>
    <row r="25" spans="1:6" ht="18" customHeight="1" thickBot="1">
      <c r="A25" s="226" t="s">
        <v>620</v>
      </c>
      <c r="B25" s="233">
        <v>19</v>
      </c>
      <c r="C25" s="284"/>
      <c r="D25" s="285" t="s">
        <v>787</v>
      </c>
      <c r="E25" s="287" t="s">
        <v>788</v>
      </c>
      <c r="F25" s="287" t="s">
        <v>789</v>
      </c>
    </row>
    <row r="26" spans="1:6" ht="18" customHeight="1" thickBot="1">
      <c r="A26" s="43" t="s">
        <v>621</v>
      </c>
      <c r="B26" s="132">
        <v>12</v>
      </c>
      <c r="C26" s="284"/>
      <c r="D26" s="286"/>
      <c r="E26" s="288"/>
      <c r="F26" s="288"/>
    </row>
    <row r="27" spans="1:6" ht="18" customHeight="1" thickBot="1">
      <c r="A27" s="229" t="s">
        <v>622</v>
      </c>
      <c r="B27" s="230">
        <v>5</v>
      </c>
      <c r="C27" s="129"/>
      <c r="D27" s="130" t="s">
        <v>790</v>
      </c>
      <c r="E27" s="41">
        <v>3</v>
      </c>
      <c r="F27" s="131">
        <v>0</v>
      </c>
    </row>
    <row r="28" spans="1:6" ht="18" customHeight="1" thickBot="1">
      <c r="A28" s="43" t="s">
        <v>623</v>
      </c>
      <c r="B28" s="132">
        <v>2</v>
      </c>
      <c r="C28" s="129"/>
      <c r="D28" s="133" t="s">
        <v>791</v>
      </c>
      <c r="E28" s="40">
        <v>16</v>
      </c>
      <c r="F28" s="134">
        <v>0.01</v>
      </c>
    </row>
    <row r="29" spans="1:6" ht="18" customHeight="1" thickBot="1">
      <c r="A29" s="231"/>
      <c r="B29" s="232"/>
      <c r="C29" s="129"/>
      <c r="D29" s="136" t="s">
        <v>792</v>
      </c>
      <c r="E29" s="38">
        <v>0</v>
      </c>
      <c r="F29" s="137">
        <v>0</v>
      </c>
    </row>
    <row r="30" spans="1:6" ht="18" customHeight="1" thickBot="1">
      <c r="A30" s="231"/>
      <c r="B30" s="232"/>
      <c r="C30" s="129"/>
      <c r="D30" s="138" t="s">
        <v>793</v>
      </c>
      <c r="E30" s="42">
        <v>19</v>
      </c>
      <c r="F30" s="139">
        <v>0.01</v>
      </c>
    </row>
    <row r="31" spans="1:6" ht="18" customHeight="1">
      <c r="A31" s="124" t="s">
        <v>794</v>
      </c>
    </row>
  </sheetData>
  <mergeCells count="12">
    <mergeCell ref="F3:F4"/>
    <mergeCell ref="C3:C4"/>
    <mergeCell ref="D3:D4"/>
    <mergeCell ref="E3:E4"/>
    <mergeCell ref="C25:C26"/>
    <mergeCell ref="D25:D26"/>
    <mergeCell ref="E25:E26"/>
    <mergeCell ref="F25:F26"/>
    <mergeCell ref="C14:C15"/>
    <mergeCell ref="D14:D15"/>
    <mergeCell ref="E14:E15"/>
    <mergeCell ref="F14:F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9CDD-9BA3-1C43-9EBC-713649A7CF01}">
  <dimension ref="S1:Y45"/>
  <sheetViews>
    <sheetView topLeftCell="C1" zoomScale="91" zoomScaleNormal="91" workbookViewId="0">
      <selection activeCell="W13" sqref="W13"/>
    </sheetView>
  </sheetViews>
  <sheetFormatPr baseColWidth="10" defaultRowHeight="16"/>
  <cols>
    <col min="4" max="8" width="11.1640625" customWidth="1"/>
    <col min="19" max="21" width="15.33203125" bestFit="1" customWidth="1"/>
    <col min="22" max="22" width="12.6640625" bestFit="1" customWidth="1"/>
    <col min="23" max="23" width="15" bestFit="1" customWidth="1"/>
  </cols>
  <sheetData>
    <row r="1" spans="19:25" ht="58" customHeight="1"/>
    <row r="2" spans="19:25" ht="58" customHeight="1"/>
    <row r="3" spans="19:25" ht="58" customHeight="1">
      <c r="S3" s="244"/>
      <c r="T3" s="244" t="s">
        <v>853</v>
      </c>
      <c r="U3" s="244" t="s">
        <v>854</v>
      </c>
      <c r="V3" s="244" t="s">
        <v>855</v>
      </c>
      <c r="W3" s="244"/>
      <c r="X3" s="244"/>
      <c r="Y3" s="244"/>
    </row>
    <row r="4" spans="19:25" ht="58" customHeight="1">
      <c r="S4" s="244" t="s">
        <v>40</v>
      </c>
      <c r="T4" s="244">
        <v>31</v>
      </c>
      <c r="U4" s="244">
        <v>1</v>
      </c>
      <c r="V4" s="244">
        <v>0</v>
      </c>
      <c r="W4" s="244"/>
      <c r="X4" s="244"/>
      <c r="Y4" s="244"/>
    </row>
    <row r="5" spans="19:25" ht="58" customHeight="1">
      <c r="S5" s="244" t="s">
        <v>24</v>
      </c>
      <c r="T5" s="244">
        <v>22</v>
      </c>
      <c r="U5" s="244">
        <v>13</v>
      </c>
      <c r="V5" s="244">
        <v>1</v>
      </c>
      <c r="W5" s="244"/>
      <c r="X5" s="244"/>
      <c r="Y5" s="244"/>
    </row>
    <row r="6" spans="19:25" ht="58" customHeight="1">
      <c r="S6" s="244" t="s">
        <v>113</v>
      </c>
      <c r="T6" s="244">
        <v>31</v>
      </c>
      <c r="U6" s="244">
        <v>0</v>
      </c>
      <c r="V6" s="244">
        <v>0</v>
      </c>
      <c r="W6" s="244"/>
      <c r="X6" s="244"/>
      <c r="Y6" s="244"/>
    </row>
    <row r="7" spans="19:25" ht="58" customHeight="1">
      <c r="S7" s="244"/>
      <c r="T7" s="245">
        <v>2451449</v>
      </c>
      <c r="U7" s="245">
        <v>1798226</v>
      </c>
      <c r="V7" s="245">
        <v>564303</v>
      </c>
      <c r="W7" s="246">
        <f>SUM(T7:V7)</f>
        <v>4813978</v>
      </c>
      <c r="X7" s="244"/>
      <c r="Y7" s="244"/>
    </row>
    <row r="8" spans="19:25" ht="58" customHeight="1">
      <c r="T8" s="244">
        <f>T7/$W7</f>
        <v>0.50923560514817479</v>
      </c>
      <c r="U8" s="244">
        <f t="shared" ref="U8:V8" si="0">U7/$W7</f>
        <v>0.37354262940129762</v>
      </c>
      <c r="V8" s="244">
        <f t="shared" si="0"/>
        <v>0.11722176545052761</v>
      </c>
      <c r="W8" s="244">
        <f>W7/$W7</f>
        <v>1</v>
      </c>
      <c r="X8" s="244"/>
      <c r="Y8" s="244"/>
    </row>
    <row r="9" spans="19:25" ht="58" customHeight="1">
      <c r="S9" s="245">
        <v>3286945</v>
      </c>
      <c r="T9" s="244"/>
      <c r="U9" s="244"/>
      <c r="V9" s="244"/>
      <c r="W9" s="244"/>
      <c r="X9" s="244"/>
      <c r="Y9" s="244"/>
    </row>
    <row r="10" spans="19:25" ht="58" customHeight="1">
      <c r="S10" s="245">
        <v>5569523</v>
      </c>
      <c r="T10" s="244"/>
      <c r="U10" s="244"/>
      <c r="V10" s="244"/>
      <c r="W10" s="244"/>
      <c r="X10" s="244"/>
      <c r="Y10" s="244"/>
    </row>
    <row r="11" spans="19:25" ht="58" customHeight="1">
      <c r="S11" s="244">
        <f>S9/S10</f>
        <v>0.59016633919996375</v>
      </c>
      <c r="T11" s="244"/>
      <c r="U11" s="244"/>
      <c r="V11" s="244"/>
      <c r="W11" s="244"/>
      <c r="X11" s="244"/>
      <c r="Y11" s="244"/>
    </row>
    <row r="12" spans="19:25" ht="58" customHeight="1"/>
    <row r="13" spans="19:25" ht="58" customHeight="1"/>
    <row r="14" spans="19:25" ht="58" customHeight="1"/>
    <row r="15" spans="19:25" ht="58" customHeight="1"/>
    <row r="16" spans="19:25" ht="58" customHeight="1"/>
    <row r="17" ht="58" customHeight="1"/>
    <row r="18" ht="58" customHeight="1"/>
    <row r="19" ht="58" customHeight="1"/>
    <row r="20" ht="58" customHeight="1"/>
    <row r="21" ht="58" customHeight="1"/>
    <row r="22" ht="58" customHeight="1"/>
    <row r="23" ht="58" customHeight="1"/>
    <row r="24" ht="58" customHeight="1"/>
    <row r="25" ht="58" customHeight="1"/>
    <row r="26" ht="58" customHeight="1"/>
    <row r="27" ht="58" customHeight="1"/>
    <row r="28" ht="58" customHeight="1"/>
    <row r="29" ht="58" customHeight="1"/>
    <row r="30" ht="58" customHeight="1"/>
    <row r="31" ht="58" customHeight="1"/>
    <row r="32" ht="58" customHeight="1"/>
    <row r="33" ht="58" customHeight="1"/>
    <row r="34" ht="58" customHeight="1"/>
    <row r="35" ht="58" customHeight="1"/>
    <row r="36" ht="58" customHeight="1"/>
    <row r="37" ht="58" customHeight="1"/>
    <row r="38" ht="58" customHeight="1"/>
    <row r="39" ht="58" customHeight="1"/>
    <row r="40" ht="58" customHeight="1"/>
    <row r="41" ht="58" customHeight="1"/>
    <row r="42" ht="58" customHeight="1"/>
    <row r="43" ht="58" customHeight="1"/>
    <row r="44" ht="58" customHeight="1"/>
    <row r="45" ht="58" customHeight="1"/>
  </sheetData>
  <phoneticPr fontId="3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E971-81DA-5D4E-90B1-99C31F9F97FB}">
  <dimension ref="A2:O90"/>
  <sheetViews>
    <sheetView zoomScale="120" zoomScaleNormal="120" workbookViewId="0">
      <selection activeCell="D3" sqref="D3:G23"/>
    </sheetView>
  </sheetViews>
  <sheetFormatPr baseColWidth="10" defaultRowHeight="16"/>
  <cols>
    <col min="2" max="2" width="10.83203125" style="22"/>
    <col min="3" max="3" width="30.83203125" customWidth="1"/>
    <col min="10" max="10" width="32.5" customWidth="1"/>
  </cols>
  <sheetData>
    <row r="2" spans="1:15" ht="17" thickBot="1">
      <c r="B2"/>
      <c r="E2" s="70" t="s">
        <v>113</v>
      </c>
      <c r="F2" s="70" t="s">
        <v>24</v>
      </c>
      <c r="G2" s="70" t="s">
        <v>40</v>
      </c>
      <c r="K2" s="66" t="s">
        <v>25</v>
      </c>
      <c r="L2" s="66" t="s">
        <v>631</v>
      </c>
      <c r="M2" s="47"/>
      <c r="N2" s="47"/>
    </row>
    <row r="3" spans="1:15" ht="17" thickBot="1">
      <c r="A3" s="22"/>
      <c r="B3" s="48">
        <v>22</v>
      </c>
      <c r="C3" s="49" t="s">
        <v>19</v>
      </c>
      <c r="D3" s="296">
        <v>1</v>
      </c>
      <c r="E3" s="297"/>
      <c r="F3" s="298">
        <v>1</v>
      </c>
      <c r="G3" s="52"/>
      <c r="I3" s="67">
        <v>22</v>
      </c>
      <c r="J3" s="68" t="s">
        <v>19</v>
      </c>
      <c r="K3" s="61">
        <f>E3+F3</f>
        <v>1</v>
      </c>
      <c r="L3" s="62">
        <f t="shared" ref="L3:L22" si="0">G3</f>
        <v>0</v>
      </c>
      <c r="M3" s="63">
        <f>K3/284</f>
        <v>3.5211267605633804E-3</v>
      </c>
      <c r="N3" s="63">
        <f>L3/284</f>
        <v>0</v>
      </c>
      <c r="O3" s="63">
        <f t="shared" ref="O3:O11" si="1">K3/(SUM(K3:L3))</f>
        <v>1</v>
      </c>
    </row>
    <row r="4" spans="1:15" ht="17" thickBot="1">
      <c r="A4" s="22"/>
      <c r="B4" s="54">
        <v>24</v>
      </c>
      <c r="C4" s="55" t="s">
        <v>47</v>
      </c>
      <c r="D4" s="299">
        <v>5</v>
      </c>
      <c r="E4" s="300"/>
      <c r="F4" s="301">
        <v>3</v>
      </c>
      <c r="G4" s="302">
        <v>2</v>
      </c>
      <c r="I4" s="67">
        <v>24</v>
      </c>
      <c r="J4" s="68" t="s">
        <v>47</v>
      </c>
      <c r="K4" s="61">
        <f t="shared" ref="K4:K22" si="2">E4+F4</f>
        <v>3</v>
      </c>
      <c r="L4" s="62">
        <f t="shared" si="0"/>
        <v>2</v>
      </c>
      <c r="M4" s="63">
        <f t="shared" ref="M4:N21" si="3">K4/284</f>
        <v>1.0563380281690141E-2</v>
      </c>
      <c r="N4" s="63">
        <f t="shared" si="3"/>
        <v>7.0422535211267607E-3</v>
      </c>
      <c r="O4" s="63">
        <f t="shared" si="1"/>
        <v>0.6</v>
      </c>
    </row>
    <row r="5" spans="1:15" ht="17" thickBot="1">
      <c r="A5" s="22"/>
      <c r="B5" s="54">
        <v>25</v>
      </c>
      <c r="C5" s="55" t="s">
        <v>56</v>
      </c>
      <c r="D5" s="299">
        <v>1</v>
      </c>
      <c r="E5" s="300"/>
      <c r="F5" s="301">
        <v>1</v>
      </c>
      <c r="G5" s="59"/>
      <c r="I5" s="67">
        <v>25</v>
      </c>
      <c r="J5" s="68" t="s">
        <v>56</v>
      </c>
      <c r="K5" s="61">
        <f t="shared" si="2"/>
        <v>1</v>
      </c>
      <c r="L5" s="62">
        <f t="shared" si="0"/>
        <v>0</v>
      </c>
      <c r="M5" s="63">
        <f t="shared" si="3"/>
        <v>3.5211267605633804E-3</v>
      </c>
      <c r="N5" s="63">
        <f t="shared" si="3"/>
        <v>0</v>
      </c>
      <c r="O5" s="63">
        <f t="shared" si="1"/>
        <v>1</v>
      </c>
    </row>
    <row r="6" spans="1:15" ht="17" thickBot="1">
      <c r="A6" s="22"/>
      <c r="B6" s="54">
        <v>31</v>
      </c>
      <c r="C6" s="55" t="s">
        <v>60</v>
      </c>
      <c r="D6" s="299">
        <v>5</v>
      </c>
      <c r="E6" s="300"/>
      <c r="F6" s="301">
        <v>4</v>
      </c>
      <c r="G6" s="302">
        <v>1</v>
      </c>
      <c r="I6" s="67">
        <v>31</v>
      </c>
      <c r="J6" s="68" t="s">
        <v>60</v>
      </c>
      <c r="K6" s="61">
        <f t="shared" si="2"/>
        <v>4</v>
      </c>
      <c r="L6" s="62">
        <f t="shared" si="0"/>
        <v>1</v>
      </c>
      <c r="M6" s="63">
        <f t="shared" si="3"/>
        <v>1.4084507042253521E-2</v>
      </c>
      <c r="N6" s="63">
        <f t="shared" si="3"/>
        <v>3.5211267605633804E-3</v>
      </c>
      <c r="O6" s="63">
        <f t="shared" si="1"/>
        <v>0.8</v>
      </c>
    </row>
    <row r="7" spans="1:15" ht="17" thickBot="1">
      <c r="A7" s="22"/>
      <c r="B7" s="54">
        <v>32</v>
      </c>
      <c r="C7" s="55" t="s">
        <v>632</v>
      </c>
      <c r="D7" s="299">
        <v>2</v>
      </c>
      <c r="E7" s="300"/>
      <c r="F7" s="301">
        <v>2</v>
      </c>
      <c r="G7" s="59"/>
      <c r="I7" s="67">
        <v>32</v>
      </c>
      <c r="J7" s="68" t="s">
        <v>632</v>
      </c>
      <c r="K7" s="61">
        <f t="shared" si="2"/>
        <v>2</v>
      </c>
      <c r="L7" s="62">
        <f t="shared" si="0"/>
        <v>0</v>
      </c>
      <c r="M7" s="63">
        <f t="shared" si="3"/>
        <v>7.0422535211267607E-3</v>
      </c>
      <c r="N7" s="63">
        <f t="shared" si="3"/>
        <v>0</v>
      </c>
      <c r="O7" s="63">
        <f t="shared" si="1"/>
        <v>1</v>
      </c>
    </row>
    <row r="8" spans="1:15" ht="17" thickBot="1">
      <c r="A8" s="22"/>
      <c r="B8" s="54">
        <v>33</v>
      </c>
      <c r="C8" s="55" t="s">
        <v>74</v>
      </c>
      <c r="D8" s="299">
        <v>86</v>
      </c>
      <c r="E8" s="38">
        <v>17</v>
      </c>
      <c r="F8" s="301">
        <v>40</v>
      </c>
      <c r="G8" s="302">
        <v>29</v>
      </c>
      <c r="I8" s="67">
        <v>33</v>
      </c>
      <c r="J8" s="68" t="s">
        <v>74</v>
      </c>
      <c r="K8" s="61">
        <f t="shared" si="2"/>
        <v>57</v>
      </c>
      <c r="L8" s="62">
        <f t="shared" si="0"/>
        <v>29</v>
      </c>
      <c r="M8" s="63">
        <f t="shared" si="3"/>
        <v>0.20070422535211269</v>
      </c>
      <c r="N8" s="63">
        <f t="shared" si="3"/>
        <v>0.10211267605633803</v>
      </c>
      <c r="O8" s="63">
        <f t="shared" si="1"/>
        <v>0.66279069767441856</v>
      </c>
    </row>
    <row r="9" spans="1:15" ht="17" thickBot="1">
      <c r="A9" s="22"/>
      <c r="B9" s="54">
        <v>34</v>
      </c>
      <c r="C9" s="55" t="s">
        <v>80</v>
      </c>
      <c r="D9" s="299">
        <v>14</v>
      </c>
      <c r="E9" s="38">
        <v>3</v>
      </c>
      <c r="F9" s="301">
        <v>10</v>
      </c>
      <c r="G9" s="302">
        <v>1</v>
      </c>
      <c r="I9" s="67">
        <v>34</v>
      </c>
      <c r="J9" s="68" t="s">
        <v>80</v>
      </c>
      <c r="K9" s="61">
        <f t="shared" si="2"/>
        <v>13</v>
      </c>
      <c r="L9" s="62">
        <f t="shared" si="0"/>
        <v>1</v>
      </c>
      <c r="M9" s="63">
        <f t="shared" si="3"/>
        <v>4.5774647887323945E-2</v>
      </c>
      <c r="N9" s="63">
        <f t="shared" si="3"/>
        <v>3.5211267605633804E-3</v>
      </c>
      <c r="O9" s="63">
        <f t="shared" si="1"/>
        <v>0.9285714285714286</v>
      </c>
    </row>
    <row r="10" spans="1:15" ht="17" thickBot="1">
      <c r="A10" s="22"/>
      <c r="B10" s="54">
        <v>35</v>
      </c>
      <c r="C10" s="55" t="s">
        <v>270</v>
      </c>
      <c r="D10" s="299">
        <v>38</v>
      </c>
      <c r="E10" s="38">
        <v>13</v>
      </c>
      <c r="F10" s="301">
        <v>15</v>
      </c>
      <c r="G10" s="302">
        <v>10</v>
      </c>
      <c r="I10" s="67">
        <v>35</v>
      </c>
      <c r="J10" s="68" t="s">
        <v>270</v>
      </c>
      <c r="K10" s="61">
        <f t="shared" si="2"/>
        <v>28</v>
      </c>
      <c r="L10" s="62">
        <f t="shared" si="0"/>
        <v>10</v>
      </c>
      <c r="M10" s="63">
        <f t="shared" si="3"/>
        <v>9.8591549295774641E-2</v>
      </c>
      <c r="N10" s="63">
        <f t="shared" si="3"/>
        <v>3.5211267605633804E-2</v>
      </c>
      <c r="O10" s="63">
        <f t="shared" si="1"/>
        <v>0.73684210526315785</v>
      </c>
    </row>
    <row r="11" spans="1:15" ht="17" thickBot="1">
      <c r="A11" s="22"/>
      <c r="B11" s="54">
        <v>36</v>
      </c>
      <c r="C11" s="55" t="s">
        <v>324</v>
      </c>
      <c r="D11" s="299">
        <v>26</v>
      </c>
      <c r="E11" s="38">
        <v>4</v>
      </c>
      <c r="F11" s="301">
        <v>15</v>
      </c>
      <c r="G11" s="302">
        <v>7</v>
      </c>
      <c r="I11" s="67">
        <v>36</v>
      </c>
      <c r="J11" s="68" t="s">
        <v>324</v>
      </c>
      <c r="K11" s="61">
        <f t="shared" si="2"/>
        <v>19</v>
      </c>
      <c r="L11" s="62">
        <f t="shared" si="0"/>
        <v>7</v>
      </c>
      <c r="M11" s="63">
        <f t="shared" si="3"/>
        <v>6.6901408450704219E-2</v>
      </c>
      <c r="N11" s="63">
        <f t="shared" si="3"/>
        <v>2.464788732394366E-2</v>
      </c>
      <c r="O11" s="63">
        <f t="shared" si="1"/>
        <v>0.73076923076923073</v>
      </c>
    </row>
    <row r="12" spans="1:15" ht="17" thickBot="1">
      <c r="A12" s="22"/>
      <c r="B12" s="54">
        <v>37</v>
      </c>
      <c r="C12" s="55" t="s">
        <v>363</v>
      </c>
      <c r="D12" s="299">
        <v>44</v>
      </c>
      <c r="E12" s="38">
        <v>11</v>
      </c>
      <c r="F12" s="301">
        <v>21</v>
      </c>
      <c r="G12" s="302">
        <v>12</v>
      </c>
      <c r="I12" s="67">
        <v>37</v>
      </c>
      <c r="J12" s="68" t="s">
        <v>363</v>
      </c>
      <c r="K12" s="61">
        <f t="shared" si="2"/>
        <v>32</v>
      </c>
      <c r="L12" s="62">
        <f t="shared" si="0"/>
        <v>12</v>
      </c>
      <c r="M12" s="63">
        <f t="shared" si="3"/>
        <v>0.11267605633802817</v>
      </c>
      <c r="N12" s="63">
        <f t="shared" si="3"/>
        <v>4.2253521126760563E-2</v>
      </c>
      <c r="O12" s="63">
        <f>K12/(SUM(K12:L12))</f>
        <v>0.72727272727272729</v>
      </c>
    </row>
    <row r="13" spans="1:15" ht="17" thickBot="1">
      <c r="A13" s="22"/>
      <c r="B13" s="54">
        <v>38</v>
      </c>
      <c r="C13" s="55" t="s">
        <v>429</v>
      </c>
      <c r="D13" s="299">
        <v>22</v>
      </c>
      <c r="E13" s="38">
        <v>9</v>
      </c>
      <c r="F13" s="301">
        <v>10</v>
      </c>
      <c r="G13" s="302">
        <v>3</v>
      </c>
      <c r="I13" s="67">
        <v>38</v>
      </c>
      <c r="J13" s="68" t="s">
        <v>429</v>
      </c>
      <c r="K13" s="61">
        <f t="shared" si="2"/>
        <v>19</v>
      </c>
      <c r="L13" s="62">
        <f t="shared" si="0"/>
        <v>3</v>
      </c>
      <c r="M13" s="63">
        <f t="shared" si="3"/>
        <v>6.6901408450704219E-2</v>
      </c>
      <c r="N13" s="63">
        <f t="shared" si="3"/>
        <v>1.0563380281690141E-2</v>
      </c>
      <c r="O13" s="63">
        <f t="shared" ref="O13:O23" si="4">K13/(SUM(K13:L13))</f>
        <v>0.86363636363636365</v>
      </c>
    </row>
    <row r="14" spans="1:15" ht="17" thickBot="1">
      <c r="A14" s="22"/>
      <c r="B14" s="54">
        <v>42</v>
      </c>
      <c r="C14" s="55" t="s">
        <v>461</v>
      </c>
      <c r="D14" s="299">
        <v>10</v>
      </c>
      <c r="E14" s="38">
        <v>4</v>
      </c>
      <c r="F14" s="301">
        <v>5</v>
      </c>
      <c r="G14" s="302">
        <v>1</v>
      </c>
      <c r="I14" s="67">
        <v>42</v>
      </c>
      <c r="J14" s="68" t="s">
        <v>461</v>
      </c>
      <c r="K14" s="61">
        <f t="shared" si="2"/>
        <v>9</v>
      </c>
      <c r="L14" s="62">
        <f t="shared" si="0"/>
        <v>1</v>
      </c>
      <c r="M14" s="63">
        <f t="shared" si="3"/>
        <v>3.1690140845070422E-2</v>
      </c>
      <c r="N14" s="63">
        <f t="shared" si="3"/>
        <v>3.5211267605633804E-3</v>
      </c>
      <c r="O14" s="63">
        <f t="shared" si="4"/>
        <v>0.9</v>
      </c>
    </row>
    <row r="15" spans="1:15" ht="17" thickBot="1">
      <c r="A15" s="22"/>
      <c r="B15" s="54">
        <v>43</v>
      </c>
      <c r="C15" s="55" t="s">
        <v>485</v>
      </c>
      <c r="D15" s="299">
        <v>12</v>
      </c>
      <c r="E15" s="38">
        <v>2</v>
      </c>
      <c r="F15" s="301">
        <v>7</v>
      </c>
      <c r="G15" s="302">
        <v>3</v>
      </c>
      <c r="I15" s="67">
        <v>43</v>
      </c>
      <c r="J15" s="68" t="s">
        <v>485</v>
      </c>
      <c r="K15" s="61">
        <f t="shared" si="2"/>
        <v>9</v>
      </c>
      <c r="L15" s="62">
        <f t="shared" si="0"/>
        <v>3</v>
      </c>
      <c r="M15" s="63">
        <f t="shared" si="3"/>
        <v>3.1690140845070422E-2</v>
      </c>
      <c r="N15" s="63">
        <f t="shared" si="3"/>
        <v>1.0563380281690141E-2</v>
      </c>
      <c r="O15" s="63">
        <f t="shared" si="4"/>
        <v>0.75</v>
      </c>
    </row>
    <row r="16" spans="1:15" ht="17" thickBot="1">
      <c r="A16" s="22"/>
      <c r="B16" s="54">
        <v>45</v>
      </c>
      <c r="C16" s="55" t="s">
        <v>493</v>
      </c>
      <c r="D16" s="299">
        <v>23</v>
      </c>
      <c r="E16" s="38">
        <v>4</v>
      </c>
      <c r="F16" s="301">
        <v>8</v>
      </c>
      <c r="G16" s="302">
        <v>11</v>
      </c>
      <c r="I16" s="67">
        <v>45</v>
      </c>
      <c r="J16" s="68" t="s">
        <v>493</v>
      </c>
      <c r="K16" s="61">
        <f t="shared" si="2"/>
        <v>12</v>
      </c>
      <c r="L16" s="62">
        <f t="shared" si="0"/>
        <v>11</v>
      </c>
      <c r="M16" s="63">
        <f t="shared" si="3"/>
        <v>4.2253521126760563E-2</v>
      </c>
      <c r="N16" s="63">
        <f t="shared" si="3"/>
        <v>3.873239436619718E-2</v>
      </c>
      <c r="O16" s="63">
        <f t="shared" si="4"/>
        <v>0.52173913043478259</v>
      </c>
    </row>
    <row r="17" spans="1:15" ht="17" thickBot="1">
      <c r="A17" s="22"/>
      <c r="B17" s="54">
        <v>53</v>
      </c>
      <c r="C17" s="55" t="s">
        <v>517</v>
      </c>
      <c r="D17" s="299">
        <v>1</v>
      </c>
      <c r="E17" s="300"/>
      <c r="F17" s="301">
        <v>1</v>
      </c>
      <c r="G17" s="59"/>
      <c r="I17" s="67">
        <v>53</v>
      </c>
      <c r="J17" s="68" t="s">
        <v>517</v>
      </c>
      <c r="K17" s="61">
        <f t="shared" si="2"/>
        <v>1</v>
      </c>
      <c r="L17" s="62">
        <f t="shared" si="0"/>
        <v>0</v>
      </c>
      <c r="M17" s="63">
        <f t="shared" si="3"/>
        <v>3.5211267605633804E-3</v>
      </c>
      <c r="N17" s="63">
        <f t="shared" si="3"/>
        <v>0</v>
      </c>
      <c r="O17" s="63">
        <f t="shared" si="4"/>
        <v>1</v>
      </c>
    </row>
    <row r="18" spans="1:15" ht="17" thickBot="1">
      <c r="A18" s="22"/>
      <c r="B18" s="54">
        <v>55</v>
      </c>
      <c r="C18" s="55" t="s">
        <v>520</v>
      </c>
      <c r="D18" s="299">
        <v>2</v>
      </c>
      <c r="E18" s="38">
        <v>1</v>
      </c>
      <c r="F18" s="301">
        <v>1</v>
      </c>
      <c r="G18" s="59"/>
      <c r="I18" s="67">
        <v>55</v>
      </c>
      <c r="J18" s="68" t="s">
        <v>520</v>
      </c>
      <c r="K18" s="61">
        <f t="shared" si="2"/>
        <v>2</v>
      </c>
      <c r="L18" s="62">
        <f t="shared" si="0"/>
        <v>0</v>
      </c>
      <c r="M18" s="63">
        <f t="shared" si="3"/>
        <v>7.0422535211267607E-3</v>
      </c>
      <c r="N18" s="63">
        <f t="shared" si="3"/>
        <v>0</v>
      </c>
      <c r="O18" s="63">
        <f t="shared" si="4"/>
        <v>1</v>
      </c>
    </row>
    <row r="19" spans="1:15" ht="17" thickBot="1">
      <c r="A19" s="22"/>
      <c r="B19" s="54">
        <v>56</v>
      </c>
      <c r="C19" s="55" t="s">
        <v>528</v>
      </c>
      <c r="D19" s="299">
        <v>4</v>
      </c>
      <c r="E19" s="38">
        <v>1</v>
      </c>
      <c r="F19" s="301">
        <v>3</v>
      </c>
      <c r="G19" s="59"/>
      <c r="I19" s="67">
        <v>56</v>
      </c>
      <c r="J19" s="68" t="s">
        <v>528</v>
      </c>
      <c r="K19" s="61">
        <f t="shared" si="2"/>
        <v>4</v>
      </c>
      <c r="L19" s="62">
        <f t="shared" si="0"/>
        <v>0</v>
      </c>
      <c r="M19" s="63">
        <f t="shared" si="3"/>
        <v>1.4084507042253521E-2</v>
      </c>
      <c r="N19" s="63">
        <f t="shared" si="3"/>
        <v>0</v>
      </c>
      <c r="O19" s="63">
        <f t="shared" si="4"/>
        <v>1</v>
      </c>
    </row>
    <row r="20" spans="1:15" ht="17" thickBot="1">
      <c r="A20" s="22"/>
      <c r="B20" s="54">
        <v>57</v>
      </c>
      <c r="C20" s="55" t="s">
        <v>553</v>
      </c>
      <c r="D20" s="299">
        <v>15</v>
      </c>
      <c r="E20" s="38">
        <v>4</v>
      </c>
      <c r="F20" s="301">
        <v>8</v>
      </c>
      <c r="G20" s="302">
        <v>3</v>
      </c>
      <c r="I20" s="67">
        <v>57</v>
      </c>
      <c r="J20" s="68" t="s">
        <v>553</v>
      </c>
      <c r="K20" s="61">
        <f t="shared" si="2"/>
        <v>12</v>
      </c>
      <c r="L20" s="62">
        <f t="shared" si="0"/>
        <v>3</v>
      </c>
      <c r="M20" s="63">
        <f t="shared" si="3"/>
        <v>4.2253521126760563E-2</v>
      </c>
      <c r="N20" s="63">
        <f t="shared" si="3"/>
        <v>1.0563380281690141E-2</v>
      </c>
      <c r="O20" s="63">
        <f t="shared" si="4"/>
        <v>0.8</v>
      </c>
    </row>
    <row r="21" spans="1:15" ht="17" thickBot="1">
      <c r="A21" s="22"/>
      <c r="B21" s="54">
        <v>76</v>
      </c>
      <c r="C21" s="55" t="s">
        <v>564</v>
      </c>
      <c r="D21" s="299">
        <v>1</v>
      </c>
      <c r="E21" s="135"/>
      <c r="F21" s="59"/>
      <c r="G21" s="302">
        <v>1</v>
      </c>
      <c r="I21" s="67">
        <v>76</v>
      </c>
      <c r="J21" s="69" t="s">
        <v>564</v>
      </c>
      <c r="K21" s="61">
        <f t="shared" si="2"/>
        <v>0</v>
      </c>
      <c r="L21" s="62">
        <f t="shared" si="0"/>
        <v>1</v>
      </c>
      <c r="M21" s="63">
        <f t="shared" si="3"/>
        <v>0</v>
      </c>
      <c r="N21" s="63">
        <f t="shared" si="3"/>
        <v>3.5211267605633804E-3</v>
      </c>
      <c r="O21" s="63">
        <f t="shared" si="4"/>
        <v>0</v>
      </c>
    </row>
    <row r="22" spans="1:15" ht="17" thickBot="1">
      <c r="A22" s="22"/>
      <c r="B22" s="54">
        <v>77</v>
      </c>
      <c r="C22" s="55" t="s">
        <v>568</v>
      </c>
      <c r="D22" s="299">
        <v>1</v>
      </c>
      <c r="E22" s="300"/>
      <c r="F22" s="301">
        <v>1</v>
      </c>
      <c r="G22" s="59"/>
      <c r="I22" s="67">
        <v>77</v>
      </c>
      <c r="J22" s="69" t="s">
        <v>568</v>
      </c>
      <c r="K22" s="61">
        <f t="shared" si="2"/>
        <v>1</v>
      </c>
      <c r="L22" s="62">
        <f t="shared" si="0"/>
        <v>0</v>
      </c>
      <c r="M22" s="63">
        <f t="shared" ref="M22:N22" si="5">K22/284</f>
        <v>3.5211267605633804E-3</v>
      </c>
      <c r="N22" s="63">
        <f t="shared" si="5"/>
        <v>0</v>
      </c>
      <c r="O22" s="63">
        <f t="shared" si="4"/>
        <v>1</v>
      </c>
    </row>
    <row r="23" spans="1:15" ht="17" thickBot="1">
      <c r="B23" s="54"/>
      <c r="C23" s="55" t="s">
        <v>618</v>
      </c>
      <c r="D23" s="123">
        <f>SUM(D3:D22)</f>
        <v>313</v>
      </c>
      <c r="E23" s="39">
        <v>73</v>
      </c>
      <c r="F23" s="72">
        <v>156</v>
      </c>
      <c r="G23" s="73">
        <v>84</v>
      </c>
      <c r="I23" s="67"/>
      <c r="J23" s="68" t="s">
        <v>618</v>
      </c>
      <c r="K23" s="64">
        <f>SUM(K3:K22)</f>
        <v>229</v>
      </c>
      <c r="L23" s="65">
        <f>SUM(L3:L22)</f>
        <v>84</v>
      </c>
      <c r="M23" s="63">
        <f>K23/(L23+K23)</f>
        <v>0.73162939297124596</v>
      </c>
      <c r="N23" s="63">
        <f>L23/(K23+L23)</f>
        <v>0.26837060702875398</v>
      </c>
      <c r="O23" s="63">
        <f t="shared" si="4"/>
        <v>0.73162939297124596</v>
      </c>
    </row>
    <row r="24" spans="1:15">
      <c r="C24" s="30"/>
      <c r="K24" s="303">
        <f>K23+L23</f>
        <v>313</v>
      </c>
    </row>
    <row r="25" spans="1:15">
      <c r="C25" s="30"/>
    </row>
    <row r="26" spans="1:15">
      <c r="C26" s="30"/>
    </row>
    <row r="27" spans="1:15" ht="17" thickBot="1">
      <c r="C27" s="30"/>
      <c r="D27" t="s">
        <v>267</v>
      </c>
      <c r="E27" t="s">
        <v>633</v>
      </c>
      <c r="F27" t="s">
        <v>45</v>
      </c>
    </row>
    <row r="28" spans="1:15" ht="17" thickBot="1">
      <c r="B28" s="296">
        <v>1</v>
      </c>
      <c r="C28" s="49" t="s">
        <v>19</v>
      </c>
      <c r="D28" s="297"/>
      <c r="E28" s="298">
        <v>1</v>
      </c>
      <c r="F28" s="52"/>
    </row>
    <row r="29" spans="1:15" ht="17" thickBot="1">
      <c r="B29" s="299">
        <v>1</v>
      </c>
      <c r="C29" s="55" t="s">
        <v>56</v>
      </c>
      <c r="D29" s="300"/>
      <c r="E29" s="301">
        <v>1</v>
      </c>
      <c r="F29" s="59"/>
    </row>
    <row r="30" spans="1:15" ht="17" thickBot="1">
      <c r="B30" s="299">
        <v>1</v>
      </c>
      <c r="C30" s="55" t="s">
        <v>517</v>
      </c>
      <c r="D30" s="300"/>
      <c r="E30" s="301">
        <v>1</v>
      </c>
      <c r="F30" s="59"/>
    </row>
    <row r="31" spans="1:15" ht="17" thickBot="1">
      <c r="B31" s="299">
        <v>1</v>
      </c>
      <c r="C31" s="55" t="s">
        <v>564</v>
      </c>
      <c r="D31" s="135"/>
      <c r="E31" s="59"/>
      <c r="F31" s="302">
        <v>1</v>
      </c>
    </row>
    <row r="32" spans="1:15" ht="17" thickBot="1">
      <c r="B32" s="299">
        <v>1</v>
      </c>
      <c r="C32" s="55" t="s">
        <v>568</v>
      </c>
      <c r="D32" s="300"/>
      <c r="E32" s="301">
        <v>1</v>
      </c>
      <c r="F32" s="59"/>
    </row>
    <row r="33" spans="2:6" ht="17" thickBot="1">
      <c r="B33" s="299">
        <v>2</v>
      </c>
      <c r="C33" s="55" t="s">
        <v>632</v>
      </c>
      <c r="D33" s="300"/>
      <c r="E33" s="301">
        <v>2</v>
      </c>
      <c r="F33" s="59"/>
    </row>
    <row r="34" spans="2:6" ht="17" thickBot="1">
      <c r="B34" s="299">
        <v>2</v>
      </c>
      <c r="C34" s="55" t="s">
        <v>520</v>
      </c>
      <c r="D34" s="38">
        <v>1</v>
      </c>
      <c r="E34" s="301">
        <v>1</v>
      </c>
      <c r="F34" s="59"/>
    </row>
    <row r="35" spans="2:6" ht="17" thickBot="1">
      <c r="B35" s="299">
        <v>4</v>
      </c>
      <c r="C35" s="55" t="s">
        <v>528</v>
      </c>
      <c r="D35" s="38">
        <v>1</v>
      </c>
      <c r="E35" s="301">
        <v>3</v>
      </c>
      <c r="F35" s="59"/>
    </row>
    <row r="36" spans="2:6" ht="17" thickBot="1">
      <c r="B36" s="299">
        <v>5</v>
      </c>
      <c r="C36" s="55" t="s">
        <v>47</v>
      </c>
      <c r="D36" s="300"/>
      <c r="E36" s="301">
        <v>3</v>
      </c>
      <c r="F36" s="302">
        <v>2</v>
      </c>
    </row>
    <row r="37" spans="2:6" ht="17" thickBot="1">
      <c r="B37" s="299">
        <v>5</v>
      </c>
      <c r="C37" s="55" t="s">
        <v>60</v>
      </c>
      <c r="D37" s="300"/>
      <c r="E37" s="301">
        <v>4</v>
      </c>
      <c r="F37" s="302">
        <v>1</v>
      </c>
    </row>
    <row r="38" spans="2:6" ht="17" thickBot="1">
      <c r="B38" s="299">
        <v>10</v>
      </c>
      <c r="C38" s="55" t="s">
        <v>461</v>
      </c>
      <c r="D38" s="38">
        <v>4</v>
      </c>
      <c r="E38" s="301">
        <v>5</v>
      </c>
      <c r="F38" s="302">
        <v>1</v>
      </c>
    </row>
    <row r="39" spans="2:6" ht="17" thickBot="1">
      <c r="B39" s="299">
        <v>12</v>
      </c>
      <c r="C39" s="55" t="s">
        <v>485</v>
      </c>
      <c r="D39" s="38">
        <v>2</v>
      </c>
      <c r="E39" s="301">
        <v>7</v>
      </c>
      <c r="F39" s="302">
        <v>3</v>
      </c>
    </row>
    <row r="40" spans="2:6" ht="17" thickBot="1">
      <c r="B40" s="299">
        <v>14</v>
      </c>
      <c r="C40" s="55" t="s">
        <v>80</v>
      </c>
      <c r="D40" s="38">
        <v>3</v>
      </c>
      <c r="E40" s="301">
        <v>10</v>
      </c>
      <c r="F40" s="302">
        <v>1</v>
      </c>
    </row>
    <row r="41" spans="2:6" ht="17" thickBot="1">
      <c r="B41" s="299">
        <v>15</v>
      </c>
      <c r="C41" s="55" t="s">
        <v>553</v>
      </c>
      <c r="D41" s="38">
        <v>4</v>
      </c>
      <c r="E41" s="301">
        <v>8</v>
      </c>
      <c r="F41" s="302">
        <v>3</v>
      </c>
    </row>
    <row r="42" spans="2:6" ht="17" thickBot="1">
      <c r="B42" s="299">
        <v>22</v>
      </c>
      <c r="C42" s="55" t="s">
        <v>429</v>
      </c>
      <c r="D42" s="38">
        <v>9</v>
      </c>
      <c r="E42" s="301">
        <v>10</v>
      </c>
      <c r="F42" s="302">
        <v>3</v>
      </c>
    </row>
    <row r="43" spans="2:6" ht="17" thickBot="1">
      <c r="B43" s="299">
        <v>23</v>
      </c>
      <c r="C43" s="55" t="s">
        <v>493</v>
      </c>
      <c r="D43" s="38">
        <v>4</v>
      </c>
      <c r="E43" s="301">
        <v>8</v>
      </c>
      <c r="F43" s="302">
        <v>11</v>
      </c>
    </row>
    <row r="44" spans="2:6" ht="17" thickBot="1">
      <c r="B44" s="299">
        <v>26</v>
      </c>
      <c r="C44" s="55" t="s">
        <v>324</v>
      </c>
      <c r="D44" s="38">
        <v>4</v>
      </c>
      <c r="E44" s="301">
        <v>15</v>
      </c>
      <c r="F44" s="302">
        <v>7</v>
      </c>
    </row>
    <row r="45" spans="2:6" ht="17" thickBot="1">
      <c r="B45" s="299">
        <v>38</v>
      </c>
      <c r="C45" s="55" t="s">
        <v>270</v>
      </c>
      <c r="D45" s="38">
        <v>13</v>
      </c>
      <c r="E45" s="301">
        <v>15</v>
      </c>
      <c r="F45" s="302">
        <v>10</v>
      </c>
    </row>
    <row r="46" spans="2:6" ht="17" thickBot="1">
      <c r="B46" s="299">
        <v>44</v>
      </c>
      <c r="C46" s="55" t="s">
        <v>363</v>
      </c>
      <c r="D46" s="38">
        <v>11</v>
      </c>
      <c r="E46" s="301">
        <v>21</v>
      </c>
      <c r="F46" s="302">
        <v>12</v>
      </c>
    </row>
    <row r="47" spans="2:6" ht="17" thickBot="1">
      <c r="B47" s="299">
        <v>86</v>
      </c>
      <c r="C47" s="55" t="s">
        <v>74</v>
      </c>
      <c r="D47" s="38">
        <v>17</v>
      </c>
      <c r="E47" s="301">
        <v>40</v>
      </c>
      <c r="F47" s="302">
        <v>29</v>
      </c>
    </row>
    <row r="48" spans="2:6" ht="17" thickBot="1">
      <c r="B48" s="123">
        <f>SUM(B28:B47)</f>
        <v>313</v>
      </c>
      <c r="C48" s="55" t="s">
        <v>618</v>
      </c>
      <c r="D48" s="39">
        <v>73</v>
      </c>
      <c r="E48" s="72">
        <v>156</v>
      </c>
      <c r="F48" s="73">
        <v>84</v>
      </c>
    </row>
    <row r="69" spans="2:6" ht="17" thickBot="1"/>
    <row r="70" spans="2:6" ht="17" thickBot="1">
      <c r="B70" s="296">
        <v>1</v>
      </c>
      <c r="C70" s="49" t="s">
        <v>19</v>
      </c>
      <c r="D70" s="297"/>
      <c r="E70" s="298">
        <v>1</v>
      </c>
      <c r="F70" s="52"/>
    </row>
    <row r="71" spans="2:6" ht="17" thickBot="1">
      <c r="B71" s="299">
        <v>1</v>
      </c>
      <c r="C71" s="55" t="s">
        <v>56</v>
      </c>
      <c r="D71" s="300"/>
      <c r="E71" s="301">
        <v>1</v>
      </c>
      <c r="F71" s="59"/>
    </row>
    <row r="72" spans="2:6" ht="17" thickBot="1">
      <c r="B72" s="299">
        <v>1</v>
      </c>
      <c r="C72" s="55" t="s">
        <v>517</v>
      </c>
      <c r="D72" s="300"/>
      <c r="E72" s="301">
        <v>1</v>
      </c>
      <c r="F72" s="59"/>
    </row>
    <row r="73" spans="2:6" ht="17" thickBot="1">
      <c r="B73" s="299">
        <v>1</v>
      </c>
      <c r="C73" s="55" t="s">
        <v>564</v>
      </c>
      <c r="D73" s="135"/>
      <c r="E73" s="59"/>
      <c r="F73" s="302">
        <v>1</v>
      </c>
    </row>
    <row r="74" spans="2:6" ht="17" thickBot="1">
      <c r="B74" s="299">
        <v>1</v>
      </c>
      <c r="C74" s="55" t="s">
        <v>568</v>
      </c>
      <c r="D74" s="300"/>
      <c r="E74" s="301">
        <v>1</v>
      </c>
      <c r="F74" s="59"/>
    </row>
    <row r="75" spans="2:6" ht="17" thickBot="1">
      <c r="B75" s="299">
        <v>2</v>
      </c>
      <c r="C75" s="55" t="s">
        <v>632</v>
      </c>
      <c r="D75" s="300"/>
      <c r="E75" s="301">
        <v>2</v>
      </c>
      <c r="F75" s="59"/>
    </row>
    <row r="76" spans="2:6" ht="17" thickBot="1">
      <c r="B76" s="299">
        <v>2</v>
      </c>
      <c r="C76" s="55" t="s">
        <v>520</v>
      </c>
      <c r="D76" s="38">
        <v>1</v>
      </c>
      <c r="E76" s="301">
        <v>1</v>
      </c>
      <c r="F76" s="59"/>
    </row>
    <row r="77" spans="2:6" ht="17" thickBot="1">
      <c r="B77" s="299">
        <v>4</v>
      </c>
      <c r="C77" s="55" t="s">
        <v>528</v>
      </c>
      <c r="D77" s="38">
        <v>1</v>
      </c>
      <c r="E77" s="301">
        <v>3</v>
      </c>
      <c r="F77" s="59"/>
    </row>
    <row r="78" spans="2:6" ht="17" thickBot="1">
      <c r="B78" s="299">
        <v>5</v>
      </c>
      <c r="C78" s="55" t="s">
        <v>47</v>
      </c>
      <c r="D78" s="300"/>
      <c r="E78" s="301">
        <v>3</v>
      </c>
      <c r="F78" s="302">
        <v>2</v>
      </c>
    </row>
    <row r="79" spans="2:6" ht="17" thickBot="1">
      <c r="B79" s="299">
        <v>5</v>
      </c>
      <c r="C79" s="55" t="s">
        <v>60</v>
      </c>
      <c r="D79" s="300"/>
      <c r="E79" s="301">
        <v>4</v>
      </c>
      <c r="F79" s="302">
        <v>1</v>
      </c>
    </row>
    <row r="80" spans="2:6" ht="17" thickBot="1">
      <c r="B80" s="299">
        <v>10</v>
      </c>
      <c r="C80" s="55" t="s">
        <v>461</v>
      </c>
      <c r="D80" s="38">
        <v>4</v>
      </c>
      <c r="E80" s="301">
        <v>5</v>
      </c>
      <c r="F80" s="302">
        <v>1</v>
      </c>
    </row>
    <row r="81" spans="2:6" ht="17" thickBot="1">
      <c r="B81" s="299">
        <v>12</v>
      </c>
      <c r="C81" s="55" t="s">
        <v>485</v>
      </c>
      <c r="D81" s="38">
        <v>2</v>
      </c>
      <c r="E81" s="301">
        <v>7</v>
      </c>
      <c r="F81" s="302">
        <v>3</v>
      </c>
    </row>
    <row r="82" spans="2:6" ht="17" thickBot="1">
      <c r="B82" s="299">
        <v>14</v>
      </c>
      <c r="C82" s="55" t="s">
        <v>80</v>
      </c>
      <c r="D82" s="38">
        <v>3</v>
      </c>
      <c r="E82" s="301">
        <v>10</v>
      </c>
      <c r="F82" s="302">
        <v>1</v>
      </c>
    </row>
    <row r="83" spans="2:6" ht="17" thickBot="1">
      <c r="B83" s="299">
        <v>15</v>
      </c>
      <c r="C83" s="55" t="s">
        <v>553</v>
      </c>
      <c r="D83" s="38">
        <v>4</v>
      </c>
      <c r="E83" s="301">
        <v>8</v>
      </c>
      <c r="F83" s="302">
        <v>3</v>
      </c>
    </row>
    <row r="84" spans="2:6" ht="17" thickBot="1">
      <c r="B84" s="299">
        <v>22</v>
      </c>
      <c r="C84" s="55" t="s">
        <v>429</v>
      </c>
      <c r="D84" s="38">
        <v>9</v>
      </c>
      <c r="E84" s="301">
        <v>10</v>
      </c>
      <c r="F84" s="302">
        <v>3</v>
      </c>
    </row>
    <row r="85" spans="2:6" ht="17" thickBot="1">
      <c r="B85" s="299">
        <v>23</v>
      </c>
      <c r="C85" s="55" t="s">
        <v>493</v>
      </c>
      <c r="D85" s="38">
        <v>4</v>
      </c>
      <c r="E85" s="301">
        <v>8</v>
      </c>
      <c r="F85" s="302">
        <v>11</v>
      </c>
    </row>
    <row r="86" spans="2:6" ht="17" thickBot="1">
      <c r="B86" s="299">
        <v>26</v>
      </c>
      <c r="C86" s="55" t="s">
        <v>324</v>
      </c>
      <c r="D86" s="38">
        <v>4</v>
      </c>
      <c r="E86" s="301">
        <v>15</v>
      </c>
      <c r="F86" s="302">
        <v>7</v>
      </c>
    </row>
    <row r="87" spans="2:6" ht="17" thickBot="1">
      <c r="B87" s="299">
        <v>38</v>
      </c>
      <c r="C87" s="55" t="s">
        <v>270</v>
      </c>
      <c r="D87" s="38">
        <v>13</v>
      </c>
      <c r="E87" s="301">
        <v>15</v>
      </c>
      <c r="F87" s="302">
        <v>10</v>
      </c>
    </row>
    <row r="88" spans="2:6" ht="17" thickBot="1">
      <c r="B88" s="299">
        <v>44</v>
      </c>
      <c r="C88" s="55" t="s">
        <v>363</v>
      </c>
      <c r="D88" s="38">
        <v>11</v>
      </c>
      <c r="E88" s="301">
        <v>21</v>
      </c>
      <c r="F88" s="302">
        <v>12</v>
      </c>
    </row>
    <row r="89" spans="2:6" ht="17" thickBot="1">
      <c r="B89" s="299">
        <v>86</v>
      </c>
      <c r="C89" s="55" t="s">
        <v>74</v>
      </c>
      <c r="D89" s="38">
        <v>17</v>
      </c>
      <c r="E89" s="301">
        <v>40</v>
      </c>
      <c r="F89" s="302">
        <v>29</v>
      </c>
    </row>
    <row r="90" spans="2:6" ht="17" thickBot="1">
      <c r="B90" s="123">
        <f>SUM(B70:B89)</f>
        <v>313</v>
      </c>
      <c r="C90" s="55" t="s">
        <v>618</v>
      </c>
      <c r="D90" s="39">
        <v>73</v>
      </c>
      <c r="E90" s="72">
        <v>156</v>
      </c>
      <c r="F90" s="73">
        <v>84</v>
      </c>
    </row>
  </sheetData>
  <sortState xmlns:xlrd2="http://schemas.microsoft.com/office/spreadsheetml/2017/richdata2" ref="B70:G90">
    <sortCondition ref="D70:D90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DDA2-02FA-1A4A-9628-A777557CD7F3}">
  <dimension ref="A1:N25"/>
  <sheetViews>
    <sheetView topLeftCell="B1" zoomScale="130" zoomScaleNormal="130" workbookViewId="0">
      <selection activeCell="J28" sqref="J28"/>
    </sheetView>
  </sheetViews>
  <sheetFormatPr baseColWidth="10" defaultRowHeight="16"/>
  <cols>
    <col min="2" max="2" width="32.33203125" customWidth="1"/>
    <col min="10" max="10" width="27.6640625" customWidth="1"/>
    <col min="11" max="11" width="11.1640625" customWidth="1"/>
  </cols>
  <sheetData>
    <row r="1" spans="1:14" ht="17" thickBot="1">
      <c r="A1" s="265" t="s">
        <v>634</v>
      </c>
      <c r="B1" s="262" t="s">
        <v>635</v>
      </c>
      <c r="C1" s="273" t="s">
        <v>620</v>
      </c>
      <c r="D1" s="267" t="s">
        <v>636</v>
      </c>
      <c r="E1" s="268"/>
      <c r="F1" s="269"/>
      <c r="K1" t="s">
        <v>45</v>
      </c>
      <c r="L1" t="s">
        <v>633</v>
      </c>
      <c r="M1" t="s">
        <v>267</v>
      </c>
    </row>
    <row r="2" spans="1:14" ht="17" thickBot="1">
      <c r="A2" s="266"/>
      <c r="B2" s="263"/>
      <c r="C2" s="274"/>
      <c r="D2" s="39" t="s">
        <v>113</v>
      </c>
      <c r="E2" s="72" t="s">
        <v>24</v>
      </c>
      <c r="F2" s="73" t="s">
        <v>40</v>
      </c>
      <c r="K2" s="74" t="s">
        <v>40</v>
      </c>
      <c r="L2" s="75" t="s">
        <v>24</v>
      </c>
      <c r="M2" s="76" t="s">
        <v>113</v>
      </c>
    </row>
    <row r="3" spans="1:14" ht="17" thickBot="1">
      <c r="A3" s="44">
        <v>22</v>
      </c>
      <c r="B3" s="49" t="s">
        <v>19</v>
      </c>
      <c r="C3" s="22">
        <f>SUM(D3:F3)</f>
        <v>1</v>
      </c>
      <c r="D3" s="50"/>
      <c r="E3" s="51">
        <v>1</v>
      </c>
      <c r="F3" s="52"/>
      <c r="J3" s="77" t="s">
        <v>19</v>
      </c>
      <c r="K3" s="52"/>
      <c r="L3" s="51">
        <v>1</v>
      </c>
      <c r="M3" s="50"/>
      <c r="N3" s="78">
        <f>SUM(K3:M3)</f>
        <v>1</v>
      </c>
    </row>
    <row r="4" spans="1:14" ht="17" thickBot="1">
      <c r="A4" s="44">
        <v>24</v>
      </c>
      <c r="B4" s="55" t="s">
        <v>56</v>
      </c>
      <c r="C4" s="22">
        <f t="shared" ref="C4:C22" si="0">SUM(D4:F4)</f>
        <v>1</v>
      </c>
      <c r="D4" s="56"/>
      <c r="E4" s="57">
        <v>1</v>
      </c>
      <c r="F4" s="59"/>
      <c r="J4" s="77" t="s">
        <v>56</v>
      </c>
      <c r="K4" s="59"/>
      <c r="L4" s="57">
        <v>1</v>
      </c>
      <c r="M4" s="56"/>
      <c r="N4" s="78">
        <f t="shared" ref="N4:N22" si="1">SUM(K4:M4)</f>
        <v>1</v>
      </c>
    </row>
    <row r="5" spans="1:14" ht="17" thickBot="1">
      <c r="A5" s="44">
        <v>25</v>
      </c>
      <c r="B5" s="55" t="s">
        <v>517</v>
      </c>
      <c r="C5" s="22">
        <f t="shared" si="0"/>
        <v>1</v>
      </c>
      <c r="D5" s="60"/>
      <c r="E5" s="57">
        <v>1</v>
      </c>
      <c r="F5" s="59"/>
      <c r="J5" s="77" t="s">
        <v>517</v>
      </c>
      <c r="K5" s="59"/>
      <c r="L5" s="57">
        <v>1</v>
      </c>
      <c r="M5" s="60"/>
      <c r="N5" s="78">
        <f t="shared" si="1"/>
        <v>1</v>
      </c>
    </row>
    <row r="6" spans="1:14" ht="17" thickBot="1">
      <c r="A6" s="44">
        <v>31</v>
      </c>
      <c r="B6" s="55" t="s">
        <v>564</v>
      </c>
      <c r="C6" s="22">
        <f t="shared" si="0"/>
        <v>1</v>
      </c>
      <c r="D6" s="56"/>
      <c r="E6" s="57"/>
      <c r="F6" s="58">
        <v>1</v>
      </c>
      <c r="J6" s="79" t="s">
        <v>564</v>
      </c>
      <c r="K6" s="58">
        <v>1</v>
      </c>
      <c r="L6" s="57"/>
      <c r="M6" s="56"/>
      <c r="N6" s="78">
        <f t="shared" si="1"/>
        <v>1</v>
      </c>
    </row>
    <row r="7" spans="1:14" ht="17" thickBot="1">
      <c r="A7" s="44">
        <v>32</v>
      </c>
      <c r="B7" s="55" t="s">
        <v>568</v>
      </c>
      <c r="C7" s="22">
        <f t="shared" si="0"/>
        <v>1</v>
      </c>
      <c r="D7" s="56"/>
      <c r="E7" s="57">
        <v>1</v>
      </c>
      <c r="F7" s="59"/>
      <c r="J7" s="79" t="s">
        <v>568</v>
      </c>
      <c r="K7" s="59"/>
      <c r="L7" s="57">
        <v>1</v>
      </c>
      <c r="M7" s="56"/>
      <c r="N7" s="78">
        <f t="shared" si="1"/>
        <v>1</v>
      </c>
    </row>
    <row r="8" spans="1:14" ht="17" thickBot="1">
      <c r="A8" s="44">
        <v>33</v>
      </c>
      <c r="B8" s="55" t="s">
        <v>632</v>
      </c>
      <c r="C8" s="22">
        <f t="shared" si="0"/>
        <v>2</v>
      </c>
      <c r="D8" s="56"/>
      <c r="E8" s="57">
        <v>2</v>
      </c>
      <c r="F8" s="59"/>
      <c r="J8" s="77" t="s">
        <v>632</v>
      </c>
      <c r="K8" s="59"/>
      <c r="L8" s="57">
        <v>2</v>
      </c>
      <c r="M8" s="56"/>
      <c r="N8" s="78">
        <f t="shared" si="1"/>
        <v>2</v>
      </c>
    </row>
    <row r="9" spans="1:14" ht="17" thickBot="1">
      <c r="A9" s="44">
        <v>34</v>
      </c>
      <c r="B9" s="55" t="s">
        <v>520</v>
      </c>
      <c r="C9" s="22">
        <f t="shared" si="0"/>
        <v>2</v>
      </c>
      <c r="D9" s="60">
        <v>1</v>
      </c>
      <c r="E9" s="57">
        <v>1</v>
      </c>
      <c r="F9" s="59"/>
      <c r="J9" s="77" t="s">
        <v>520</v>
      </c>
      <c r="K9" s="59"/>
      <c r="L9" s="57">
        <v>1</v>
      </c>
      <c r="M9" s="60">
        <v>1</v>
      </c>
      <c r="N9" s="78">
        <f t="shared" si="1"/>
        <v>2</v>
      </c>
    </row>
    <row r="10" spans="1:14" ht="17" thickBot="1">
      <c r="A10" s="44">
        <v>35</v>
      </c>
      <c r="B10" s="55" t="s">
        <v>528</v>
      </c>
      <c r="C10" s="22">
        <f t="shared" si="0"/>
        <v>4</v>
      </c>
      <c r="D10" s="60">
        <v>1</v>
      </c>
      <c r="E10" s="57">
        <v>3</v>
      </c>
      <c r="F10" s="59"/>
      <c r="J10" s="77" t="s">
        <v>528</v>
      </c>
      <c r="K10" s="59"/>
      <c r="L10" s="57">
        <v>3</v>
      </c>
      <c r="M10" s="60">
        <v>1</v>
      </c>
      <c r="N10" s="78">
        <f t="shared" si="1"/>
        <v>4</v>
      </c>
    </row>
    <row r="11" spans="1:14" ht="17" thickBot="1">
      <c r="A11" s="44">
        <v>36</v>
      </c>
      <c r="B11" s="55" t="s">
        <v>47</v>
      </c>
      <c r="C11" s="22">
        <f t="shared" si="0"/>
        <v>5</v>
      </c>
      <c r="D11" s="56"/>
      <c r="E11" s="57">
        <v>3</v>
      </c>
      <c r="F11" s="58">
        <v>2</v>
      </c>
      <c r="J11" s="77" t="s">
        <v>47</v>
      </c>
      <c r="K11" s="58">
        <v>2</v>
      </c>
      <c r="L11" s="57">
        <v>3</v>
      </c>
      <c r="M11" s="56"/>
      <c r="N11" s="78">
        <f t="shared" si="1"/>
        <v>5</v>
      </c>
    </row>
    <row r="12" spans="1:14" ht="17" thickBot="1">
      <c r="A12" s="44">
        <v>37</v>
      </c>
      <c r="B12" s="55" t="s">
        <v>60</v>
      </c>
      <c r="C12" s="22">
        <f t="shared" si="0"/>
        <v>5</v>
      </c>
      <c r="D12" s="56"/>
      <c r="E12" s="57">
        <v>4</v>
      </c>
      <c r="F12" s="58">
        <v>1</v>
      </c>
      <c r="J12" s="77" t="s">
        <v>60</v>
      </c>
      <c r="K12" s="58">
        <v>1</v>
      </c>
      <c r="L12" s="57">
        <v>4</v>
      </c>
      <c r="M12" s="56"/>
      <c r="N12" s="78">
        <f t="shared" si="1"/>
        <v>5</v>
      </c>
    </row>
    <row r="13" spans="1:14" ht="17" thickBot="1">
      <c r="A13" s="44">
        <v>38</v>
      </c>
      <c r="B13" s="55" t="s">
        <v>461</v>
      </c>
      <c r="C13" s="22">
        <f t="shared" si="0"/>
        <v>9</v>
      </c>
      <c r="D13" s="60">
        <v>4</v>
      </c>
      <c r="E13" s="57">
        <v>4</v>
      </c>
      <c r="F13" s="58">
        <v>1</v>
      </c>
      <c r="J13" s="77" t="s">
        <v>461</v>
      </c>
      <c r="K13" s="58">
        <v>1</v>
      </c>
      <c r="L13" s="57">
        <v>4</v>
      </c>
      <c r="M13" s="60">
        <v>4</v>
      </c>
      <c r="N13" s="78">
        <f t="shared" si="1"/>
        <v>9</v>
      </c>
    </row>
    <row r="14" spans="1:14" ht="17" thickBot="1">
      <c r="A14" s="44">
        <v>42</v>
      </c>
      <c r="B14" s="55" t="s">
        <v>485</v>
      </c>
      <c r="C14" s="22">
        <f t="shared" si="0"/>
        <v>12</v>
      </c>
      <c r="D14" s="60">
        <v>2</v>
      </c>
      <c r="E14" s="57">
        <v>7</v>
      </c>
      <c r="F14" s="58">
        <v>3</v>
      </c>
      <c r="J14" s="77" t="s">
        <v>485</v>
      </c>
      <c r="K14" s="58">
        <v>3</v>
      </c>
      <c r="L14" s="57">
        <v>7</v>
      </c>
      <c r="M14" s="60">
        <v>2</v>
      </c>
      <c r="N14" s="78">
        <f t="shared" si="1"/>
        <v>12</v>
      </c>
    </row>
    <row r="15" spans="1:14" ht="17" thickBot="1">
      <c r="A15" s="44">
        <v>43</v>
      </c>
      <c r="B15" s="55" t="s">
        <v>80</v>
      </c>
      <c r="C15" s="22">
        <f t="shared" si="0"/>
        <v>14</v>
      </c>
      <c r="D15" s="60">
        <v>3</v>
      </c>
      <c r="E15" s="57">
        <v>10</v>
      </c>
      <c r="F15" s="58">
        <v>1</v>
      </c>
      <c r="J15" s="77" t="s">
        <v>80</v>
      </c>
      <c r="K15" s="58">
        <v>1</v>
      </c>
      <c r="L15" s="57">
        <v>10</v>
      </c>
      <c r="M15" s="60">
        <v>3</v>
      </c>
      <c r="N15" s="78">
        <f t="shared" si="1"/>
        <v>14</v>
      </c>
    </row>
    <row r="16" spans="1:14" ht="17" thickBot="1">
      <c r="A16" s="44">
        <v>45</v>
      </c>
      <c r="B16" s="55" t="s">
        <v>553</v>
      </c>
      <c r="C16" s="22">
        <f t="shared" si="0"/>
        <v>15</v>
      </c>
      <c r="D16" s="60">
        <v>4</v>
      </c>
      <c r="E16" s="57">
        <v>8</v>
      </c>
      <c r="F16" s="58">
        <v>3</v>
      </c>
      <c r="J16" s="77" t="s">
        <v>553</v>
      </c>
      <c r="K16" s="58">
        <v>3</v>
      </c>
      <c r="L16" s="57">
        <v>8</v>
      </c>
      <c r="M16" s="60">
        <v>4</v>
      </c>
      <c r="N16" s="78">
        <f t="shared" si="1"/>
        <v>15</v>
      </c>
    </row>
    <row r="17" spans="1:14" ht="17" thickBot="1">
      <c r="A17" s="44">
        <v>53</v>
      </c>
      <c r="B17" s="55" t="s">
        <v>429</v>
      </c>
      <c r="C17" s="22">
        <f t="shared" si="0"/>
        <v>23</v>
      </c>
      <c r="D17" s="60">
        <v>8</v>
      </c>
      <c r="E17" s="57">
        <v>12</v>
      </c>
      <c r="F17" s="58">
        <v>3</v>
      </c>
      <c r="J17" s="77" t="s">
        <v>429</v>
      </c>
      <c r="K17" s="58">
        <v>3</v>
      </c>
      <c r="L17" s="57">
        <v>12</v>
      </c>
      <c r="M17" s="60">
        <v>8</v>
      </c>
      <c r="N17" s="78">
        <f t="shared" si="1"/>
        <v>23</v>
      </c>
    </row>
    <row r="18" spans="1:14" ht="17" thickBot="1">
      <c r="A18" s="44">
        <v>55</v>
      </c>
      <c r="B18" s="55" t="s">
        <v>493</v>
      </c>
      <c r="C18" s="22">
        <f t="shared" si="0"/>
        <v>23</v>
      </c>
      <c r="D18" s="60">
        <v>4</v>
      </c>
      <c r="E18" s="57">
        <v>8</v>
      </c>
      <c r="F18" s="58">
        <v>11</v>
      </c>
      <c r="J18" s="77" t="s">
        <v>493</v>
      </c>
      <c r="K18" s="58">
        <v>11</v>
      </c>
      <c r="L18" s="57">
        <v>8</v>
      </c>
      <c r="M18" s="60">
        <v>4</v>
      </c>
      <c r="N18" s="78">
        <f t="shared" si="1"/>
        <v>23</v>
      </c>
    </row>
    <row r="19" spans="1:14" ht="17" thickBot="1">
      <c r="A19" s="44">
        <v>56</v>
      </c>
      <c r="B19" s="55" t="s">
        <v>324</v>
      </c>
      <c r="C19" s="22">
        <f t="shared" si="0"/>
        <v>35</v>
      </c>
      <c r="D19" s="60">
        <v>5</v>
      </c>
      <c r="E19" s="57">
        <v>24</v>
      </c>
      <c r="F19" s="58">
        <v>6</v>
      </c>
      <c r="J19" s="77" t="s">
        <v>324</v>
      </c>
      <c r="K19" s="58">
        <v>6</v>
      </c>
      <c r="L19" s="57">
        <v>24</v>
      </c>
      <c r="M19" s="60">
        <v>5</v>
      </c>
      <c r="N19" s="78">
        <f t="shared" si="1"/>
        <v>35</v>
      </c>
    </row>
    <row r="20" spans="1:14" ht="17" thickBot="1">
      <c r="A20" s="44">
        <v>57</v>
      </c>
      <c r="B20" s="55" t="s">
        <v>270</v>
      </c>
      <c r="C20" s="22">
        <f t="shared" si="0"/>
        <v>38</v>
      </c>
      <c r="D20" s="60">
        <v>13</v>
      </c>
      <c r="E20" s="57">
        <v>15</v>
      </c>
      <c r="F20" s="58">
        <v>10</v>
      </c>
      <c r="J20" s="77" t="s">
        <v>270</v>
      </c>
      <c r="K20" s="58">
        <v>10</v>
      </c>
      <c r="L20" s="57">
        <v>15</v>
      </c>
      <c r="M20" s="60">
        <v>13</v>
      </c>
      <c r="N20" s="78">
        <f t="shared" si="1"/>
        <v>38</v>
      </c>
    </row>
    <row r="21" spans="1:14" ht="17" thickBot="1">
      <c r="A21" s="44">
        <v>76</v>
      </c>
      <c r="B21" s="55" t="s">
        <v>363</v>
      </c>
      <c r="C21" s="22">
        <f t="shared" si="0"/>
        <v>44</v>
      </c>
      <c r="D21" s="60">
        <v>11</v>
      </c>
      <c r="E21" s="57">
        <v>21</v>
      </c>
      <c r="F21" s="58">
        <v>12</v>
      </c>
      <c r="J21" s="77" t="s">
        <v>363</v>
      </c>
      <c r="K21" s="58">
        <v>12</v>
      </c>
      <c r="L21" s="57">
        <v>21</v>
      </c>
      <c r="M21" s="60">
        <v>11</v>
      </c>
      <c r="N21" s="78">
        <f t="shared" si="1"/>
        <v>44</v>
      </c>
    </row>
    <row r="22" spans="1:14" ht="17" thickBot="1">
      <c r="A22" s="44">
        <v>77</v>
      </c>
      <c r="B22" s="55" t="s">
        <v>74</v>
      </c>
      <c r="C22" s="22">
        <f t="shared" si="0"/>
        <v>86</v>
      </c>
      <c r="D22" s="60">
        <v>17</v>
      </c>
      <c r="E22" s="57">
        <v>40</v>
      </c>
      <c r="F22" s="58">
        <v>29</v>
      </c>
      <c r="J22" s="77" t="s">
        <v>74</v>
      </c>
      <c r="K22" s="58">
        <v>29</v>
      </c>
      <c r="L22" s="57">
        <v>40</v>
      </c>
      <c r="M22" s="60">
        <v>17</v>
      </c>
      <c r="N22" s="78">
        <f t="shared" si="1"/>
        <v>86</v>
      </c>
    </row>
    <row r="23" spans="1:14" ht="17" thickBot="1">
      <c r="A23" s="80"/>
      <c r="B23" s="55" t="s">
        <v>618</v>
      </c>
      <c r="C23" s="22">
        <f>SUM(C3:C22)</f>
        <v>322</v>
      </c>
      <c r="D23" s="60">
        <f t="shared" ref="D23:F23" si="2">SUM(D3:D22)</f>
        <v>73</v>
      </c>
      <c r="E23" s="60">
        <f t="shared" si="2"/>
        <v>166</v>
      </c>
      <c r="F23" s="60">
        <f t="shared" si="2"/>
        <v>83</v>
      </c>
      <c r="G23" s="81">
        <f>SUM(D23:F23)</f>
        <v>322</v>
      </c>
    </row>
    <row r="24" spans="1:14">
      <c r="K24">
        <f>SUM(K3:K22)</f>
        <v>83</v>
      </c>
      <c r="L24">
        <f t="shared" ref="L24:N24" si="3">SUM(L3:L22)</f>
        <v>166</v>
      </c>
      <c r="M24">
        <f t="shared" si="3"/>
        <v>73</v>
      </c>
      <c r="N24">
        <f t="shared" si="3"/>
        <v>322</v>
      </c>
    </row>
    <row r="25" spans="1:14">
      <c r="K25" s="46">
        <f>K24/$N24</f>
        <v>0.25776397515527949</v>
      </c>
      <c r="L25" s="46">
        <f t="shared" ref="L25:M25" si="4">L24/$N24</f>
        <v>0.51552795031055898</v>
      </c>
      <c r="M25" s="46">
        <f t="shared" si="4"/>
        <v>0.2267080745341615</v>
      </c>
    </row>
  </sheetData>
  <mergeCells count="4">
    <mergeCell ref="A1:A2"/>
    <mergeCell ref="B1:B2"/>
    <mergeCell ref="C1:C2"/>
    <mergeCell ref="D1:F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BD5A-95EB-2248-9DA0-7BD1746FA6E4}">
  <dimension ref="B2:BV7"/>
  <sheetViews>
    <sheetView topLeftCell="A7" workbookViewId="0">
      <selection activeCell="A24" sqref="A24"/>
    </sheetView>
  </sheetViews>
  <sheetFormatPr baseColWidth="10" defaultRowHeight="16"/>
  <cols>
    <col min="2" max="2" width="66.83203125" customWidth="1"/>
  </cols>
  <sheetData>
    <row r="2" spans="2:74" s="107" customFormat="1">
      <c r="C2" s="107">
        <v>1950</v>
      </c>
      <c r="D2" s="107">
        <v>1951</v>
      </c>
      <c r="E2" s="107">
        <v>1952</v>
      </c>
      <c r="F2" s="107">
        <v>1953</v>
      </c>
      <c r="G2" s="107">
        <v>1954</v>
      </c>
      <c r="H2" s="107">
        <v>1955</v>
      </c>
      <c r="I2" s="107">
        <v>1956</v>
      </c>
      <c r="J2" s="107">
        <v>1957</v>
      </c>
      <c r="K2" s="107">
        <v>1958</v>
      </c>
      <c r="L2" s="107">
        <v>1959</v>
      </c>
      <c r="M2" s="107">
        <v>1960</v>
      </c>
      <c r="N2" s="107">
        <v>1961</v>
      </c>
      <c r="O2" s="107">
        <v>1962</v>
      </c>
      <c r="P2" s="107">
        <v>1963</v>
      </c>
      <c r="Q2" s="107">
        <v>1964</v>
      </c>
      <c r="R2" s="107">
        <v>1965</v>
      </c>
      <c r="S2" s="107">
        <v>1966</v>
      </c>
      <c r="T2" s="107">
        <v>1967</v>
      </c>
      <c r="U2" s="107">
        <v>1968</v>
      </c>
      <c r="V2" s="107">
        <v>1969</v>
      </c>
      <c r="W2" s="107">
        <v>1970</v>
      </c>
      <c r="X2" s="107">
        <v>1971</v>
      </c>
      <c r="Y2" s="107">
        <v>1972</v>
      </c>
      <c r="Z2" s="107">
        <v>1973</v>
      </c>
      <c r="AA2" s="107">
        <v>1974</v>
      </c>
      <c r="AB2" s="107">
        <v>1975</v>
      </c>
      <c r="AC2" s="107">
        <v>1976</v>
      </c>
      <c r="AD2" s="107">
        <v>1977</v>
      </c>
      <c r="AE2" s="107">
        <v>1978</v>
      </c>
      <c r="AF2" s="107">
        <v>1979</v>
      </c>
      <c r="AG2" s="107">
        <v>1980</v>
      </c>
      <c r="AH2" s="107">
        <v>1981</v>
      </c>
      <c r="AI2" s="107">
        <v>1982</v>
      </c>
      <c r="AJ2" s="107">
        <v>1983</v>
      </c>
      <c r="AK2" s="107">
        <v>1984</v>
      </c>
      <c r="AL2" s="107">
        <v>1985</v>
      </c>
      <c r="AM2" s="107">
        <v>1986</v>
      </c>
      <c r="AN2" s="107">
        <v>1987</v>
      </c>
      <c r="AO2" s="107">
        <v>1988</v>
      </c>
      <c r="AP2" s="107">
        <v>1989</v>
      </c>
      <c r="AQ2" s="107">
        <v>1990</v>
      </c>
      <c r="AR2" s="107">
        <v>1991</v>
      </c>
      <c r="AS2" s="107">
        <v>1992</v>
      </c>
      <c r="AT2" s="107">
        <v>1993</v>
      </c>
      <c r="AU2" s="107">
        <v>1994</v>
      </c>
      <c r="AV2" s="107">
        <v>1995</v>
      </c>
      <c r="AW2" s="107">
        <v>1996</v>
      </c>
      <c r="AX2" s="107">
        <v>1997</v>
      </c>
      <c r="AY2" s="107">
        <v>1998</v>
      </c>
      <c r="AZ2" s="107">
        <v>1999</v>
      </c>
      <c r="BA2" s="107">
        <v>2000</v>
      </c>
      <c r="BB2" s="107">
        <v>2001</v>
      </c>
      <c r="BC2" s="107">
        <v>2002</v>
      </c>
      <c r="BD2" s="107">
        <v>2003</v>
      </c>
      <c r="BE2" s="107">
        <v>2004</v>
      </c>
      <c r="BF2" s="107">
        <v>2005</v>
      </c>
      <c r="BG2" s="107">
        <v>2006</v>
      </c>
      <c r="BH2" s="107">
        <v>2007</v>
      </c>
      <c r="BI2" s="107">
        <v>2008</v>
      </c>
      <c r="BJ2" s="107">
        <v>2009</v>
      </c>
      <c r="BK2" s="107">
        <v>2010</v>
      </c>
      <c r="BL2" s="107">
        <v>2011</v>
      </c>
      <c r="BM2" s="107">
        <v>2012</v>
      </c>
      <c r="BN2" s="107">
        <v>2013</v>
      </c>
      <c r="BO2" s="107">
        <v>2014</v>
      </c>
      <c r="BP2" s="107">
        <v>2015</v>
      </c>
      <c r="BQ2" s="107">
        <v>2016</v>
      </c>
      <c r="BR2" s="107">
        <v>2017</v>
      </c>
      <c r="BS2" s="107">
        <v>2018</v>
      </c>
      <c r="BT2" s="107">
        <v>2019</v>
      </c>
      <c r="BU2" s="107">
        <v>2020</v>
      </c>
      <c r="BV2" s="107">
        <v>2021</v>
      </c>
    </row>
    <row r="3" spans="2:74" s="15" customFormat="1">
      <c r="B3" s="15" t="s">
        <v>363</v>
      </c>
      <c r="C3" s="15">
        <v>41800</v>
      </c>
      <c r="D3" s="15">
        <v>42800</v>
      </c>
      <c r="E3" s="15">
        <v>42900</v>
      </c>
      <c r="F3" s="15">
        <v>39000</v>
      </c>
      <c r="G3" s="15">
        <v>40700</v>
      </c>
      <c r="H3" s="15">
        <v>41000</v>
      </c>
      <c r="I3" s="15">
        <v>57800</v>
      </c>
      <c r="J3" s="15">
        <v>43000</v>
      </c>
      <c r="K3" s="15">
        <v>50900</v>
      </c>
      <c r="L3" s="15">
        <v>45200</v>
      </c>
      <c r="M3" s="15">
        <v>64500</v>
      </c>
      <c r="N3" s="15">
        <v>53800</v>
      </c>
      <c r="O3" s="15">
        <v>58700</v>
      </c>
      <c r="P3" s="15">
        <v>59000</v>
      </c>
      <c r="Q3" s="15">
        <v>70000</v>
      </c>
      <c r="R3" s="15">
        <v>69600</v>
      </c>
      <c r="S3" s="15">
        <v>82900</v>
      </c>
      <c r="T3" s="15">
        <v>105000</v>
      </c>
      <c r="U3" s="15">
        <v>126900</v>
      </c>
      <c r="V3" s="15">
        <v>106600</v>
      </c>
      <c r="W3" s="15">
        <v>93960</v>
      </c>
      <c r="X3" s="15">
        <v>101700</v>
      </c>
      <c r="Y3" s="15">
        <v>87820</v>
      </c>
      <c r="Z3" s="15">
        <v>93490</v>
      </c>
      <c r="AA3" s="15">
        <v>116051</v>
      </c>
      <c r="AB3" s="15">
        <v>167816</v>
      </c>
      <c r="AC3" s="15">
        <v>160272</v>
      </c>
      <c r="AD3" s="15">
        <v>178006</v>
      </c>
      <c r="AE3" s="15">
        <v>176517</v>
      </c>
      <c r="AF3" s="15">
        <v>209211</v>
      </c>
      <c r="AG3" s="15">
        <v>234684</v>
      </c>
      <c r="AH3" s="15">
        <v>212628</v>
      </c>
      <c r="AI3" s="15">
        <v>249724</v>
      </c>
      <c r="AJ3" s="15">
        <v>307913</v>
      </c>
      <c r="AK3" s="15">
        <v>363555</v>
      </c>
      <c r="AL3" s="15">
        <v>320308</v>
      </c>
      <c r="AM3" s="15">
        <v>307791</v>
      </c>
      <c r="AN3" s="15">
        <v>369715</v>
      </c>
      <c r="AO3" s="15">
        <v>363321</v>
      </c>
      <c r="AP3" s="15">
        <v>361964</v>
      </c>
      <c r="AQ3" s="15">
        <v>391669</v>
      </c>
      <c r="AR3" s="15">
        <v>404115</v>
      </c>
      <c r="AS3" s="15">
        <v>379579</v>
      </c>
      <c r="AT3" s="15">
        <v>460239</v>
      </c>
      <c r="AU3" s="15">
        <v>532432</v>
      </c>
      <c r="AV3" s="15">
        <v>562913</v>
      </c>
      <c r="AW3" s="15">
        <v>543336</v>
      </c>
      <c r="AX3" s="15">
        <v>542696</v>
      </c>
      <c r="AY3" s="15">
        <v>594785</v>
      </c>
      <c r="AZ3" s="15">
        <v>569122</v>
      </c>
      <c r="BA3" s="15">
        <v>517107</v>
      </c>
      <c r="BB3" s="15">
        <v>504548</v>
      </c>
      <c r="BC3" s="15">
        <v>524316</v>
      </c>
      <c r="BD3" s="15">
        <v>570644</v>
      </c>
      <c r="BE3" s="15">
        <v>576776</v>
      </c>
      <c r="BF3" s="15">
        <v>601159</v>
      </c>
      <c r="BG3" s="15">
        <v>630554</v>
      </c>
      <c r="BH3" s="15">
        <v>711387</v>
      </c>
      <c r="BI3" s="15">
        <v>769746</v>
      </c>
      <c r="BJ3" s="15">
        <v>777903</v>
      </c>
      <c r="BK3" s="15">
        <v>832604</v>
      </c>
      <c r="BL3" s="15">
        <v>842191</v>
      </c>
      <c r="BM3" s="15">
        <v>865208</v>
      </c>
      <c r="BN3" s="15">
        <v>881755.34</v>
      </c>
      <c r="BO3" s="15">
        <v>954793.81</v>
      </c>
      <c r="BP3" s="15">
        <v>969022.76</v>
      </c>
      <c r="BQ3" s="15">
        <v>1041935.18</v>
      </c>
      <c r="BR3" s="15">
        <v>1201341.4099999999</v>
      </c>
      <c r="BS3" s="15">
        <v>1098566.52</v>
      </c>
      <c r="BT3" s="15">
        <v>1112759.3500000001</v>
      </c>
      <c r="BU3" s="15">
        <v>1049801.8</v>
      </c>
      <c r="BV3" s="15">
        <v>1036925.99</v>
      </c>
    </row>
    <row r="4" spans="2:74" s="15" customFormat="1">
      <c r="B4" s="15" t="s">
        <v>324</v>
      </c>
      <c r="C4" s="15">
        <v>11391.38</v>
      </c>
      <c r="D4" s="15">
        <v>16084.05</v>
      </c>
      <c r="E4" s="15">
        <v>33319.75</v>
      </c>
      <c r="F4" s="15">
        <v>35308.730000000003</v>
      </c>
      <c r="G4" s="15">
        <v>53625.94</v>
      </c>
      <c r="H4" s="15">
        <v>47638.27</v>
      </c>
      <c r="I4" s="15">
        <v>66224.75</v>
      </c>
      <c r="J4" s="15">
        <v>64733.04</v>
      </c>
      <c r="K4" s="15">
        <v>50019.67</v>
      </c>
      <c r="L4" s="15">
        <v>89286.05</v>
      </c>
      <c r="M4" s="15">
        <v>121211.01</v>
      </c>
      <c r="N4" s="15">
        <v>111514.81</v>
      </c>
      <c r="O4" s="15">
        <v>95755.32</v>
      </c>
      <c r="P4" s="15">
        <v>104600.2</v>
      </c>
      <c r="Q4" s="15">
        <v>90589.31</v>
      </c>
      <c r="R4" s="15">
        <v>94681.15</v>
      </c>
      <c r="S4" s="15">
        <v>93079</v>
      </c>
      <c r="T4" s="15">
        <v>116468.18</v>
      </c>
      <c r="U4" s="15">
        <v>102335.52</v>
      </c>
      <c r="V4" s="15">
        <v>96311.3</v>
      </c>
      <c r="W4" s="15">
        <v>87845.42</v>
      </c>
      <c r="X4" s="15">
        <v>74138.8</v>
      </c>
      <c r="Y4" s="15">
        <v>79641.23</v>
      </c>
      <c r="Z4" s="15">
        <v>77942.899999999994</v>
      </c>
      <c r="AA4" s="15">
        <v>92371.43</v>
      </c>
      <c r="AB4" s="15">
        <v>99235.82</v>
      </c>
      <c r="AC4" s="15">
        <v>125457.93</v>
      </c>
      <c r="AD4" s="15">
        <v>141238.35</v>
      </c>
      <c r="AE4" s="15">
        <v>147245.57999999999</v>
      </c>
      <c r="AF4" s="15">
        <v>147770.57999999999</v>
      </c>
      <c r="AG4" s="15">
        <v>165230.93</v>
      </c>
      <c r="AH4" s="15">
        <v>162887.92000000001</v>
      </c>
      <c r="AI4" s="15">
        <v>192334.63</v>
      </c>
      <c r="AJ4" s="15">
        <v>192897.64</v>
      </c>
      <c r="AK4" s="15">
        <v>186695.88</v>
      </c>
      <c r="AL4" s="15">
        <v>188456.22</v>
      </c>
      <c r="AM4" s="15">
        <v>203916.18</v>
      </c>
      <c r="AN4" s="15">
        <v>219348.84</v>
      </c>
      <c r="AO4" s="15">
        <v>220730.81</v>
      </c>
      <c r="AP4" s="15">
        <v>226282.56</v>
      </c>
      <c r="AQ4" s="15">
        <v>201155.82</v>
      </c>
      <c r="AR4" s="15">
        <v>224440.18</v>
      </c>
      <c r="AS4" s="15">
        <v>237961.04</v>
      </c>
      <c r="AT4" s="15">
        <v>289302.78999999998</v>
      </c>
      <c r="AU4" s="15">
        <v>326758.78999999998</v>
      </c>
      <c r="AV4" s="15">
        <v>374500.71</v>
      </c>
      <c r="AW4" s="15">
        <v>435298.41</v>
      </c>
      <c r="AX4" s="15">
        <v>475024.26</v>
      </c>
      <c r="AY4" s="15">
        <v>490895.73</v>
      </c>
      <c r="AZ4" s="15">
        <v>499165.91</v>
      </c>
      <c r="BA4" s="15">
        <v>480602.11</v>
      </c>
      <c r="BB4" s="15">
        <v>439041.84</v>
      </c>
      <c r="BC4" s="15">
        <v>435857.67</v>
      </c>
      <c r="BD4" s="15">
        <v>463887.24</v>
      </c>
      <c r="BE4" s="15">
        <v>523938.01</v>
      </c>
      <c r="BF4" s="15">
        <v>521631.85</v>
      </c>
      <c r="BG4" s="15">
        <v>505986.64</v>
      </c>
      <c r="BH4" s="15">
        <v>579913.5</v>
      </c>
      <c r="BI4" s="15">
        <v>576017.43000000005</v>
      </c>
      <c r="BJ4" s="15">
        <v>637726.18000000005</v>
      </c>
      <c r="BK4" s="15">
        <v>651446.65</v>
      </c>
      <c r="BL4" s="15">
        <v>655286.07999999996</v>
      </c>
      <c r="BM4" s="15">
        <v>660073.72</v>
      </c>
      <c r="BN4" s="15">
        <v>684259.72</v>
      </c>
      <c r="BO4" s="15">
        <v>618624.32999999996</v>
      </c>
      <c r="BP4" s="15">
        <v>581034.80000000005</v>
      </c>
      <c r="BQ4" s="15">
        <v>546869.88</v>
      </c>
      <c r="BR4" s="15">
        <v>605814.63</v>
      </c>
      <c r="BS4" s="15">
        <v>553393.12</v>
      </c>
      <c r="BT4" s="15">
        <v>653339.16</v>
      </c>
      <c r="BU4" s="15">
        <v>674219.21</v>
      </c>
      <c r="BV4" s="15">
        <v>657522.72</v>
      </c>
    </row>
    <row r="5" spans="2:74" s="15" customFormat="1">
      <c r="B5" s="15" t="s">
        <v>270</v>
      </c>
      <c r="C5" s="15">
        <v>50200</v>
      </c>
      <c r="D5" s="15">
        <v>57600</v>
      </c>
      <c r="E5" s="15">
        <v>44100</v>
      </c>
      <c r="F5" s="15">
        <v>56800</v>
      </c>
      <c r="G5" s="15">
        <v>66000</v>
      </c>
      <c r="H5" s="15">
        <v>72800</v>
      </c>
      <c r="I5" s="15">
        <v>86700</v>
      </c>
      <c r="J5" s="15">
        <v>80200</v>
      </c>
      <c r="K5" s="15">
        <v>69800</v>
      </c>
      <c r="L5" s="15">
        <v>71600</v>
      </c>
      <c r="M5" s="15">
        <v>77900</v>
      </c>
      <c r="N5" s="15">
        <v>80800</v>
      </c>
      <c r="O5" s="15">
        <v>84200</v>
      </c>
      <c r="P5" s="15">
        <v>88900</v>
      </c>
      <c r="Q5" s="15">
        <v>103100</v>
      </c>
      <c r="R5" s="15">
        <v>96600</v>
      </c>
      <c r="S5" s="15">
        <v>124300</v>
      </c>
      <c r="T5" s="15">
        <v>94400</v>
      </c>
      <c r="U5" s="15">
        <v>108200</v>
      </c>
      <c r="V5" s="15">
        <v>121700</v>
      </c>
      <c r="W5" s="15">
        <v>135080</v>
      </c>
      <c r="X5" s="15">
        <v>123860</v>
      </c>
      <c r="Y5" s="15">
        <v>106840</v>
      </c>
      <c r="Z5" s="15">
        <v>121430</v>
      </c>
      <c r="AA5" s="15">
        <v>147123</v>
      </c>
      <c r="AB5" s="15">
        <v>185824</v>
      </c>
      <c r="AC5" s="15">
        <v>224676</v>
      </c>
      <c r="AD5" s="15">
        <v>239734</v>
      </c>
      <c r="AE5" s="15">
        <v>224935</v>
      </c>
      <c r="AF5" s="15">
        <v>275981</v>
      </c>
      <c r="AG5" s="15">
        <v>293013</v>
      </c>
      <c r="AH5" s="15">
        <v>289616</v>
      </c>
      <c r="AI5" s="15">
        <v>319195</v>
      </c>
      <c r="AJ5" s="15">
        <v>357966</v>
      </c>
      <c r="AK5" s="15">
        <v>337205</v>
      </c>
      <c r="AL5" s="15">
        <v>263097</v>
      </c>
      <c r="AM5" s="15">
        <v>284565</v>
      </c>
      <c r="AN5" s="15">
        <v>316565</v>
      </c>
      <c r="AO5" s="15">
        <v>297739</v>
      </c>
      <c r="AP5" s="15">
        <v>286428</v>
      </c>
      <c r="AQ5" s="15">
        <v>301022</v>
      </c>
      <c r="AR5" s="15">
        <v>330889</v>
      </c>
      <c r="AS5" s="15">
        <v>355292</v>
      </c>
      <c r="AT5" s="15">
        <v>408726</v>
      </c>
      <c r="AU5" s="15">
        <v>436061</v>
      </c>
      <c r="AV5" s="15">
        <v>444650</v>
      </c>
      <c r="AW5" s="15">
        <v>435808</v>
      </c>
      <c r="AX5" s="15">
        <v>509962</v>
      </c>
      <c r="AY5" s="15">
        <v>506385</v>
      </c>
      <c r="AZ5" s="15">
        <v>409781</v>
      </c>
      <c r="BA5" s="15">
        <v>412547</v>
      </c>
      <c r="BB5" s="15">
        <v>410613</v>
      </c>
      <c r="BC5" s="15">
        <v>384458</v>
      </c>
      <c r="BD5" s="15">
        <v>377081</v>
      </c>
      <c r="BE5" s="15">
        <v>373219</v>
      </c>
      <c r="BF5" s="15">
        <v>357113</v>
      </c>
      <c r="BG5" s="15">
        <v>442353</v>
      </c>
      <c r="BH5" s="15">
        <v>538879</v>
      </c>
      <c r="BI5" s="15">
        <v>562754</v>
      </c>
      <c r="BJ5" s="15">
        <v>589671</v>
      </c>
      <c r="BK5" s="15">
        <v>553665</v>
      </c>
      <c r="BL5" s="15">
        <v>548910</v>
      </c>
      <c r="BM5" s="15">
        <v>583040</v>
      </c>
      <c r="BN5" s="15">
        <v>591497.02</v>
      </c>
      <c r="BO5" s="15">
        <v>764858.99</v>
      </c>
      <c r="BP5" s="15">
        <v>722605.04</v>
      </c>
      <c r="BQ5" s="15">
        <v>634659.32999999996</v>
      </c>
      <c r="BR5" s="15">
        <v>725783.5</v>
      </c>
      <c r="BS5" s="15">
        <v>586938.18999999994</v>
      </c>
      <c r="BT5" s="15">
        <v>664642.21</v>
      </c>
      <c r="BU5" s="15">
        <v>582545.98</v>
      </c>
      <c r="BV5" s="15">
        <v>582257.84</v>
      </c>
    </row>
    <row r="7" spans="2:74">
      <c r="B7" s="304" t="s">
        <v>898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E3A2-7C36-464E-9C8A-D8A96E341EFD}">
  <dimension ref="A1:BX39"/>
  <sheetViews>
    <sheetView topLeftCell="A43" workbookViewId="0">
      <selection activeCell="B52" sqref="B52"/>
    </sheetView>
  </sheetViews>
  <sheetFormatPr baseColWidth="10" defaultRowHeight="16"/>
  <cols>
    <col min="2" max="2" width="29.1640625" customWidth="1"/>
  </cols>
  <sheetData>
    <row r="1" spans="1:75">
      <c r="A1" t="s">
        <v>647</v>
      </c>
      <c r="B1" t="s">
        <v>648</v>
      </c>
      <c r="C1" t="s">
        <v>662</v>
      </c>
      <c r="D1" t="s">
        <v>663</v>
      </c>
      <c r="E1" t="s">
        <v>664</v>
      </c>
      <c r="F1" t="s">
        <v>665</v>
      </c>
      <c r="G1" t="s">
        <v>666</v>
      </c>
      <c r="H1" t="s">
        <v>667</v>
      </c>
      <c r="I1" t="s">
        <v>668</v>
      </c>
      <c r="J1" t="s">
        <v>669</v>
      </c>
      <c r="K1" t="s">
        <v>670</v>
      </c>
      <c r="L1" t="s">
        <v>671</v>
      </c>
      <c r="M1" t="s">
        <v>672</v>
      </c>
      <c r="N1" t="s">
        <v>673</v>
      </c>
      <c r="O1" t="s">
        <v>674</v>
      </c>
      <c r="P1" t="s">
        <v>675</v>
      </c>
      <c r="Q1" t="s">
        <v>676</v>
      </c>
      <c r="R1" t="s">
        <v>677</v>
      </c>
      <c r="S1" t="s">
        <v>678</v>
      </c>
      <c r="T1" t="s">
        <v>679</v>
      </c>
      <c r="U1" t="s">
        <v>680</v>
      </c>
      <c r="V1" t="s">
        <v>681</v>
      </c>
      <c r="W1" t="s">
        <v>682</v>
      </c>
      <c r="X1" t="s">
        <v>683</v>
      </c>
      <c r="Y1" t="s">
        <v>684</v>
      </c>
      <c r="Z1" t="s">
        <v>685</v>
      </c>
      <c r="AA1" t="s">
        <v>686</v>
      </c>
      <c r="AB1" t="s">
        <v>687</v>
      </c>
      <c r="AC1" t="s">
        <v>688</v>
      </c>
      <c r="AD1" t="s">
        <v>689</v>
      </c>
      <c r="AE1" t="s">
        <v>690</v>
      </c>
      <c r="AF1" t="s">
        <v>691</v>
      </c>
      <c r="AG1" t="s">
        <v>692</v>
      </c>
      <c r="AH1" t="s">
        <v>693</v>
      </c>
      <c r="AI1" t="s">
        <v>694</v>
      </c>
      <c r="AJ1" t="s">
        <v>695</v>
      </c>
      <c r="AK1" t="s">
        <v>696</v>
      </c>
      <c r="AL1" t="s">
        <v>697</v>
      </c>
      <c r="AM1" t="s">
        <v>698</v>
      </c>
      <c r="AN1" t="s">
        <v>699</v>
      </c>
      <c r="AO1" t="s">
        <v>700</v>
      </c>
      <c r="AP1" t="s">
        <v>701</v>
      </c>
      <c r="AQ1" t="s">
        <v>702</v>
      </c>
      <c r="AR1" t="s">
        <v>703</v>
      </c>
      <c r="AS1" t="s">
        <v>704</v>
      </c>
      <c r="AT1" t="s">
        <v>705</v>
      </c>
      <c r="AU1" t="s">
        <v>706</v>
      </c>
      <c r="AV1" t="s">
        <v>707</v>
      </c>
      <c r="AW1" t="s">
        <v>708</v>
      </c>
      <c r="AX1" t="s">
        <v>709</v>
      </c>
      <c r="AY1" t="s">
        <v>710</v>
      </c>
      <c r="AZ1" t="s">
        <v>711</v>
      </c>
      <c r="BA1" t="s">
        <v>712</v>
      </c>
      <c r="BB1" t="s">
        <v>713</v>
      </c>
      <c r="BC1" t="s">
        <v>714</v>
      </c>
      <c r="BD1" t="s">
        <v>715</v>
      </c>
      <c r="BE1" t="s">
        <v>716</v>
      </c>
      <c r="BF1" t="s">
        <v>717</v>
      </c>
      <c r="BG1" t="s">
        <v>718</v>
      </c>
      <c r="BH1" t="s">
        <v>719</v>
      </c>
      <c r="BI1" t="s">
        <v>720</v>
      </c>
      <c r="BJ1" t="s">
        <v>721</v>
      </c>
      <c r="BK1" t="s">
        <v>722</v>
      </c>
      <c r="BL1" t="s">
        <v>723</v>
      </c>
      <c r="BM1" t="s">
        <v>724</v>
      </c>
      <c r="BN1" t="s">
        <v>725</v>
      </c>
      <c r="BO1" t="s">
        <v>726</v>
      </c>
      <c r="BP1" t="s">
        <v>727</v>
      </c>
      <c r="BQ1" t="s">
        <v>728</v>
      </c>
      <c r="BR1" t="s">
        <v>729</v>
      </c>
      <c r="BS1" t="s">
        <v>730</v>
      </c>
      <c r="BT1" t="s">
        <v>731</v>
      </c>
      <c r="BU1" t="s">
        <v>732</v>
      </c>
      <c r="BV1" t="s">
        <v>733</v>
      </c>
      <c r="BW1" t="s">
        <v>734</v>
      </c>
    </row>
    <row r="2" spans="1:75">
      <c r="A2" t="s">
        <v>740</v>
      </c>
      <c r="B2" t="s">
        <v>60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20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7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>
      <c r="A3" t="s">
        <v>92</v>
      </c>
      <c r="B3" t="s">
        <v>60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100</v>
      </c>
      <c r="Q3">
        <v>100</v>
      </c>
      <c r="R3">
        <v>200</v>
      </c>
      <c r="S3">
        <v>300</v>
      </c>
      <c r="T3">
        <v>300</v>
      </c>
      <c r="U3">
        <v>400</v>
      </c>
      <c r="V3">
        <v>300</v>
      </c>
      <c r="W3">
        <v>810</v>
      </c>
      <c r="X3">
        <v>810</v>
      </c>
      <c r="Y3">
        <v>850</v>
      </c>
      <c r="Z3">
        <v>1330</v>
      </c>
      <c r="AA3">
        <v>1856</v>
      </c>
      <c r="AB3">
        <v>1905</v>
      </c>
      <c r="AC3">
        <v>3341</v>
      </c>
      <c r="AD3">
        <v>3373</v>
      </c>
      <c r="AE3">
        <v>3337</v>
      </c>
      <c r="AF3">
        <v>2949</v>
      </c>
      <c r="AG3">
        <v>2778</v>
      </c>
      <c r="AH3">
        <v>2510</v>
      </c>
      <c r="AI3">
        <v>3118</v>
      </c>
      <c r="AJ3">
        <v>2181</v>
      </c>
      <c r="AK3">
        <v>3436</v>
      </c>
      <c r="AL3">
        <v>4187</v>
      </c>
      <c r="AM3">
        <v>4020</v>
      </c>
      <c r="AN3">
        <v>3541</v>
      </c>
      <c r="AO3">
        <v>1701</v>
      </c>
      <c r="AP3">
        <v>1459</v>
      </c>
      <c r="AQ3">
        <v>2249</v>
      </c>
      <c r="AR3">
        <v>1960</v>
      </c>
      <c r="AS3">
        <v>2387</v>
      </c>
      <c r="AT3">
        <v>2735</v>
      </c>
      <c r="AU3">
        <v>2925</v>
      </c>
      <c r="AV3">
        <v>2746</v>
      </c>
      <c r="AW3">
        <v>2661</v>
      </c>
      <c r="AX3">
        <v>3120</v>
      </c>
      <c r="AY3">
        <v>2767</v>
      </c>
      <c r="AZ3">
        <v>2676</v>
      </c>
      <c r="BA3">
        <v>2462</v>
      </c>
      <c r="BB3">
        <v>2036</v>
      </c>
      <c r="BC3">
        <v>2090</v>
      </c>
      <c r="BD3">
        <v>1634</v>
      </c>
      <c r="BE3">
        <v>2176</v>
      </c>
      <c r="BF3">
        <v>2157</v>
      </c>
      <c r="BG3">
        <v>4557</v>
      </c>
      <c r="BH3">
        <v>5623</v>
      </c>
      <c r="BI3">
        <v>4595</v>
      </c>
      <c r="BJ3">
        <v>4692</v>
      </c>
      <c r="BK3">
        <v>3900</v>
      </c>
      <c r="BL3">
        <v>3697</v>
      </c>
      <c r="BM3">
        <v>4319</v>
      </c>
      <c r="BN3">
        <v>3924</v>
      </c>
      <c r="BO3">
        <v>4376</v>
      </c>
      <c r="BP3">
        <v>5216</v>
      </c>
      <c r="BQ3">
        <v>6337</v>
      </c>
      <c r="BR3">
        <v>7669</v>
      </c>
      <c r="BS3">
        <v>7073</v>
      </c>
      <c r="BT3">
        <v>6991.93</v>
      </c>
      <c r="BU3">
        <v>6608.47</v>
      </c>
      <c r="BV3">
        <v>6021</v>
      </c>
      <c r="BW3">
        <v>6407</v>
      </c>
    </row>
    <row r="4" spans="1:75">
      <c r="A4" t="s">
        <v>161</v>
      </c>
      <c r="B4" t="s">
        <v>60</v>
      </c>
      <c r="C4">
        <v>0</v>
      </c>
      <c r="D4">
        <v>100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300</v>
      </c>
      <c r="P4">
        <v>400</v>
      </c>
      <c r="Q4">
        <v>400</v>
      </c>
      <c r="R4">
        <v>400</v>
      </c>
      <c r="S4">
        <v>400</v>
      </c>
      <c r="T4">
        <v>400</v>
      </c>
      <c r="U4">
        <v>400</v>
      </c>
      <c r="V4">
        <v>500</v>
      </c>
      <c r="W4">
        <v>500</v>
      </c>
      <c r="X4">
        <v>600</v>
      </c>
      <c r="Y4">
        <v>500</v>
      </c>
      <c r="Z4">
        <v>400</v>
      </c>
      <c r="AA4">
        <v>548</v>
      </c>
      <c r="AB4">
        <v>1780</v>
      </c>
      <c r="AC4">
        <v>2496</v>
      </c>
      <c r="AD4">
        <v>2737</v>
      </c>
      <c r="AE4">
        <v>2839</v>
      </c>
      <c r="AF4">
        <v>4889</v>
      </c>
      <c r="AG4">
        <v>2076</v>
      </c>
      <c r="AH4">
        <v>1689</v>
      </c>
      <c r="AI4">
        <v>1346</v>
      </c>
      <c r="AJ4">
        <v>1753</v>
      </c>
      <c r="AK4">
        <v>2621</v>
      </c>
      <c r="AL4">
        <v>2382</v>
      </c>
      <c r="AM4">
        <v>2380</v>
      </c>
      <c r="AN4">
        <v>2482</v>
      </c>
      <c r="AO4">
        <v>2998</v>
      </c>
      <c r="AP4">
        <v>3343</v>
      </c>
      <c r="AQ4">
        <v>2309</v>
      </c>
      <c r="AR4">
        <v>2637</v>
      </c>
      <c r="AS4">
        <v>2684</v>
      </c>
      <c r="AT4">
        <v>3801</v>
      </c>
      <c r="AU4">
        <v>4917</v>
      </c>
      <c r="AV4">
        <v>4861</v>
      </c>
      <c r="AW4">
        <v>7306</v>
      </c>
      <c r="AX4">
        <v>7448</v>
      </c>
      <c r="AY4">
        <v>8071</v>
      </c>
      <c r="AZ4">
        <v>9521</v>
      </c>
      <c r="BA4">
        <v>9110</v>
      </c>
      <c r="BB4">
        <v>10312</v>
      </c>
      <c r="BC4">
        <v>11167</v>
      </c>
      <c r="BD4">
        <v>12514</v>
      </c>
      <c r="BE4">
        <v>11680</v>
      </c>
      <c r="BF4">
        <v>12918</v>
      </c>
      <c r="BG4">
        <v>13830</v>
      </c>
      <c r="BH4">
        <v>12977</v>
      </c>
      <c r="BI4">
        <v>13608</v>
      </c>
      <c r="BJ4">
        <v>12906</v>
      </c>
      <c r="BK4">
        <v>12639</v>
      </c>
      <c r="BL4">
        <v>18775</v>
      </c>
      <c r="BM4">
        <v>17406</v>
      </c>
      <c r="BN4">
        <v>19757</v>
      </c>
      <c r="BO4">
        <v>18586</v>
      </c>
      <c r="BP4">
        <v>12486</v>
      </c>
      <c r="BQ4">
        <v>13111</v>
      </c>
      <c r="BR4">
        <v>8905.1</v>
      </c>
      <c r="BS4">
        <v>16667.62</v>
      </c>
      <c r="BT4">
        <v>9008.2000000000007</v>
      </c>
      <c r="BU4">
        <v>12845.22</v>
      </c>
      <c r="BV4">
        <v>14587.7</v>
      </c>
      <c r="BW4">
        <v>14671.79</v>
      </c>
    </row>
    <row r="5" spans="1:75">
      <c r="A5" t="s">
        <v>43</v>
      </c>
      <c r="B5" t="s">
        <v>60</v>
      </c>
      <c r="C5">
        <v>400</v>
      </c>
      <c r="D5">
        <v>400</v>
      </c>
      <c r="E5">
        <v>600</v>
      </c>
      <c r="F5">
        <v>400</v>
      </c>
      <c r="G5">
        <v>200</v>
      </c>
      <c r="H5">
        <v>500</v>
      </c>
      <c r="I5">
        <v>800</v>
      </c>
      <c r="J5">
        <v>300</v>
      </c>
      <c r="K5">
        <v>1200</v>
      </c>
      <c r="L5">
        <v>900</v>
      </c>
      <c r="M5">
        <v>1300</v>
      </c>
      <c r="N5">
        <v>700</v>
      </c>
      <c r="O5">
        <v>1600</v>
      </c>
      <c r="P5">
        <v>800</v>
      </c>
      <c r="Q5">
        <v>1200</v>
      </c>
      <c r="R5">
        <v>800</v>
      </c>
      <c r="S5">
        <v>800</v>
      </c>
      <c r="T5">
        <v>1000</v>
      </c>
      <c r="U5">
        <v>1000</v>
      </c>
      <c r="V5">
        <v>600</v>
      </c>
      <c r="W5">
        <v>800</v>
      </c>
      <c r="X5">
        <v>700</v>
      </c>
      <c r="Y5">
        <v>700</v>
      </c>
      <c r="Z5">
        <v>1500</v>
      </c>
      <c r="AA5">
        <v>3585</v>
      </c>
      <c r="AB5">
        <v>1573</v>
      </c>
      <c r="AC5">
        <v>1101</v>
      </c>
      <c r="AD5">
        <v>1616</v>
      </c>
      <c r="AE5">
        <v>998</v>
      </c>
      <c r="AF5">
        <v>2271</v>
      </c>
      <c r="AG5">
        <v>2125</v>
      </c>
      <c r="AH5">
        <v>3162</v>
      </c>
      <c r="AI5">
        <v>1960</v>
      </c>
      <c r="AJ5">
        <v>1320</v>
      </c>
      <c r="AK5">
        <v>1673</v>
      </c>
      <c r="AL5">
        <v>2701</v>
      </c>
      <c r="AM5">
        <v>3186</v>
      </c>
      <c r="AN5">
        <v>3347</v>
      </c>
      <c r="AO5">
        <v>1996</v>
      </c>
      <c r="AP5">
        <v>7451</v>
      </c>
      <c r="AQ5">
        <v>5675</v>
      </c>
      <c r="AR5">
        <v>4435</v>
      </c>
      <c r="AS5">
        <v>4932</v>
      </c>
      <c r="AT5">
        <v>4764</v>
      </c>
      <c r="AU5">
        <v>4084</v>
      </c>
      <c r="AV5">
        <v>6148</v>
      </c>
      <c r="AW5">
        <v>6741</v>
      </c>
      <c r="AX5">
        <v>7556</v>
      </c>
      <c r="AY5">
        <v>6202</v>
      </c>
      <c r="AZ5">
        <v>5184</v>
      </c>
      <c r="BA5">
        <v>5362</v>
      </c>
      <c r="BB5">
        <v>3145</v>
      </c>
      <c r="BC5">
        <v>4493</v>
      </c>
      <c r="BD5">
        <v>5453</v>
      </c>
      <c r="BE5">
        <v>5715</v>
      </c>
      <c r="BF5">
        <v>5574</v>
      </c>
      <c r="BG5">
        <v>5964</v>
      </c>
      <c r="BH5">
        <v>10812</v>
      </c>
      <c r="BI5">
        <v>9677</v>
      </c>
      <c r="BJ5">
        <v>9778</v>
      </c>
      <c r="BK5">
        <v>20152</v>
      </c>
      <c r="BL5">
        <v>14641</v>
      </c>
      <c r="BM5">
        <v>6119</v>
      </c>
      <c r="BN5">
        <v>9317</v>
      </c>
      <c r="BO5">
        <v>9116</v>
      </c>
      <c r="BP5">
        <v>7481</v>
      </c>
      <c r="BQ5">
        <v>7428</v>
      </c>
      <c r="BR5">
        <v>7683</v>
      </c>
      <c r="BS5">
        <v>8645.16</v>
      </c>
      <c r="BT5">
        <v>8476.35</v>
      </c>
      <c r="BU5">
        <v>5880.72</v>
      </c>
      <c r="BV5">
        <v>6982.87</v>
      </c>
      <c r="BW5">
        <v>5156.5200000000004</v>
      </c>
    </row>
    <row r="6" spans="1:75">
      <c r="A6" t="s">
        <v>173</v>
      </c>
      <c r="B6" t="s">
        <v>60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5</v>
      </c>
      <c r="AU6">
        <v>50</v>
      </c>
      <c r="AV6">
        <v>36</v>
      </c>
      <c r="AW6">
        <v>28</v>
      </c>
      <c r="AX6">
        <v>26</v>
      </c>
      <c r="AY6">
        <v>26</v>
      </c>
      <c r="AZ6">
        <v>29</v>
      </c>
      <c r="BA6">
        <v>1</v>
      </c>
      <c r="BB6">
        <v>0</v>
      </c>
      <c r="BC6">
        <v>0</v>
      </c>
      <c r="BD6">
        <v>0</v>
      </c>
      <c r="BE6">
        <v>1</v>
      </c>
      <c r="BF6">
        <v>2</v>
      </c>
      <c r="BG6">
        <v>3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1.19</v>
      </c>
      <c r="BO6">
        <v>1.56</v>
      </c>
      <c r="BP6">
        <v>0.84</v>
      </c>
      <c r="BQ6">
        <v>0.79</v>
      </c>
      <c r="BR6">
        <v>0.48</v>
      </c>
      <c r="BS6">
        <v>0.61</v>
      </c>
      <c r="BT6">
        <v>0.36</v>
      </c>
      <c r="BU6">
        <v>0.36</v>
      </c>
      <c r="BV6">
        <v>0</v>
      </c>
      <c r="BW6">
        <v>0</v>
      </c>
    </row>
    <row r="7" spans="1:75">
      <c r="A7" t="s">
        <v>123</v>
      </c>
      <c r="B7" t="s">
        <v>60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300</v>
      </c>
      <c r="AB7">
        <v>195</v>
      </c>
      <c r="AC7">
        <v>1071</v>
      </c>
      <c r="AD7">
        <v>3711</v>
      </c>
      <c r="AE7">
        <v>2418</v>
      </c>
      <c r="AF7">
        <v>2290</v>
      </c>
      <c r="AG7">
        <v>1096</v>
      </c>
      <c r="AH7">
        <v>1178</v>
      </c>
      <c r="AI7">
        <v>836</v>
      </c>
      <c r="AJ7">
        <v>1308</v>
      </c>
      <c r="AK7">
        <v>1240</v>
      </c>
      <c r="AL7">
        <v>1546</v>
      </c>
      <c r="AM7">
        <v>1795</v>
      </c>
      <c r="AN7">
        <v>1231</v>
      </c>
      <c r="AO7">
        <v>1162</v>
      </c>
      <c r="AP7">
        <v>1435</v>
      </c>
      <c r="AQ7">
        <v>2576</v>
      </c>
      <c r="AR7">
        <v>3611</v>
      </c>
      <c r="AS7">
        <v>3461</v>
      </c>
      <c r="AT7">
        <v>4117</v>
      </c>
      <c r="AU7">
        <v>5853</v>
      </c>
      <c r="AV7">
        <v>7124</v>
      </c>
      <c r="AW7">
        <v>14088</v>
      </c>
      <c r="AX7">
        <v>14423</v>
      </c>
      <c r="AY7">
        <v>10904</v>
      </c>
      <c r="AZ7">
        <v>9529</v>
      </c>
      <c r="BA7">
        <v>9132</v>
      </c>
      <c r="BB7">
        <v>10173</v>
      </c>
      <c r="BC7">
        <v>12412</v>
      </c>
      <c r="BD7">
        <v>8180</v>
      </c>
      <c r="BE7">
        <v>7924</v>
      </c>
      <c r="BF7">
        <v>5811</v>
      </c>
      <c r="BG7">
        <v>6448</v>
      </c>
      <c r="BH7">
        <v>5292</v>
      </c>
      <c r="BI7">
        <v>3577</v>
      </c>
      <c r="BJ7">
        <v>3530</v>
      </c>
      <c r="BK7">
        <v>2382</v>
      </c>
      <c r="BL7">
        <v>1354</v>
      </c>
      <c r="BM7">
        <v>1524</v>
      </c>
      <c r="BN7">
        <v>695</v>
      </c>
      <c r="BO7">
        <v>660</v>
      </c>
      <c r="BP7">
        <v>239</v>
      </c>
      <c r="BQ7">
        <v>348.29</v>
      </c>
      <c r="BR7">
        <v>355.38</v>
      </c>
      <c r="BS7">
        <v>235.49</v>
      </c>
      <c r="BT7">
        <v>459.48</v>
      </c>
      <c r="BU7">
        <v>442.33</v>
      </c>
      <c r="BV7">
        <v>729.08</v>
      </c>
      <c r="BW7">
        <v>175.36</v>
      </c>
    </row>
    <row r="8" spans="1:75">
      <c r="A8" t="s">
        <v>740</v>
      </c>
      <c r="B8" t="s">
        <v>74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1322</v>
      </c>
      <c r="AQ8">
        <v>203</v>
      </c>
      <c r="AR8">
        <v>51</v>
      </c>
      <c r="AS8">
        <v>0</v>
      </c>
      <c r="AT8">
        <v>0</v>
      </c>
      <c r="AU8">
        <v>0</v>
      </c>
      <c r="AV8">
        <v>95</v>
      </c>
      <c r="AW8">
        <v>0</v>
      </c>
      <c r="AX8">
        <v>3</v>
      </c>
      <c r="AY8">
        <v>0</v>
      </c>
      <c r="AZ8">
        <v>1173</v>
      </c>
      <c r="BA8">
        <v>1848</v>
      </c>
      <c r="BB8">
        <v>911</v>
      </c>
      <c r="BC8">
        <v>805</v>
      </c>
      <c r="BD8">
        <v>59</v>
      </c>
      <c r="BE8">
        <v>0</v>
      </c>
      <c r="BF8">
        <v>0</v>
      </c>
      <c r="BG8">
        <v>0</v>
      </c>
      <c r="BH8">
        <v>0</v>
      </c>
      <c r="BI8">
        <v>53</v>
      </c>
      <c r="BJ8">
        <v>0</v>
      </c>
      <c r="BK8">
        <v>0</v>
      </c>
      <c r="BL8">
        <v>0</v>
      </c>
      <c r="BM8">
        <v>0</v>
      </c>
      <c r="BN8">
        <v>0</v>
      </c>
      <c r="BO8">
        <v>270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>
      <c r="A9" t="s">
        <v>92</v>
      </c>
      <c r="B9" t="s">
        <v>74</v>
      </c>
      <c r="C9">
        <v>8000</v>
      </c>
      <c r="D9">
        <v>6900</v>
      </c>
      <c r="E9">
        <v>3800</v>
      </c>
      <c r="F9">
        <v>3000</v>
      </c>
      <c r="G9">
        <v>2800</v>
      </c>
      <c r="H9">
        <v>2800</v>
      </c>
      <c r="I9">
        <v>2900</v>
      </c>
      <c r="J9">
        <v>3100</v>
      </c>
      <c r="K9">
        <v>4200</v>
      </c>
      <c r="L9">
        <v>5500</v>
      </c>
      <c r="M9">
        <v>5700</v>
      </c>
      <c r="N9">
        <v>5200</v>
      </c>
      <c r="O9">
        <v>6700</v>
      </c>
      <c r="P9">
        <v>7200</v>
      </c>
      <c r="Q9">
        <v>8900</v>
      </c>
      <c r="R9">
        <v>9100</v>
      </c>
      <c r="S9">
        <v>11100</v>
      </c>
      <c r="T9">
        <v>14800</v>
      </c>
      <c r="U9">
        <v>13500</v>
      </c>
      <c r="V9">
        <v>12700</v>
      </c>
      <c r="W9">
        <v>11800</v>
      </c>
      <c r="X9">
        <v>9490</v>
      </c>
      <c r="Y9">
        <v>9930</v>
      </c>
      <c r="Z9">
        <v>12080</v>
      </c>
      <c r="AA9">
        <v>15397</v>
      </c>
      <c r="AB9">
        <v>17511</v>
      </c>
      <c r="AC9">
        <v>19197</v>
      </c>
      <c r="AD9">
        <v>22148</v>
      </c>
      <c r="AE9">
        <v>28702</v>
      </c>
      <c r="AF9">
        <v>29470</v>
      </c>
      <c r="AG9">
        <v>24557</v>
      </c>
      <c r="AH9">
        <v>25306</v>
      </c>
      <c r="AI9">
        <v>34993</v>
      </c>
      <c r="AJ9">
        <v>36592</v>
      </c>
      <c r="AK9">
        <v>35275</v>
      </c>
      <c r="AL9">
        <v>37102</v>
      </c>
      <c r="AM9">
        <v>46245</v>
      </c>
      <c r="AN9">
        <v>38225</v>
      </c>
      <c r="AO9">
        <v>38272</v>
      </c>
      <c r="AP9">
        <v>35415</v>
      </c>
      <c r="AQ9">
        <v>43234</v>
      </c>
      <c r="AR9">
        <v>39679</v>
      </c>
      <c r="AS9">
        <v>39937</v>
      </c>
      <c r="AT9">
        <v>43758</v>
      </c>
      <c r="AU9">
        <v>41519</v>
      </c>
      <c r="AV9">
        <v>45282</v>
      </c>
      <c r="AW9">
        <v>46275</v>
      </c>
      <c r="AX9">
        <v>45076</v>
      </c>
      <c r="AY9">
        <v>45494</v>
      </c>
      <c r="AZ9">
        <v>44007</v>
      </c>
      <c r="BA9">
        <v>52254</v>
      </c>
      <c r="BB9">
        <v>49347</v>
      </c>
      <c r="BC9">
        <v>50506</v>
      </c>
      <c r="BD9">
        <v>48546</v>
      </c>
      <c r="BE9">
        <v>55770</v>
      </c>
      <c r="BF9">
        <v>50056</v>
      </c>
      <c r="BG9">
        <v>59153</v>
      </c>
      <c r="BH9">
        <v>65323</v>
      </c>
      <c r="BI9">
        <v>63526</v>
      </c>
      <c r="BJ9">
        <v>78470</v>
      </c>
      <c r="BK9">
        <v>84781</v>
      </c>
      <c r="BL9">
        <v>103225</v>
      </c>
      <c r="BM9">
        <v>109600</v>
      </c>
      <c r="BN9">
        <v>111405</v>
      </c>
      <c r="BO9">
        <v>126948</v>
      </c>
      <c r="BP9">
        <v>126074</v>
      </c>
      <c r="BQ9">
        <v>126785</v>
      </c>
      <c r="BR9">
        <v>125621</v>
      </c>
      <c r="BS9">
        <v>135870</v>
      </c>
      <c r="BT9">
        <v>141456.35</v>
      </c>
      <c r="BU9">
        <v>125852.1</v>
      </c>
      <c r="BV9">
        <v>140151.4</v>
      </c>
      <c r="BW9">
        <v>135163.79999999999</v>
      </c>
    </row>
    <row r="10" spans="1:75">
      <c r="A10" t="s">
        <v>161</v>
      </c>
      <c r="B10" t="s">
        <v>74</v>
      </c>
      <c r="C10">
        <v>600</v>
      </c>
      <c r="D10">
        <v>3700</v>
      </c>
      <c r="E10">
        <v>4100</v>
      </c>
      <c r="F10">
        <v>4100</v>
      </c>
      <c r="G10">
        <v>4400</v>
      </c>
      <c r="H10">
        <v>4400</v>
      </c>
      <c r="I10">
        <v>4600</v>
      </c>
      <c r="J10">
        <v>4400</v>
      </c>
      <c r="K10">
        <v>4600</v>
      </c>
      <c r="L10">
        <v>4400</v>
      </c>
      <c r="M10">
        <v>4400</v>
      </c>
      <c r="N10">
        <v>5800</v>
      </c>
      <c r="O10">
        <v>6000</v>
      </c>
      <c r="P10">
        <v>6200</v>
      </c>
      <c r="Q10">
        <v>6400</v>
      </c>
      <c r="R10">
        <v>7400</v>
      </c>
      <c r="S10">
        <v>8100</v>
      </c>
      <c r="T10">
        <v>7700</v>
      </c>
      <c r="U10">
        <v>8200</v>
      </c>
      <c r="V10">
        <v>8600</v>
      </c>
      <c r="W10">
        <v>10100</v>
      </c>
      <c r="X10">
        <v>10300</v>
      </c>
      <c r="Y10">
        <v>9400</v>
      </c>
      <c r="Z10">
        <v>8800</v>
      </c>
      <c r="AA10">
        <v>8930</v>
      </c>
      <c r="AB10">
        <v>45698</v>
      </c>
      <c r="AC10">
        <v>40813</v>
      </c>
      <c r="AD10">
        <v>47181</v>
      </c>
      <c r="AE10">
        <v>44708</v>
      </c>
      <c r="AF10">
        <v>40561</v>
      </c>
      <c r="AG10">
        <v>42402</v>
      </c>
      <c r="AH10">
        <v>31246</v>
      </c>
      <c r="AI10">
        <v>30761</v>
      </c>
      <c r="AJ10">
        <v>41006</v>
      </c>
      <c r="AK10">
        <v>44886</v>
      </c>
      <c r="AL10">
        <v>42214</v>
      </c>
      <c r="AM10">
        <v>50677</v>
      </c>
      <c r="AN10">
        <v>54958</v>
      </c>
      <c r="AO10">
        <v>61477</v>
      </c>
      <c r="AP10">
        <v>68702</v>
      </c>
      <c r="AQ10">
        <v>61238</v>
      </c>
      <c r="AR10">
        <v>64603</v>
      </c>
      <c r="AS10">
        <v>74428</v>
      </c>
      <c r="AT10">
        <v>92885</v>
      </c>
      <c r="AU10">
        <v>92887</v>
      </c>
      <c r="AV10">
        <v>98879</v>
      </c>
      <c r="AW10">
        <v>111104</v>
      </c>
      <c r="AX10">
        <v>172273</v>
      </c>
      <c r="AY10">
        <v>185408</v>
      </c>
      <c r="AZ10">
        <v>192047</v>
      </c>
      <c r="BA10">
        <v>176599</v>
      </c>
      <c r="BB10">
        <v>134397</v>
      </c>
      <c r="BC10">
        <v>140489</v>
      </c>
      <c r="BD10">
        <v>160707</v>
      </c>
      <c r="BE10">
        <v>123017</v>
      </c>
      <c r="BF10">
        <v>144757</v>
      </c>
      <c r="BG10">
        <v>159520</v>
      </c>
      <c r="BH10">
        <v>192175</v>
      </c>
      <c r="BI10">
        <v>180435</v>
      </c>
      <c r="BJ10">
        <v>190039</v>
      </c>
      <c r="BK10">
        <v>192950</v>
      </c>
      <c r="BL10">
        <v>215660</v>
      </c>
      <c r="BM10">
        <v>224768</v>
      </c>
      <c r="BN10">
        <v>248235</v>
      </c>
      <c r="BO10">
        <v>243024</v>
      </c>
      <c r="BP10">
        <v>267510</v>
      </c>
      <c r="BQ10">
        <v>245914</v>
      </c>
      <c r="BR10">
        <v>393396.99</v>
      </c>
      <c r="BS10">
        <v>251828.25</v>
      </c>
      <c r="BT10">
        <v>351942.65</v>
      </c>
      <c r="BU10">
        <v>307196.5</v>
      </c>
      <c r="BV10">
        <v>264165.57</v>
      </c>
      <c r="BW10">
        <v>269716.23</v>
      </c>
    </row>
    <row r="11" spans="1:75">
      <c r="A11" t="s">
        <v>737</v>
      </c>
      <c r="B11" t="s">
        <v>74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200</v>
      </c>
      <c r="S11">
        <v>0</v>
      </c>
      <c r="T11">
        <v>800</v>
      </c>
      <c r="U11">
        <v>0</v>
      </c>
      <c r="V11">
        <v>0</v>
      </c>
      <c r="W11">
        <v>0</v>
      </c>
      <c r="X11">
        <v>200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6</v>
      </c>
      <c r="AE11">
        <v>0</v>
      </c>
      <c r="AF11">
        <v>254</v>
      </c>
      <c r="AG11">
        <v>0</v>
      </c>
      <c r="AH11">
        <v>537</v>
      </c>
      <c r="AI11">
        <v>0</v>
      </c>
      <c r="AJ11">
        <v>0</v>
      </c>
      <c r="AK11">
        <v>0</v>
      </c>
      <c r="AL11">
        <v>14</v>
      </c>
      <c r="AM11">
        <v>242</v>
      </c>
      <c r="AN11">
        <v>207</v>
      </c>
      <c r="AO11">
        <v>0</v>
      </c>
      <c r="AP11">
        <v>0</v>
      </c>
      <c r="AQ11">
        <v>0</v>
      </c>
      <c r="AR11">
        <v>9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>
      <c r="A12" t="s">
        <v>43</v>
      </c>
      <c r="B12" t="s">
        <v>74</v>
      </c>
      <c r="C12">
        <v>29300</v>
      </c>
      <c r="D12">
        <v>30500</v>
      </c>
      <c r="E12">
        <v>32400</v>
      </c>
      <c r="F12">
        <v>29300</v>
      </c>
      <c r="G12">
        <v>51300</v>
      </c>
      <c r="H12">
        <v>40400</v>
      </c>
      <c r="I12">
        <v>57500</v>
      </c>
      <c r="J12">
        <v>47300</v>
      </c>
      <c r="K12">
        <v>45900</v>
      </c>
      <c r="L12">
        <v>38800</v>
      </c>
      <c r="M12">
        <v>45100</v>
      </c>
      <c r="N12">
        <v>42100</v>
      </c>
      <c r="O12">
        <v>36500</v>
      </c>
      <c r="P12">
        <v>30000</v>
      </c>
      <c r="Q12">
        <v>46000</v>
      </c>
      <c r="R12">
        <v>36200</v>
      </c>
      <c r="S12">
        <v>45100</v>
      </c>
      <c r="T12">
        <v>50800</v>
      </c>
      <c r="U12">
        <v>51300</v>
      </c>
      <c r="V12">
        <v>49700</v>
      </c>
      <c r="W12">
        <v>70900</v>
      </c>
      <c r="X12">
        <v>62300</v>
      </c>
      <c r="Y12">
        <v>59900</v>
      </c>
      <c r="Z12">
        <v>74000</v>
      </c>
      <c r="AA12">
        <v>116507</v>
      </c>
      <c r="AB12">
        <v>109573</v>
      </c>
      <c r="AC12">
        <v>83518</v>
      </c>
      <c r="AD12">
        <v>100086</v>
      </c>
      <c r="AE12">
        <v>92432</v>
      </c>
      <c r="AF12">
        <v>109278</v>
      </c>
      <c r="AG12">
        <v>109438</v>
      </c>
      <c r="AH12">
        <v>100706</v>
      </c>
      <c r="AI12">
        <v>108193</v>
      </c>
      <c r="AJ12">
        <v>121294</v>
      </c>
      <c r="AK12">
        <v>136633</v>
      </c>
      <c r="AL12">
        <v>110939</v>
      </c>
      <c r="AM12">
        <v>130032</v>
      </c>
      <c r="AN12">
        <v>142466</v>
      </c>
      <c r="AO12">
        <v>165178</v>
      </c>
      <c r="AP12">
        <v>191655</v>
      </c>
      <c r="AQ12">
        <v>178847</v>
      </c>
      <c r="AR12">
        <v>206452</v>
      </c>
      <c r="AS12">
        <v>215016</v>
      </c>
      <c r="AT12">
        <v>207807</v>
      </c>
      <c r="AU12">
        <v>204784</v>
      </c>
      <c r="AV12">
        <v>218300</v>
      </c>
      <c r="AW12">
        <v>226880</v>
      </c>
      <c r="AX12">
        <v>224227</v>
      </c>
      <c r="AY12">
        <v>187005</v>
      </c>
      <c r="AZ12">
        <v>231346</v>
      </c>
      <c r="BA12">
        <v>215433</v>
      </c>
      <c r="BB12">
        <v>223621</v>
      </c>
      <c r="BC12">
        <v>206401</v>
      </c>
      <c r="BD12">
        <v>210163</v>
      </c>
      <c r="BE12">
        <v>236725</v>
      </c>
      <c r="BF12">
        <v>228840</v>
      </c>
      <c r="BG12">
        <v>236453</v>
      </c>
      <c r="BH12">
        <v>269692</v>
      </c>
      <c r="BI12">
        <v>290506</v>
      </c>
      <c r="BJ12">
        <v>287986</v>
      </c>
      <c r="BK12">
        <v>279619</v>
      </c>
      <c r="BL12">
        <v>283019</v>
      </c>
      <c r="BM12">
        <v>287036</v>
      </c>
      <c r="BN12">
        <v>283508</v>
      </c>
      <c r="BO12">
        <v>289117</v>
      </c>
      <c r="BP12">
        <v>306716</v>
      </c>
      <c r="BQ12">
        <v>341025</v>
      </c>
      <c r="BR12">
        <v>341170</v>
      </c>
      <c r="BS12">
        <v>312944.40000000002</v>
      </c>
      <c r="BT12">
        <v>396080.82</v>
      </c>
      <c r="BU12">
        <v>231579.35</v>
      </c>
      <c r="BV12">
        <v>261632.26</v>
      </c>
      <c r="BW12">
        <v>279147.59999999998</v>
      </c>
    </row>
    <row r="13" spans="1:75">
      <c r="A13" t="s">
        <v>273</v>
      </c>
      <c r="B13" t="s">
        <v>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1300</v>
      </c>
      <c r="W13">
        <v>1100</v>
      </c>
      <c r="X13">
        <v>800</v>
      </c>
      <c r="Y13">
        <v>6600</v>
      </c>
      <c r="Z13">
        <v>6000</v>
      </c>
      <c r="AA13">
        <v>6400</v>
      </c>
      <c r="AB13">
        <v>6237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565.1</v>
      </c>
      <c r="BU13">
        <v>0</v>
      </c>
      <c r="BV13">
        <v>328</v>
      </c>
      <c r="BW13">
        <v>6305.7</v>
      </c>
    </row>
    <row r="14" spans="1:75">
      <c r="A14" t="s">
        <v>173</v>
      </c>
      <c r="B14" t="s">
        <v>74</v>
      </c>
      <c r="C14">
        <v>5500</v>
      </c>
      <c r="D14">
        <v>6000</v>
      </c>
      <c r="E14">
        <v>7400</v>
      </c>
      <c r="F14">
        <v>8400</v>
      </c>
      <c r="G14">
        <v>9100</v>
      </c>
      <c r="H14">
        <v>9400</v>
      </c>
      <c r="I14">
        <v>8300</v>
      </c>
      <c r="J14">
        <v>9900</v>
      </c>
      <c r="K14">
        <v>9200</v>
      </c>
      <c r="L14">
        <v>9100</v>
      </c>
      <c r="M14">
        <v>8100</v>
      </c>
      <c r="N14">
        <v>7100</v>
      </c>
      <c r="O14">
        <v>9700</v>
      </c>
      <c r="P14">
        <v>8200</v>
      </c>
      <c r="Q14">
        <v>9300</v>
      </c>
      <c r="R14">
        <v>8200</v>
      </c>
      <c r="S14">
        <v>9800</v>
      </c>
      <c r="T14">
        <v>11800</v>
      </c>
      <c r="U14">
        <v>12200</v>
      </c>
      <c r="V14">
        <v>9500</v>
      </c>
      <c r="W14">
        <v>10700</v>
      </c>
      <c r="X14">
        <v>8800</v>
      </c>
      <c r="Y14">
        <v>11100</v>
      </c>
      <c r="Z14">
        <v>7700</v>
      </c>
      <c r="AA14">
        <v>8690</v>
      </c>
      <c r="AB14">
        <v>7827</v>
      </c>
      <c r="AC14">
        <v>7614</v>
      </c>
      <c r="AD14">
        <v>10209</v>
      </c>
      <c r="AE14">
        <v>9904</v>
      </c>
      <c r="AF14">
        <v>9542</v>
      </c>
      <c r="AG14">
        <v>10305</v>
      </c>
      <c r="AH14">
        <v>10419</v>
      </c>
      <c r="AI14">
        <v>10829</v>
      </c>
      <c r="AJ14">
        <v>12487</v>
      </c>
      <c r="AK14">
        <v>13615</v>
      </c>
      <c r="AL14">
        <v>14348</v>
      </c>
      <c r="AM14">
        <v>17564</v>
      </c>
      <c r="AN14">
        <v>20315</v>
      </c>
      <c r="AO14">
        <v>20167</v>
      </c>
      <c r="AP14">
        <v>15369</v>
      </c>
      <c r="AQ14">
        <v>20011</v>
      </c>
      <c r="AR14">
        <v>19506</v>
      </c>
      <c r="AS14">
        <v>8809</v>
      </c>
      <c r="AT14">
        <v>9670</v>
      </c>
      <c r="AU14">
        <v>12158</v>
      </c>
      <c r="AV14">
        <v>13288</v>
      </c>
      <c r="AW14">
        <v>14024</v>
      </c>
      <c r="AX14">
        <v>12522</v>
      </c>
      <c r="AY14">
        <v>11423</v>
      </c>
      <c r="AZ14">
        <v>13811</v>
      </c>
      <c r="BA14">
        <v>17813</v>
      </c>
      <c r="BB14">
        <v>18018</v>
      </c>
      <c r="BC14">
        <v>18658</v>
      </c>
      <c r="BD14">
        <v>18792</v>
      </c>
      <c r="BE14">
        <v>20068</v>
      </c>
      <c r="BF14">
        <v>18563</v>
      </c>
      <c r="BG14">
        <v>17764</v>
      </c>
      <c r="BH14">
        <v>14990</v>
      </c>
      <c r="BI14">
        <v>13560</v>
      </c>
      <c r="BJ14">
        <v>12567</v>
      </c>
      <c r="BK14">
        <v>12289</v>
      </c>
      <c r="BL14">
        <v>11126</v>
      </c>
      <c r="BM14">
        <v>11978</v>
      </c>
      <c r="BN14">
        <v>10477.36</v>
      </c>
      <c r="BO14">
        <v>9534.09</v>
      </c>
      <c r="BP14">
        <v>9378.7000000000007</v>
      </c>
      <c r="BQ14">
        <v>9594.48</v>
      </c>
      <c r="BR14">
        <v>9526.56</v>
      </c>
      <c r="BS14">
        <v>8837.51</v>
      </c>
      <c r="BT14">
        <v>8855.0499999999993</v>
      </c>
      <c r="BU14">
        <v>8900.76</v>
      </c>
      <c r="BV14">
        <v>7159.22</v>
      </c>
      <c r="BW14">
        <v>7212.3</v>
      </c>
    </row>
    <row r="15" spans="1:75">
      <c r="A15" t="s">
        <v>36</v>
      </c>
      <c r="B15" t="s">
        <v>74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58554</v>
      </c>
      <c r="BJ15">
        <v>82511</v>
      </c>
      <c r="BK15">
        <v>83827</v>
      </c>
      <c r="BL15">
        <v>85748</v>
      </c>
      <c r="BM15">
        <v>89606</v>
      </c>
      <c r="BN15">
        <v>86985</v>
      </c>
      <c r="BO15">
        <v>68641</v>
      </c>
      <c r="BP15">
        <v>71024</v>
      </c>
      <c r="BQ15">
        <v>75455</v>
      </c>
      <c r="BR15">
        <v>84262</v>
      </c>
      <c r="BS15">
        <v>92107</v>
      </c>
      <c r="BT15">
        <v>87454</v>
      </c>
      <c r="BU15">
        <v>92029</v>
      </c>
      <c r="BV15">
        <v>90844</v>
      </c>
      <c r="BW15">
        <v>97425</v>
      </c>
    </row>
    <row r="16" spans="1:75">
      <c r="A16" t="s">
        <v>123</v>
      </c>
      <c r="B16" t="s">
        <v>74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3800</v>
      </c>
      <c r="X16">
        <v>5000</v>
      </c>
      <c r="Y16">
        <v>5400</v>
      </c>
      <c r="Z16">
        <v>8400</v>
      </c>
      <c r="AA16">
        <v>12700</v>
      </c>
      <c r="AB16">
        <v>7454</v>
      </c>
      <c r="AC16">
        <v>13401</v>
      </c>
      <c r="AD16">
        <v>19625</v>
      </c>
      <c r="AE16">
        <v>10982</v>
      </c>
      <c r="AF16">
        <v>10554</v>
      </c>
      <c r="AG16">
        <v>9250</v>
      </c>
      <c r="AH16">
        <v>13473</v>
      </c>
      <c r="AI16">
        <v>11528</v>
      </c>
      <c r="AJ16">
        <v>13652</v>
      </c>
      <c r="AK16">
        <v>12820</v>
      </c>
      <c r="AL16">
        <v>14893</v>
      </c>
      <c r="AM16">
        <v>18713</v>
      </c>
      <c r="AN16">
        <v>15834</v>
      </c>
      <c r="AO16">
        <v>14572</v>
      </c>
      <c r="AP16">
        <v>17238</v>
      </c>
      <c r="AQ16">
        <v>21941</v>
      </c>
      <c r="AR16">
        <v>47628</v>
      </c>
      <c r="AS16">
        <v>47846</v>
      </c>
      <c r="AT16">
        <v>64114</v>
      </c>
      <c r="AU16">
        <v>71297</v>
      </c>
      <c r="AV16">
        <v>79503</v>
      </c>
      <c r="AW16">
        <v>90041</v>
      </c>
      <c r="AX16">
        <v>87952</v>
      </c>
      <c r="AY16">
        <v>140092</v>
      </c>
      <c r="AZ16">
        <v>88701</v>
      </c>
      <c r="BA16">
        <v>97303</v>
      </c>
      <c r="BB16">
        <v>115195</v>
      </c>
      <c r="BC16">
        <v>133374</v>
      </c>
      <c r="BD16">
        <v>130064</v>
      </c>
      <c r="BE16">
        <v>136153</v>
      </c>
      <c r="BF16">
        <v>102834</v>
      </c>
      <c r="BG16">
        <v>107808</v>
      </c>
      <c r="BH16">
        <v>98608</v>
      </c>
      <c r="BI16">
        <v>65576</v>
      </c>
      <c r="BJ16">
        <v>66580</v>
      </c>
      <c r="BK16">
        <v>72872</v>
      </c>
      <c r="BL16">
        <v>51886</v>
      </c>
      <c r="BM16">
        <v>53294</v>
      </c>
      <c r="BN16">
        <v>57391</v>
      </c>
      <c r="BO16">
        <v>45796</v>
      </c>
      <c r="BP16">
        <v>42452</v>
      </c>
      <c r="BQ16">
        <v>45173.06</v>
      </c>
      <c r="BR16">
        <v>31118.880000000001</v>
      </c>
      <c r="BS16">
        <v>34451.339999999997</v>
      </c>
      <c r="BT16">
        <v>43002.85</v>
      </c>
      <c r="BU16">
        <v>55048.2</v>
      </c>
      <c r="BV16">
        <v>43556.72</v>
      </c>
      <c r="BW16">
        <v>33600.5</v>
      </c>
    </row>
    <row r="17" spans="1:75">
      <c r="A17" t="s">
        <v>825</v>
      </c>
      <c r="B17" t="s">
        <v>74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1856</v>
      </c>
      <c r="AE17">
        <v>369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>
      <c r="A18" t="s">
        <v>748</v>
      </c>
      <c r="B18" t="s">
        <v>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1347.06</v>
      </c>
      <c r="BT18">
        <v>1115.42</v>
      </c>
      <c r="BU18">
        <v>727.05</v>
      </c>
      <c r="BV18">
        <v>1025.08</v>
      </c>
      <c r="BW18">
        <v>994.52</v>
      </c>
    </row>
    <row r="19" spans="1:75">
      <c r="A19" t="s">
        <v>92</v>
      </c>
      <c r="B19" t="s">
        <v>80</v>
      </c>
      <c r="C19">
        <v>400</v>
      </c>
      <c r="D19">
        <v>300</v>
      </c>
      <c r="E19">
        <v>300</v>
      </c>
      <c r="F19">
        <v>200</v>
      </c>
      <c r="G19">
        <v>200</v>
      </c>
      <c r="H19">
        <v>200</v>
      </c>
      <c r="I19">
        <v>200</v>
      </c>
      <c r="J19">
        <v>200</v>
      </c>
      <c r="K19">
        <v>200</v>
      </c>
      <c r="L19">
        <v>300</v>
      </c>
      <c r="M19">
        <v>400</v>
      </c>
      <c r="N19">
        <v>500</v>
      </c>
      <c r="O19">
        <v>600</v>
      </c>
      <c r="P19">
        <v>700</v>
      </c>
      <c r="Q19">
        <v>600</v>
      </c>
      <c r="R19">
        <v>600</v>
      </c>
      <c r="S19">
        <v>700</v>
      </c>
      <c r="T19">
        <v>600</v>
      </c>
      <c r="U19">
        <v>700</v>
      </c>
      <c r="V19">
        <v>900</v>
      </c>
      <c r="W19">
        <v>1100</v>
      </c>
      <c r="X19">
        <v>1050</v>
      </c>
      <c r="Y19">
        <v>1200</v>
      </c>
      <c r="Z19">
        <v>2000</v>
      </c>
      <c r="AA19">
        <v>2006</v>
      </c>
      <c r="AB19">
        <v>2597</v>
      </c>
      <c r="AC19">
        <v>3806</v>
      </c>
      <c r="AD19">
        <v>4101</v>
      </c>
      <c r="AE19">
        <v>3825</v>
      </c>
      <c r="AF19">
        <v>3145</v>
      </c>
      <c r="AG19">
        <v>4101</v>
      </c>
      <c r="AH19">
        <v>2727</v>
      </c>
      <c r="AI19">
        <v>3347</v>
      </c>
      <c r="AJ19">
        <v>2565</v>
      </c>
      <c r="AK19">
        <v>3963</v>
      </c>
      <c r="AL19">
        <v>4693</v>
      </c>
      <c r="AM19">
        <v>4383</v>
      </c>
      <c r="AN19">
        <v>5463</v>
      </c>
      <c r="AO19">
        <v>7093</v>
      </c>
      <c r="AP19">
        <v>3699</v>
      </c>
      <c r="AQ19">
        <v>3104</v>
      </c>
      <c r="AR19">
        <v>3429</v>
      </c>
      <c r="AS19">
        <v>7748</v>
      </c>
      <c r="AT19">
        <v>5758</v>
      </c>
      <c r="AU19">
        <v>3871</v>
      </c>
      <c r="AV19">
        <v>3799</v>
      </c>
      <c r="AW19">
        <v>4623</v>
      </c>
      <c r="AX19">
        <v>7079</v>
      </c>
      <c r="AY19">
        <v>17850</v>
      </c>
      <c r="AZ19">
        <v>8385</v>
      </c>
      <c r="BA19">
        <v>4117</v>
      </c>
      <c r="BB19">
        <v>3764</v>
      </c>
      <c r="BC19">
        <v>2946</v>
      </c>
      <c r="BD19">
        <v>3592</v>
      </c>
      <c r="BE19">
        <v>5180</v>
      </c>
      <c r="BF19">
        <v>5619</v>
      </c>
      <c r="BG19">
        <v>6454</v>
      </c>
      <c r="BH19">
        <v>7611</v>
      </c>
      <c r="BI19">
        <v>7211</v>
      </c>
      <c r="BJ19">
        <v>6302</v>
      </c>
      <c r="BK19">
        <v>6048</v>
      </c>
      <c r="BL19">
        <v>4373</v>
      </c>
      <c r="BM19">
        <v>5523</v>
      </c>
      <c r="BN19">
        <v>5924</v>
      </c>
      <c r="BO19">
        <v>10398</v>
      </c>
      <c r="BP19">
        <v>11273</v>
      </c>
      <c r="BQ19">
        <v>12372</v>
      </c>
      <c r="BR19">
        <v>12003</v>
      </c>
      <c r="BS19">
        <v>12675</v>
      </c>
      <c r="BT19">
        <v>16214.67</v>
      </c>
      <c r="BU19">
        <v>15563.97</v>
      </c>
      <c r="BV19">
        <v>13519</v>
      </c>
      <c r="BW19">
        <v>12665.7</v>
      </c>
    </row>
    <row r="20" spans="1:75">
      <c r="A20" t="s">
        <v>740</v>
      </c>
      <c r="B20" t="s">
        <v>80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116</v>
      </c>
      <c r="AQ20">
        <v>203</v>
      </c>
      <c r="AR20">
        <v>133</v>
      </c>
      <c r="AS20">
        <v>0</v>
      </c>
      <c r="AT20">
        <v>0</v>
      </c>
      <c r="AU20">
        <v>0</v>
      </c>
      <c r="AV20">
        <v>17</v>
      </c>
      <c r="AW20">
        <v>0</v>
      </c>
      <c r="AX20">
        <v>29</v>
      </c>
      <c r="AY20">
        <v>0</v>
      </c>
      <c r="AZ20">
        <v>1085</v>
      </c>
      <c r="BA20">
        <v>1909</v>
      </c>
      <c r="BB20">
        <v>756</v>
      </c>
      <c r="BC20">
        <v>836</v>
      </c>
      <c r="BD20">
        <v>1252</v>
      </c>
      <c r="BE20">
        <v>0</v>
      </c>
      <c r="BF20">
        <v>0</v>
      </c>
      <c r="BG20">
        <v>0</v>
      </c>
      <c r="BH20">
        <v>0</v>
      </c>
      <c r="BI20">
        <v>31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>
      <c r="A21" t="s">
        <v>737</v>
      </c>
      <c r="B21" t="s">
        <v>80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>
      <c r="A22" t="s">
        <v>161</v>
      </c>
      <c r="B22" t="s">
        <v>80</v>
      </c>
      <c r="C22">
        <v>100</v>
      </c>
      <c r="D22">
        <v>400</v>
      </c>
      <c r="E22">
        <v>500</v>
      </c>
      <c r="F22">
        <v>500</v>
      </c>
      <c r="G22">
        <v>500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  <c r="N22">
        <v>700</v>
      </c>
      <c r="O22">
        <v>700</v>
      </c>
      <c r="P22">
        <v>700</v>
      </c>
      <c r="Q22">
        <v>800</v>
      </c>
      <c r="R22">
        <v>900</v>
      </c>
      <c r="S22">
        <v>900</v>
      </c>
      <c r="T22">
        <v>900</v>
      </c>
      <c r="U22">
        <v>900</v>
      </c>
      <c r="V22">
        <v>1000</v>
      </c>
      <c r="W22">
        <v>1300</v>
      </c>
      <c r="X22">
        <v>1300</v>
      </c>
      <c r="Y22">
        <v>1200</v>
      </c>
      <c r="Z22">
        <v>1100</v>
      </c>
      <c r="AA22">
        <v>670</v>
      </c>
      <c r="AB22">
        <v>3197</v>
      </c>
      <c r="AC22">
        <v>4071</v>
      </c>
      <c r="AD22">
        <v>4891</v>
      </c>
      <c r="AE22">
        <v>5306</v>
      </c>
      <c r="AF22">
        <v>6232</v>
      </c>
      <c r="AG22">
        <v>3799</v>
      </c>
      <c r="AH22">
        <v>3724</v>
      </c>
      <c r="AI22">
        <v>5139</v>
      </c>
      <c r="AJ22">
        <v>6101</v>
      </c>
      <c r="AK22">
        <v>10204</v>
      </c>
      <c r="AL22">
        <v>7493</v>
      </c>
      <c r="AM22">
        <v>6591</v>
      </c>
      <c r="AN22">
        <v>7969</v>
      </c>
      <c r="AO22">
        <v>10888</v>
      </c>
      <c r="AP22">
        <v>7862</v>
      </c>
      <c r="AQ22">
        <v>7096</v>
      </c>
      <c r="AR22">
        <v>8427</v>
      </c>
      <c r="AS22">
        <v>8621</v>
      </c>
      <c r="AT22">
        <v>6736</v>
      </c>
      <c r="AU22">
        <v>9221</v>
      </c>
      <c r="AV22">
        <v>11029</v>
      </c>
      <c r="AW22">
        <v>13049</v>
      </c>
      <c r="AX22">
        <v>15016</v>
      </c>
      <c r="AY22">
        <v>18030</v>
      </c>
      <c r="AZ22">
        <v>18766</v>
      </c>
      <c r="BA22">
        <v>17138</v>
      </c>
      <c r="BB22">
        <v>14278</v>
      </c>
      <c r="BC22">
        <v>18047</v>
      </c>
      <c r="BD22">
        <v>22839</v>
      </c>
      <c r="BE22">
        <v>14051</v>
      </c>
      <c r="BF22">
        <v>17121</v>
      </c>
      <c r="BG22">
        <v>19502</v>
      </c>
      <c r="BH22">
        <v>23926</v>
      </c>
      <c r="BI22">
        <v>22250</v>
      </c>
      <c r="BJ22">
        <v>24845</v>
      </c>
      <c r="BK22">
        <v>19599</v>
      </c>
      <c r="BL22">
        <v>19426</v>
      </c>
      <c r="BM22">
        <v>27071</v>
      </c>
      <c r="BN22">
        <v>26641</v>
      </c>
      <c r="BO22">
        <v>24280</v>
      </c>
      <c r="BP22">
        <v>43625</v>
      </c>
      <c r="BQ22">
        <v>41710</v>
      </c>
      <c r="BR22">
        <v>49585.919999999998</v>
      </c>
      <c r="BS22">
        <v>29865.040000000001</v>
      </c>
      <c r="BT22">
        <v>39524.769999999997</v>
      </c>
      <c r="BU22">
        <v>49439.68</v>
      </c>
      <c r="BV22">
        <v>48874.69</v>
      </c>
      <c r="BW22">
        <v>30157.32</v>
      </c>
    </row>
    <row r="23" spans="1:75">
      <c r="A23" t="s">
        <v>43</v>
      </c>
      <c r="B23" t="s">
        <v>80</v>
      </c>
      <c r="C23">
        <v>28000</v>
      </c>
      <c r="D23">
        <v>28000</v>
      </c>
      <c r="E23">
        <v>28000</v>
      </c>
      <c r="F23">
        <v>29500</v>
      </c>
      <c r="G23">
        <v>14800</v>
      </c>
      <c r="H23">
        <v>17700</v>
      </c>
      <c r="I23">
        <v>12200</v>
      </c>
      <c r="J23">
        <v>17600</v>
      </c>
      <c r="K23">
        <v>19400</v>
      </c>
      <c r="L23">
        <v>14700</v>
      </c>
      <c r="M23">
        <v>8400</v>
      </c>
      <c r="N23">
        <v>9600</v>
      </c>
      <c r="O23">
        <v>9900</v>
      </c>
      <c r="P23">
        <v>8100</v>
      </c>
      <c r="Q23">
        <v>15100</v>
      </c>
      <c r="R23">
        <v>18800</v>
      </c>
      <c r="S23">
        <v>15200</v>
      </c>
      <c r="T23">
        <v>14300</v>
      </c>
      <c r="U23">
        <v>15700</v>
      </c>
      <c r="V23">
        <v>17000</v>
      </c>
      <c r="W23">
        <v>13900</v>
      </c>
      <c r="X23">
        <v>15200</v>
      </c>
      <c r="Y23">
        <v>13100</v>
      </c>
      <c r="Z23">
        <v>40100</v>
      </c>
      <c r="AA23">
        <v>30440</v>
      </c>
      <c r="AB23">
        <v>20598</v>
      </c>
      <c r="AC23">
        <v>41400</v>
      </c>
      <c r="AD23">
        <v>12468</v>
      </c>
      <c r="AE23">
        <v>34287</v>
      </c>
      <c r="AF23">
        <v>27915</v>
      </c>
      <c r="AG23">
        <v>21292</v>
      </c>
      <c r="AH23">
        <v>35121</v>
      </c>
      <c r="AI23">
        <v>23488</v>
      </c>
      <c r="AJ23">
        <v>32740</v>
      </c>
      <c r="AK23">
        <v>26582</v>
      </c>
      <c r="AL23">
        <v>32797</v>
      </c>
      <c r="AM23">
        <v>28406</v>
      </c>
      <c r="AN23">
        <v>23997</v>
      </c>
      <c r="AO23">
        <v>16975</v>
      </c>
      <c r="AP23">
        <v>10728</v>
      </c>
      <c r="AQ23">
        <v>21148</v>
      </c>
      <c r="AR23">
        <v>13347</v>
      </c>
      <c r="AS23">
        <v>15675</v>
      </c>
      <c r="AT23">
        <v>16056</v>
      </c>
      <c r="AU23">
        <v>24995</v>
      </c>
      <c r="AV23">
        <v>27639</v>
      </c>
      <c r="AW23">
        <v>19267</v>
      </c>
      <c r="AX23">
        <v>20648</v>
      </c>
      <c r="AY23">
        <v>19990</v>
      </c>
      <c r="AZ23">
        <v>31054</v>
      </c>
      <c r="BA23">
        <v>25774</v>
      </c>
      <c r="BB23">
        <v>21487</v>
      </c>
      <c r="BC23">
        <v>18490</v>
      </c>
      <c r="BD23">
        <v>14339</v>
      </c>
      <c r="BE23">
        <v>19156</v>
      </c>
      <c r="BF23">
        <v>25146</v>
      </c>
      <c r="BG23">
        <v>25581</v>
      </c>
      <c r="BH23">
        <v>32206</v>
      </c>
      <c r="BI23">
        <v>33611</v>
      </c>
      <c r="BJ23">
        <v>35352</v>
      </c>
      <c r="BK23">
        <v>26790</v>
      </c>
      <c r="BL23">
        <v>34810</v>
      </c>
      <c r="BM23">
        <v>31815</v>
      </c>
      <c r="BN23">
        <v>38771</v>
      </c>
      <c r="BO23">
        <v>54049</v>
      </c>
      <c r="BP23">
        <v>48452</v>
      </c>
      <c r="BQ23">
        <v>58386</v>
      </c>
      <c r="BR23">
        <v>64693</v>
      </c>
      <c r="BS23">
        <v>52809.46</v>
      </c>
      <c r="BT23">
        <v>59225.71</v>
      </c>
      <c r="BU23">
        <v>39533.410000000003</v>
      </c>
      <c r="BV23">
        <v>40914.81</v>
      </c>
      <c r="BW23">
        <v>62934.35</v>
      </c>
    </row>
    <row r="24" spans="1:75">
      <c r="A24" t="s">
        <v>826</v>
      </c>
      <c r="B24" t="s">
        <v>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>
      <c r="A25" t="s">
        <v>273</v>
      </c>
      <c r="B25" t="s">
        <v>80</v>
      </c>
      <c r="C25">
        <v>5000</v>
      </c>
      <c r="D25">
        <v>5000</v>
      </c>
      <c r="E25">
        <v>6100</v>
      </c>
      <c r="F25">
        <v>6000</v>
      </c>
      <c r="G25">
        <v>6000</v>
      </c>
      <c r="H25">
        <v>7000</v>
      </c>
      <c r="I25">
        <v>5000</v>
      </c>
      <c r="J25">
        <v>5000</v>
      </c>
      <c r="K25">
        <v>7000</v>
      </c>
      <c r="L25">
        <v>8000</v>
      </c>
      <c r="M25">
        <v>9000</v>
      </c>
      <c r="N25">
        <v>8000</v>
      </c>
      <c r="O25">
        <v>8000</v>
      </c>
      <c r="P25">
        <v>9000</v>
      </c>
      <c r="Q25">
        <v>9000</v>
      </c>
      <c r="R25">
        <v>10000</v>
      </c>
      <c r="S25">
        <v>10000</v>
      </c>
      <c r="T25">
        <v>10000</v>
      </c>
      <c r="U25">
        <v>14000</v>
      </c>
      <c r="V25">
        <v>14000</v>
      </c>
      <c r="W25">
        <v>13300</v>
      </c>
      <c r="X25">
        <v>11600</v>
      </c>
      <c r="Y25">
        <v>9100</v>
      </c>
      <c r="Z25">
        <v>8900</v>
      </c>
      <c r="AA25">
        <v>8000</v>
      </c>
      <c r="AB25">
        <v>6891</v>
      </c>
      <c r="AC25">
        <v>13307</v>
      </c>
      <c r="AD25">
        <v>15888</v>
      </c>
      <c r="AE25">
        <v>17876</v>
      </c>
      <c r="AF25">
        <v>18003</v>
      </c>
      <c r="AG25">
        <v>15549</v>
      </c>
      <c r="AH25">
        <v>18811</v>
      </c>
      <c r="AI25">
        <v>21983</v>
      </c>
      <c r="AJ25">
        <v>23610</v>
      </c>
      <c r="AK25">
        <v>11574</v>
      </c>
      <c r="AL25">
        <v>7012</v>
      </c>
      <c r="AM25">
        <v>7211</v>
      </c>
      <c r="AN25">
        <v>7462</v>
      </c>
      <c r="AO25">
        <v>7753</v>
      </c>
      <c r="AP25">
        <v>7868</v>
      </c>
      <c r="AQ25">
        <v>6688</v>
      </c>
      <c r="AR25">
        <v>8658</v>
      </c>
      <c r="AS25">
        <v>9870</v>
      </c>
      <c r="AT25">
        <v>15277</v>
      </c>
      <c r="AU25">
        <v>10585</v>
      </c>
      <c r="AV25">
        <v>7088</v>
      </c>
      <c r="AW25">
        <v>8968</v>
      </c>
      <c r="AX25">
        <v>9100</v>
      </c>
      <c r="AY25">
        <v>9210</v>
      </c>
      <c r="AZ25">
        <v>10440</v>
      </c>
      <c r="BA25">
        <v>14910</v>
      </c>
      <c r="BB25">
        <v>14490</v>
      </c>
      <c r="BC25">
        <v>16320</v>
      </c>
      <c r="BD25">
        <v>19980</v>
      </c>
      <c r="BE25">
        <v>17540</v>
      </c>
      <c r="BF25">
        <v>10570</v>
      </c>
      <c r="BG25">
        <v>11170</v>
      </c>
      <c r="BH25">
        <v>13860</v>
      </c>
      <c r="BI25">
        <v>12670</v>
      </c>
      <c r="BJ25">
        <v>15960</v>
      </c>
      <c r="BK25">
        <v>20150</v>
      </c>
      <c r="BL25">
        <v>26390</v>
      </c>
      <c r="BM25">
        <v>34680</v>
      </c>
      <c r="BN25">
        <v>37380</v>
      </c>
      <c r="BO25">
        <v>34890</v>
      </c>
      <c r="BP25">
        <v>34960</v>
      </c>
      <c r="BQ25">
        <v>33920</v>
      </c>
      <c r="BR25">
        <v>31100</v>
      </c>
      <c r="BS25">
        <v>29060</v>
      </c>
      <c r="BT25">
        <v>27950</v>
      </c>
      <c r="BU25">
        <v>18060</v>
      </c>
      <c r="BV25">
        <v>16320</v>
      </c>
      <c r="BW25">
        <v>12470</v>
      </c>
    </row>
    <row r="26" spans="1:75">
      <c r="A26" t="s">
        <v>173</v>
      </c>
      <c r="B26" t="s">
        <v>80</v>
      </c>
      <c r="C26">
        <v>3500</v>
      </c>
      <c r="D26">
        <v>3500</v>
      </c>
      <c r="E26">
        <v>4100</v>
      </c>
      <c r="F26">
        <v>3700</v>
      </c>
      <c r="G26">
        <v>2700</v>
      </c>
      <c r="H26">
        <v>2700</v>
      </c>
      <c r="I26">
        <v>1300</v>
      </c>
      <c r="J26">
        <v>2100</v>
      </c>
      <c r="K26">
        <v>1900</v>
      </c>
      <c r="L26">
        <v>1800</v>
      </c>
      <c r="M26">
        <v>2100</v>
      </c>
      <c r="N26">
        <v>2500</v>
      </c>
      <c r="O26">
        <v>2500</v>
      </c>
      <c r="P26">
        <v>2100</v>
      </c>
      <c r="Q26">
        <v>1900</v>
      </c>
      <c r="R26">
        <v>3000</v>
      </c>
      <c r="S26">
        <v>4100</v>
      </c>
      <c r="T26">
        <v>2600</v>
      </c>
      <c r="U26">
        <v>3600</v>
      </c>
      <c r="V26">
        <v>4000</v>
      </c>
      <c r="W26">
        <v>4300</v>
      </c>
      <c r="X26">
        <v>3200</v>
      </c>
      <c r="Y26">
        <v>2300</v>
      </c>
      <c r="Z26">
        <v>1200</v>
      </c>
      <c r="AA26">
        <v>1009</v>
      </c>
      <c r="AB26">
        <v>1066</v>
      </c>
      <c r="AC26">
        <v>762</v>
      </c>
      <c r="AD26">
        <v>1032</v>
      </c>
      <c r="AE26">
        <v>1592</v>
      </c>
      <c r="AF26">
        <v>860</v>
      </c>
      <c r="AG26">
        <v>2080</v>
      </c>
      <c r="AH26">
        <v>2252</v>
      </c>
      <c r="AI26">
        <v>1597</v>
      </c>
      <c r="AJ26">
        <v>1029</v>
      </c>
      <c r="AK26">
        <v>1368</v>
      </c>
      <c r="AL26">
        <v>1438</v>
      </c>
      <c r="AM26">
        <v>2026</v>
      </c>
      <c r="AN26">
        <v>2585</v>
      </c>
      <c r="AO26">
        <v>2713</v>
      </c>
      <c r="AP26">
        <v>4233</v>
      </c>
      <c r="AQ26">
        <v>4595</v>
      </c>
      <c r="AR26">
        <v>6653</v>
      </c>
      <c r="AS26">
        <v>8849</v>
      </c>
      <c r="AT26">
        <v>8520</v>
      </c>
      <c r="AU26">
        <v>8743</v>
      </c>
      <c r="AV26">
        <v>9261</v>
      </c>
      <c r="AW26">
        <v>10144</v>
      </c>
      <c r="AX26">
        <v>6757</v>
      </c>
      <c r="AY26">
        <v>10402</v>
      </c>
      <c r="AZ26">
        <v>13720</v>
      </c>
      <c r="BA26">
        <v>11504</v>
      </c>
      <c r="BB26">
        <v>12821</v>
      </c>
      <c r="BC26">
        <v>11156</v>
      </c>
      <c r="BD26">
        <v>12461</v>
      </c>
      <c r="BE26">
        <v>10484</v>
      </c>
      <c r="BF26">
        <v>10661</v>
      </c>
      <c r="BG26">
        <v>9449</v>
      </c>
      <c r="BH26">
        <v>7480</v>
      </c>
      <c r="BI26">
        <v>5769</v>
      </c>
      <c r="BJ26">
        <v>6760</v>
      </c>
      <c r="BK26">
        <v>6213</v>
      </c>
      <c r="BL26">
        <v>5980</v>
      </c>
      <c r="BM26">
        <v>5623</v>
      </c>
      <c r="BN26">
        <v>3200.09</v>
      </c>
      <c r="BO26">
        <v>2858.49</v>
      </c>
      <c r="BP26">
        <v>2739.78</v>
      </c>
      <c r="BQ26">
        <v>2579.58</v>
      </c>
      <c r="BR26">
        <v>5834.27</v>
      </c>
      <c r="BS26">
        <v>2928.1</v>
      </c>
      <c r="BT26">
        <v>3203.45</v>
      </c>
      <c r="BU26">
        <v>2735.87</v>
      </c>
      <c r="BV26">
        <v>3496.74</v>
      </c>
      <c r="BW26">
        <v>3535.56</v>
      </c>
    </row>
    <row r="27" spans="1:75">
      <c r="A27" t="s">
        <v>827</v>
      </c>
      <c r="B27" t="s">
        <v>80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1847</v>
      </c>
      <c r="BD27">
        <v>83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>
      <c r="A28" t="s">
        <v>828</v>
      </c>
      <c r="B28" t="s">
        <v>80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>
      <c r="A29" t="s">
        <v>759</v>
      </c>
      <c r="B29" t="s">
        <v>80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38</v>
      </c>
      <c r="BL29">
        <v>22</v>
      </c>
      <c r="BM29">
        <v>2</v>
      </c>
      <c r="BN29">
        <v>2</v>
      </c>
      <c r="BO29">
        <v>27</v>
      </c>
      <c r="BP29">
        <v>23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>
      <c r="A30" t="s">
        <v>825</v>
      </c>
      <c r="B30" t="s">
        <v>80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1700</v>
      </c>
      <c r="Y30">
        <v>0</v>
      </c>
      <c r="Z30">
        <v>500</v>
      </c>
      <c r="AA30">
        <v>700</v>
      </c>
      <c r="AB30">
        <v>0</v>
      </c>
      <c r="AC30">
        <v>0</v>
      </c>
      <c r="AD30">
        <v>522</v>
      </c>
      <c r="AE30">
        <v>92</v>
      </c>
      <c r="AF30">
        <v>0</v>
      </c>
      <c r="AG30">
        <v>439</v>
      </c>
      <c r="AH30">
        <v>137</v>
      </c>
      <c r="AI30">
        <v>10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19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>
      <c r="A31" t="s">
        <v>123</v>
      </c>
      <c r="B31" t="s">
        <v>80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400</v>
      </c>
      <c r="AA31">
        <v>1200</v>
      </c>
      <c r="AB31">
        <v>1429</v>
      </c>
      <c r="AC31">
        <v>1238</v>
      </c>
      <c r="AD31">
        <v>3056</v>
      </c>
      <c r="AE31">
        <v>2395</v>
      </c>
      <c r="AF31">
        <v>2861</v>
      </c>
      <c r="AG31">
        <v>1110</v>
      </c>
      <c r="AH31">
        <v>1568</v>
      </c>
      <c r="AI31">
        <v>646</v>
      </c>
      <c r="AJ31">
        <v>621</v>
      </c>
      <c r="AK31">
        <v>938</v>
      </c>
      <c r="AL31">
        <v>1717</v>
      </c>
      <c r="AM31">
        <v>1796</v>
      </c>
      <c r="AN31">
        <v>1392</v>
      </c>
      <c r="AO31">
        <v>1759</v>
      </c>
      <c r="AP31">
        <v>2226</v>
      </c>
      <c r="AQ31">
        <v>3032</v>
      </c>
      <c r="AR31">
        <v>3847</v>
      </c>
      <c r="AS31">
        <v>2751</v>
      </c>
      <c r="AT31">
        <v>4006</v>
      </c>
      <c r="AU31">
        <v>6067</v>
      </c>
      <c r="AV31">
        <v>11336</v>
      </c>
      <c r="AW31">
        <v>12406</v>
      </c>
      <c r="AX31">
        <v>13767</v>
      </c>
      <c r="AY31">
        <v>16688</v>
      </c>
      <c r="AZ31">
        <v>10687</v>
      </c>
      <c r="BA31">
        <v>9288</v>
      </c>
      <c r="BB31">
        <v>9192</v>
      </c>
      <c r="BC31">
        <v>10658</v>
      </c>
      <c r="BD31">
        <v>9134</v>
      </c>
      <c r="BE31">
        <v>8278</v>
      </c>
      <c r="BF31">
        <v>7942</v>
      </c>
      <c r="BG31">
        <v>8338</v>
      </c>
      <c r="BH31">
        <v>6928</v>
      </c>
      <c r="BI31">
        <v>3898</v>
      </c>
      <c r="BJ31">
        <v>4426</v>
      </c>
      <c r="BK31">
        <v>3625</v>
      </c>
      <c r="BL31">
        <v>3490</v>
      </c>
      <c r="BM31">
        <v>3479</v>
      </c>
      <c r="BN31">
        <v>1184</v>
      </c>
      <c r="BO31">
        <v>885</v>
      </c>
      <c r="BP31">
        <v>2784</v>
      </c>
      <c r="BQ31">
        <v>2986.38</v>
      </c>
      <c r="BR31">
        <v>2357.15</v>
      </c>
      <c r="BS31">
        <v>1839.54</v>
      </c>
      <c r="BT31">
        <v>2241.96</v>
      </c>
      <c r="BU31">
        <v>9825.24</v>
      </c>
      <c r="BV31">
        <v>2358.48</v>
      </c>
      <c r="BW31">
        <v>951.62</v>
      </c>
    </row>
    <row r="32" spans="1:75">
      <c r="A32" t="s">
        <v>744</v>
      </c>
      <c r="B32" t="s">
        <v>80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17</v>
      </c>
      <c r="BD32">
        <v>70</v>
      </c>
      <c r="BE32">
        <v>104</v>
      </c>
      <c r="BF32">
        <v>83</v>
      </c>
      <c r="BG32">
        <v>43</v>
      </c>
      <c r="BH32">
        <v>34</v>
      </c>
      <c r="BI32">
        <v>32</v>
      </c>
      <c r="BJ32">
        <v>13</v>
      </c>
      <c r="BK32">
        <v>14</v>
      </c>
      <c r="BL32">
        <v>5</v>
      </c>
      <c r="BM32">
        <v>8</v>
      </c>
      <c r="BN32">
        <v>0</v>
      </c>
      <c r="BO32">
        <v>64</v>
      </c>
      <c r="BP32">
        <v>107</v>
      </c>
      <c r="BQ32">
        <v>31</v>
      </c>
      <c r="BR32">
        <v>8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6">
      <c r="A33" t="s">
        <v>749</v>
      </c>
      <c r="B33" t="s">
        <v>80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2</v>
      </c>
      <c r="BG33">
        <v>0</v>
      </c>
      <c r="BH33">
        <v>21</v>
      </c>
      <c r="BI33">
        <v>4</v>
      </c>
      <c r="BJ33">
        <v>0</v>
      </c>
      <c r="BK33">
        <v>7</v>
      </c>
      <c r="BL33">
        <v>5</v>
      </c>
      <c r="BM33">
        <v>1</v>
      </c>
      <c r="BN33">
        <v>3</v>
      </c>
      <c r="BO33">
        <v>30</v>
      </c>
      <c r="BP33">
        <v>27</v>
      </c>
      <c r="BQ33">
        <v>11</v>
      </c>
      <c r="BR33">
        <v>7</v>
      </c>
      <c r="BS33">
        <v>0</v>
      </c>
      <c r="BT33">
        <v>0</v>
      </c>
      <c r="BU33">
        <v>0</v>
      </c>
      <c r="BV33">
        <v>0</v>
      </c>
      <c r="BW33">
        <v>0</v>
      </c>
    </row>
    <row r="35" spans="1:76">
      <c r="B35" t="s">
        <v>655</v>
      </c>
      <c r="C35">
        <v>1950</v>
      </c>
      <c r="D35">
        <v>1951</v>
      </c>
      <c r="E35">
        <v>1952</v>
      </c>
      <c r="F35">
        <v>1953</v>
      </c>
      <c r="G35">
        <v>1954</v>
      </c>
      <c r="H35">
        <v>1955</v>
      </c>
      <c r="I35">
        <v>1956</v>
      </c>
      <c r="J35">
        <v>1957</v>
      </c>
      <c r="K35">
        <v>1958</v>
      </c>
      <c r="L35">
        <v>1959</v>
      </c>
      <c r="M35">
        <v>1960</v>
      </c>
      <c r="N35">
        <v>1961</v>
      </c>
      <c r="O35">
        <v>1962</v>
      </c>
      <c r="P35">
        <v>1963</v>
      </c>
      <c r="Q35">
        <v>1964</v>
      </c>
      <c r="R35">
        <v>1965</v>
      </c>
      <c r="S35">
        <v>1966</v>
      </c>
      <c r="T35">
        <v>1967</v>
      </c>
      <c r="U35">
        <v>1968</v>
      </c>
      <c r="V35">
        <v>1969</v>
      </c>
      <c r="W35">
        <v>1970</v>
      </c>
      <c r="X35">
        <v>1971</v>
      </c>
      <c r="Y35">
        <v>1972</v>
      </c>
      <c r="Z35">
        <v>1973</v>
      </c>
      <c r="AA35">
        <v>1974</v>
      </c>
      <c r="AB35">
        <v>1975</v>
      </c>
      <c r="AC35">
        <v>1976</v>
      </c>
      <c r="AD35">
        <v>1977</v>
      </c>
      <c r="AE35">
        <v>1978</v>
      </c>
      <c r="AF35">
        <v>1979</v>
      </c>
      <c r="AG35">
        <v>1980</v>
      </c>
      <c r="AH35">
        <v>1981</v>
      </c>
      <c r="AI35">
        <v>1982</v>
      </c>
      <c r="AJ35">
        <v>1983</v>
      </c>
      <c r="AK35">
        <v>1984</v>
      </c>
      <c r="AL35">
        <v>1985</v>
      </c>
      <c r="AM35">
        <v>1986</v>
      </c>
      <c r="AN35">
        <v>1987</v>
      </c>
      <c r="AO35">
        <v>1988</v>
      </c>
      <c r="AP35">
        <v>1989</v>
      </c>
      <c r="AQ35">
        <v>1990</v>
      </c>
      <c r="AR35">
        <v>1991</v>
      </c>
      <c r="AS35">
        <v>1992</v>
      </c>
      <c r="AT35">
        <v>1993</v>
      </c>
      <c r="AU35">
        <v>1994</v>
      </c>
      <c r="AV35">
        <v>1995</v>
      </c>
      <c r="AW35">
        <v>1996</v>
      </c>
      <c r="AX35">
        <v>1997</v>
      </c>
      <c r="AY35">
        <v>1998</v>
      </c>
      <c r="AZ35">
        <v>1999</v>
      </c>
      <c r="BA35">
        <v>2000</v>
      </c>
      <c r="BB35">
        <v>2001</v>
      </c>
      <c r="BC35">
        <v>2002</v>
      </c>
      <c r="BD35">
        <v>2003</v>
      </c>
      <c r="BE35">
        <v>2004</v>
      </c>
      <c r="BF35">
        <v>2005</v>
      </c>
      <c r="BG35">
        <v>2006</v>
      </c>
      <c r="BH35">
        <v>2007</v>
      </c>
      <c r="BI35">
        <v>2008</v>
      </c>
      <c r="BJ35">
        <v>2009</v>
      </c>
      <c r="BK35">
        <v>2010</v>
      </c>
      <c r="BL35">
        <v>2011</v>
      </c>
      <c r="BM35">
        <v>2012</v>
      </c>
      <c r="BN35">
        <v>2013</v>
      </c>
      <c r="BO35">
        <v>2014</v>
      </c>
      <c r="BP35">
        <v>2015</v>
      </c>
      <c r="BQ35">
        <v>2016</v>
      </c>
      <c r="BR35">
        <v>2017</v>
      </c>
      <c r="BS35">
        <v>2018</v>
      </c>
      <c r="BT35">
        <v>2019</v>
      </c>
      <c r="BU35">
        <v>2020</v>
      </c>
      <c r="BV35">
        <v>2021</v>
      </c>
    </row>
    <row r="36" spans="1:76" s="15" customFormat="1">
      <c r="B36" s="15" t="s">
        <v>60</v>
      </c>
      <c r="C36" s="15">
        <f>SUM(C2:C7)</f>
        <v>400</v>
      </c>
      <c r="D36" s="15">
        <f t="shared" ref="D36:BO36" si="0">SUM(D2:D7)</f>
        <v>500</v>
      </c>
      <c r="E36" s="15">
        <f t="shared" si="0"/>
        <v>900</v>
      </c>
      <c r="F36" s="15">
        <f t="shared" si="0"/>
        <v>700</v>
      </c>
      <c r="G36" s="15">
        <f t="shared" si="0"/>
        <v>500</v>
      </c>
      <c r="H36" s="15">
        <f t="shared" si="0"/>
        <v>800</v>
      </c>
      <c r="I36" s="15">
        <f t="shared" si="0"/>
        <v>1100</v>
      </c>
      <c r="J36" s="15">
        <f t="shared" si="0"/>
        <v>600</v>
      </c>
      <c r="K36" s="15">
        <f t="shared" si="0"/>
        <v>1500</v>
      </c>
      <c r="L36" s="15">
        <f t="shared" si="0"/>
        <v>1200</v>
      </c>
      <c r="M36" s="15">
        <f t="shared" si="0"/>
        <v>1600</v>
      </c>
      <c r="N36" s="15">
        <f t="shared" si="0"/>
        <v>1000</v>
      </c>
      <c r="O36" s="15">
        <f t="shared" si="0"/>
        <v>1900</v>
      </c>
      <c r="P36" s="15">
        <f t="shared" si="0"/>
        <v>1300</v>
      </c>
      <c r="Q36" s="15">
        <f t="shared" si="0"/>
        <v>1700</v>
      </c>
      <c r="R36" s="15">
        <f t="shared" si="0"/>
        <v>1400</v>
      </c>
      <c r="S36" s="15">
        <f t="shared" si="0"/>
        <v>1500</v>
      </c>
      <c r="T36" s="15">
        <f t="shared" si="0"/>
        <v>1700</v>
      </c>
      <c r="U36" s="15">
        <f t="shared" si="0"/>
        <v>1800</v>
      </c>
      <c r="V36" s="15">
        <f t="shared" si="0"/>
        <v>1400</v>
      </c>
      <c r="W36" s="15">
        <f t="shared" si="0"/>
        <v>2110</v>
      </c>
      <c r="X36" s="15">
        <f t="shared" si="0"/>
        <v>2110</v>
      </c>
      <c r="Y36" s="15">
        <f t="shared" si="0"/>
        <v>2050</v>
      </c>
      <c r="Z36" s="15">
        <f t="shared" si="0"/>
        <v>3230</v>
      </c>
      <c r="AA36" s="15">
        <f t="shared" si="0"/>
        <v>6289</v>
      </c>
      <c r="AB36" s="15">
        <f t="shared" si="0"/>
        <v>5453</v>
      </c>
      <c r="AC36" s="15">
        <f t="shared" si="0"/>
        <v>8009</v>
      </c>
      <c r="AD36" s="15">
        <f t="shared" si="0"/>
        <v>11437</v>
      </c>
      <c r="AE36" s="15">
        <f t="shared" si="0"/>
        <v>9592</v>
      </c>
      <c r="AF36" s="15">
        <f t="shared" si="0"/>
        <v>12399</v>
      </c>
      <c r="AG36" s="15">
        <f t="shared" si="0"/>
        <v>8075</v>
      </c>
      <c r="AH36" s="15">
        <f t="shared" si="0"/>
        <v>8539</v>
      </c>
      <c r="AI36" s="15">
        <f t="shared" si="0"/>
        <v>7260</v>
      </c>
      <c r="AJ36" s="15">
        <f t="shared" si="0"/>
        <v>6562</v>
      </c>
      <c r="AK36" s="15">
        <f t="shared" si="0"/>
        <v>8970</v>
      </c>
      <c r="AL36" s="15">
        <f t="shared" si="0"/>
        <v>10816</v>
      </c>
      <c r="AM36" s="15">
        <f t="shared" si="0"/>
        <v>11381</v>
      </c>
      <c r="AN36" s="15">
        <f t="shared" si="0"/>
        <v>10601</v>
      </c>
      <c r="AO36" s="15">
        <f t="shared" si="0"/>
        <v>7857</v>
      </c>
      <c r="AP36" s="15">
        <f t="shared" si="0"/>
        <v>13708</v>
      </c>
      <c r="AQ36" s="15">
        <f t="shared" si="0"/>
        <v>12810</v>
      </c>
      <c r="AR36" s="15">
        <f t="shared" si="0"/>
        <v>12643</v>
      </c>
      <c r="AS36" s="15">
        <f t="shared" si="0"/>
        <v>13470</v>
      </c>
      <c r="AT36" s="15">
        <f t="shared" si="0"/>
        <v>15422</v>
      </c>
      <c r="AU36" s="15">
        <f t="shared" si="0"/>
        <v>17829</v>
      </c>
      <c r="AV36" s="15">
        <f t="shared" si="0"/>
        <v>20915</v>
      </c>
      <c r="AW36" s="15">
        <f t="shared" si="0"/>
        <v>30824</v>
      </c>
      <c r="AX36" s="15">
        <f t="shared" si="0"/>
        <v>32573</v>
      </c>
      <c r="AY36" s="15">
        <f t="shared" si="0"/>
        <v>27970</v>
      </c>
      <c r="AZ36" s="15">
        <f t="shared" si="0"/>
        <v>26946</v>
      </c>
      <c r="BA36" s="15">
        <f t="shared" si="0"/>
        <v>26067</v>
      </c>
      <c r="BB36" s="15">
        <f t="shared" si="0"/>
        <v>25666</v>
      </c>
      <c r="BC36" s="15">
        <f t="shared" si="0"/>
        <v>30162</v>
      </c>
      <c r="BD36" s="15">
        <f t="shared" si="0"/>
        <v>27781</v>
      </c>
      <c r="BE36" s="15">
        <f t="shared" si="0"/>
        <v>27496</v>
      </c>
      <c r="BF36" s="15">
        <f t="shared" si="0"/>
        <v>26462</v>
      </c>
      <c r="BG36" s="15">
        <f t="shared" si="0"/>
        <v>30802</v>
      </c>
      <c r="BH36" s="15">
        <f t="shared" si="0"/>
        <v>34705</v>
      </c>
      <c r="BI36" s="15">
        <f t="shared" si="0"/>
        <v>31458</v>
      </c>
      <c r="BJ36" s="15">
        <f t="shared" si="0"/>
        <v>30907</v>
      </c>
      <c r="BK36" s="15">
        <f t="shared" si="0"/>
        <v>39074</v>
      </c>
      <c r="BL36" s="15">
        <f t="shared" si="0"/>
        <v>38468</v>
      </c>
      <c r="BM36" s="15">
        <f t="shared" si="0"/>
        <v>29369</v>
      </c>
      <c r="BN36" s="15">
        <f t="shared" si="0"/>
        <v>33694.19</v>
      </c>
      <c r="BO36" s="15">
        <f t="shared" si="0"/>
        <v>32739.56</v>
      </c>
      <c r="BP36" s="15">
        <f t="shared" ref="BP36:BV36" si="1">SUM(BP2:BP7)</f>
        <v>25422.84</v>
      </c>
      <c r="BQ36" s="15">
        <f t="shared" si="1"/>
        <v>27225.08</v>
      </c>
      <c r="BR36" s="15">
        <f t="shared" si="1"/>
        <v>24612.959999999999</v>
      </c>
      <c r="BS36" s="15">
        <f t="shared" si="1"/>
        <v>32621.88</v>
      </c>
      <c r="BT36" s="15">
        <f t="shared" si="1"/>
        <v>24936.320000000003</v>
      </c>
      <c r="BU36" s="15">
        <f t="shared" si="1"/>
        <v>25777.100000000002</v>
      </c>
      <c r="BV36" s="15">
        <f t="shared" si="1"/>
        <v>28320.65</v>
      </c>
      <c r="BX36" s="15">
        <f>BV36/BV39</f>
        <v>2.9418959182359521E-2</v>
      </c>
    </row>
    <row r="37" spans="1:76" s="15" customFormat="1">
      <c r="B37" s="15" t="s">
        <v>74</v>
      </c>
      <c r="C37" s="15">
        <f>SUM(C8:C18)</f>
        <v>43400</v>
      </c>
      <c r="D37" s="15">
        <f t="shared" ref="D37:BO37" si="2">SUM(D8:D18)</f>
        <v>47100</v>
      </c>
      <c r="E37" s="15">
        <f t="shared" si="2"/>
        <v>47700</v>
      </c>
      <c r="F37" s="15">
        <f t="shared" si="2"/>
        <v>44800</v>
      </c>
      <c r="G37" s="15">
        <f t="shared" si="2"/>
        <v>67600</v>
      </c>
      <c r="H37" s="15">
        <f t="shared" si="2"/>
        <v>57000</v>
      </c>
      <c r="I37" s="15">
        <f t="shared" si="2"/>
        <v>73300</v>
      </c>
      <c r="J37" s="15">
        <f t="shared" si="2"/>
        <v>64700</v>
      </c>
      <c r="K37" s="15">
        <f t="shared" si="2"/>
        <v>63900</v>
      </c>
      <c r="L37" s="15">
        <f t="shared" si="2"/>
        <v>57800</v>
      </c>
      <c r="M37" s="15">
        <f t="shared" si="2"/>
        <v>63300</v>
      </c>
      <c r="N37" s="15">
        <f t="shared" si="2"/>
        <v>60200</v>
      </c>
      <c r="O37" s="15">
        <f t="shared" si="2"/>
        <v>58900</v>
      </c>
      <c r="P37" s="15">
        <f t="shared" si="2"/>
        <v>51600</v>
      </c>
      <c r="Q37" s="15">
        <f t="shared" si="2"/>
        <v>70600</v>
      </c>
      <c r="R37" s="15">
        <f t="shared" si="2"/>
        <v>61100</v>
      </c>
      <c r="S37" s="15">
        <f t="shared" si="2"/>
        <v>74100</v>
      </c>
      <c r="T37" s="15">
        <f t="shared" si="2"/>
        <v>85900</v>
      </c>
      <c r="U37" s="15">
        <f t="shared" si="2"/>
        <v>85200</v>
      </c>
      <c r="V37" s="15">
        <f t="shared" si="2"/>
        <v>81800</v>
      </c>
      <c r="W37" s="15">
        <f t="shared" si="2"/>
        <v>108400</v>
      </c>
      <c r="X37" s="15">
        <f t="shared" si="2"/>
        <v>96890</v>
      </c>
      <c r="Y37" s="15">
        <f t="shared" si="2"/>
        <v>102330</v>
      </c>
      <c r="Z37" s="15">
        <f t="shared" si="2"/>
        <v>116980</v>
      </c>
      <c r="AA37" s="15">
        <f t="shared" si="2"/>
        <v>168625</v>
      </c>
      <c r="AB37" s="15">
        <f t="shared" si="2"/>
        <v>194300</v>
      </c>
      <c r="AC37" s="15">
        <f t="shared" si="2"/>
        <v>164543</v>
      </c>
      <c r="AD37" s="15">
        <f t="shared" si="2"/>
        <v>201111</v>
      </c>
      <c r="AE37" s="15">
        <f t="shared" si="2"/>
        <v>187097</v>
      </c>
      <c r="AF37" s="15">
        <f t="shared" si="2"/>
        <v>199659</v>
      </c>
      <c r="AG37" s="15">
        <f t="shared" si="2"/>
        <v>195952</v>
      </c>
      <c r="AH37" s="15">
        <f t="shared" si="2"/>
        <v>181687</v>
      </c>
      <c r="AI37" s="15">
        <f t="shared" si="2"/>
        <v>196304</v>
      </c>
      <c r="AJ37" s="15">
        <f t="shared" si="2"/>
        <v>225031</v>
      </c>
      <c r="AK37" s="15">
        <f t="shared" si="2"/>
        <v>243229</v>
      </c>
      <c r="AL37" s="15">
        <f t="shared" si="2"/>
        <v>219510</v>
      </c>
      <c r="AM37" s="15">
        <f t="shared" si="2"/>
        <v>263473</v>
      </c>
      <c r="AN37" s="15">
        <f t="shared" si="2"/>
        <v>272005</v>
      </c>
      <c r="AO37" s="15">
        <f t="shared" si="2"/>
        <v>299666</v>
      </c>
      <c r="AP37" s="15">
        <f t="shared" si="2"/>
        <v>329701</v>
      </c>
      <c r="AQ37" s="15">
        <f t="shared" si="2"/>
        <v>325474</v>
      </c>
      <c r="AR37" s="15">
        <f t="shared" si="2"/>
        <v>377928</v>
      </c>
      <c r="AS37" s="15">
        <f t="shared" si="2"/>
        <v>386036</v>
      </c>
      <c r="AT37" s="15">
        <f t="shared" si="2"/>
        <v>418234</v>
      </c>
      <c r="AU37" s="15">
        <f t="shared" si="2"/>
        <v>422645</v>
      </c>
      <c r="AV37" s="15">
        <f t="shared" si="2"/>
        <v>455347</v>
      </c>
      <c r="AW37" s="15">
        <f t="shared" si="2"/>
        <v>488324</v>
      </c>
      <c r="AX37" s="15">
        <f t="shared" si="2"/>
        <v>542053</v>
      </c>
      <c r="AY37" s="15">
        <f t="shared" si="2"/>
        <v>569422</v>
      </c>
      <c r="AZ37" s="15">
        <f t="shared" si="2"/>
        <v>571085</v>
      </c>
      <c r="BA37" s="15">
        <f t="shared" si="2"/>
        <v>561250</v>
      </c>
      <c r="BB37" s="15">
        <f t="shared" si="2"/>
        <v>541489</v>
      </c>
      <c r="BC37" s="15">
        <f t="shared" si="2"/>
        <v>550233</v>
      </c>
      <c r="BD37" s="15">
        <f t="shared" si="2"/>
        <v>568331</v>
      </c>
      <c r="BE37" s="15">
        <f t="shared" si="2"/>
        <v>571733</v>
      </c>
      <c r="BF37" s="15">
        <f t="shared" si="2"/>
        <v>545050</v>
      </c>
      <c r="BG37" s="15">
        <f t="shared" si="2"/>
        <v>580698</v>
      </c>
      <c r="BH37" s="15">
        <f t="shared" si="2"/>
        <v>640788</v>
      </c>
      <c r="BI37" s="15">
        <f t="shared" si="2"/>
        <v>672210</v>
      </c>
      <c r="BJ37" s="15">
        <f t="shared" si="2"/>
        <v>718153</v>
      </c>
      <c r="BK37" s="15">
        <f t="shared" si="2"/>
        <v>726338</v>
      </c>
      <c r="BL37" s="15">
        <f t="shared" si="2"/>
        <v>750664</v>
      </c>
      <c r="BM37" s="15">
        <f t="shared" si="2"/>
        <v>776282</v>
      </c>
      <c r="BN37" s="15">
        <f t="shared" si="2"/>
        <v>798001.36</v>
      </c>
      <c r="BO37" s="15">
        <f t="shared" si="2"/>
        <v>783330.09</v>
      </c>
      <c r="BP37" s="15">
        <f t="shared" ref="BP37:BV37" si="3">SUM(BP8:BP18)</f>
        <v>823154.7</v>
      </c>
      <c r="BQ37" s="15">
        <f t="shared" si="3"/>
        <v>843946.54</v>
      </c>
      <c r="BR37" s="15">
        <f t="shared" si="3"/>
        <v>985095.43</v>
      </c>
      <c r="BS37" s="15">
        <f t="shared" si="3"/>
        <v>837385.56</v>
      </c>
      <c r="BT37" s="15">
        <f t="shared" si="3"/>
        <v>1030472.2400000001</v>
      </c>
      <c r="BU37" s="15">
        <f t="shared" si="3"/>
        <v>821332.96</v>
      </c>
      <c r="BV37" s="15">
        <f t="shared" si="3"/>
        <v>808862.24999999988</v>
      </c>
      <c r="BX37" s="15">
        <f>BV37/BV39</f>
        <v>0.84023090984498872</v>
      </c>
    </row>
    <row r="38" spans="1:76" s="15" customFormat="1">
      <c r="B38" s="15" t="s">
        <v>80</v>
      </c>
      <c r="C38" s="15">
        <f>SUM(C19:C33)</f>
        <v>37000</v>
      </c>
      <c r="D38" s="15">
        <f t="shared" ref="D38:BO38" si="4">SUM(D19:D33)</f>
        <v>37200</v>
      </c>
      <c r="E38" s="15">
        <f t="shared" si="4"/>
        <v>39000</v>
      </c>
      <c r="F38" s="15">
        <f t="shared" si="4"/>
        <v>39900</v>
      </c>
      <c r="G38" s="15">
        <f t="shared" si="4"/>
        <v>24200</v>
      </c>
      <c r="H38" s="15">
        <f t="shared" si="4"/>
        <v>28100</v>
      </c>
      <c r="I38" s="15">
        <f t="shared" si="4"/>
        <v>19200</v>
      </c>
      <c r="J38" s="15">
        <f t="shared" si="4"/>
        <v>25400</v>
      </c>
      <c r="K38" s="15">
        <f t="shared" si="4"/>
        <v>29000</v>
      </c>
      <c r="L38" s="15">
        <f t="shared" si="4"/>
        <v>25300</v>
      </c>
      <c r="M38" s="15">
        <f t="shared" si="4"/>
        <v>20400</v>
      </c>
      <c r="N38" s="15">
        <f t="shared" si="4"/>
        <v>21300</v>
      </c>
      <c r="O38" s="15">
        <f t="shared" si="4"/>
        <v>21700</v>
      </c>
      <c r="P38" s="15">
        <f t="shared" si="4"/>
        <v>20600</v>
      </c>
      <c r="Q38" s="15">
        <f t="shared" si="4"/>
        <v>27400</v>
      </c>
      <c r="R38" s="15">
        <f t="shared" si="4"/>
        <v>33300</v>
      </c>
      <c r="S38" s="15">
        <f t="shared" si="4"/>
        <v>30900</v>
      </c>
      <c r="T38" s="15">
        <f t="shared" si="4"/>
        <v>28400</v>
      </c>
      <c r="U38" s="15">
        <f t="shared" si="4"/>
        <v>34900</v>
      </c>
      <c r="V38" s="15">
        <f t="shared" si="4"/>
        <v>36900</v>
      </c>
      <c r="W38" s="15">
        <f t="shared" si="4"/>
        <v>33900</v>
      </c>
      <c r="X38" s="15">
        <f t="shared" si="4"/>
        <v>34050</v>
      </c>
      <c r="Y38" s="15">
        <f t="shared" si="4"/>
        <v>26900</v>
      </c>
      <c r="Z38" s="15">
        <f t="shared" si="4"/>
        <v>54200</v>
      </c>
      <c r="AA38" s="15">
        <f t="shared" si="4"/>
        <v>44025</v>
      </c>
      <c r="AB38" s="15">
        <f t="shared" si="4"/>
        <v>35778</v>
      </c>
      <c r="AC38" s="15">
        <f t="shared" si="4"/>
        <v>64584</v>
      </c>
      <c r="AD38" s="15">
        <f t="shared" si="4"/>
        <v>41958</v>
      </c>
      <c r="AE38" s="15">
        <f t="shared" si="4"/>
        <v>65373</v>
      </c>
      <c r="AF38" s="15">
        <f t="shared" si="4"/>
        <v>59016</v>
      </c>
      <c r="AG38" s="15">
        <f t="shared" si="4"/>
        <v>48370</v>
      </c>
      <c r="AH38" s="15">
        <f t="shared" si="4"/>
        <v>64340</v>
      </c>
      <c r="AI38" s="15">
        <f t="shared" si="4"/>
        <v>56210</v>
      </c>
      <c r="AJ38" s="15">
        <f t="shared" si="4"/>
        <v>66666</v>
      </c>
      <c r="AK38" s="15">
        <f t="shared" si="4"/>
        <v>54629</v>
      </c>
      <c r="AL38" s="15">
        <f t="shared" si="4"/>
        <v>55150</v>
      </c>
      <c r="AM38" s="15">
        <f t="shared" si="4"/>
        <v>50413</v>
      </c>
      <c r="AN38" s="15">
        <f t="shared" si="4"/>
        <v>48868</v>
      </c>
      <c r="AO38" s="15">
        <f t="shared" si="4"/>
        <v>47200</v>
      </c>
      <c r="AP38" s="15">
        <f t="shared" si="4"/>
        <v>36874</v>
      </c>
      <c r="AQ38" s="15">
        <f t="shared" si="4"/>
        <v>45866</v>
      </c>
      <c r="AR38" s="15">
        <f t="shared" si="4"/>
        <v>44494</v>
      </c>
      <c r="AS38" s="15">
        <f t="shared" si="4"/>
        <v>53514</v>
      </c>
      <c r="AT38" s="15">
        <f t="shared" si="4"/>
        <v>56353</v>
      </c>
      <c r="AU38" s="15">
        <f t="shared" si="4"/>
        <v>63482</v>
      </c>
      <c r="AV38" s="15">
        <f t="shared" si="4"/>
        <v>70169</v>
      </c>
      <c r="AW38" s="15">
        <f t="shared" si="4"/>
        <v>68457</v>
      </c>
      <c r="AX38" s="15">
        <f t="shared" si="4"/>
        <v>72396</v>
      </c>
      <c r="AY38" s="15">
        <f t="shared" si="4"/>
        <v>92170</v>
      </c>
      <c r="AZ38" s="15">
        <f t="shared" si="4"/>
        <v>94137</v>
      </c>
      <c r="BA38" s="15">
        <f t="shared" si="4"/>
        <v>84640</v>
      </c>
      <c r="BB38" s="15">
        <f t="shared" si="4"/>
        <v>76788</v>
      </c>
      <c r="BC38" s="15">
        <f t="shared" si="4"/>
        <v>80317</v>
      </c>
      <c r="BD38" s="15">
        <f t="shared" si="4"/>
        <v>83750</v>
      </c>
      <c r="BE38" s="15">
        <f t="shared" si="4"/>
        <v>74807</v>
      </c>
      <c r="BF38" s="15">
        <f t="shared" si="4"/>
        <v>77144</v>
      </c>
      <c r="BG38" s="15">
        <f t="shared" si="4"/>
        <v>80537</v>
      </c>
      <c r="BH38" s="15">
        <f t="shared" si="4"/>
        <v>92066</v>
      </c>
      <c r="BI38" s="15">
        <f t="shared" si="4"/>
        <v>85476</v>
      </c>
      <c r="BJ38" s="15">
        <f t="shared" si="4"/>
        <v>93658</v>
      </c>
      <c r="BK38" s="15">
        <f t="shared" si="4"/>
        <v>82486</v>
      </c>
      <c r="BL38" s="15">
        <f t="shared" si="4"/>
        <v>94501</v>
      </c>
      <c r="BM38" s="15">
        <f t="shared" si="4"/>
        <v>108202</v>
      </c>
      <c r="BN38" s="15">
        <f t="shared" si="4"/>
        <v>113105.09</v>
      </c>
      <c r="BO38" s="15">
        <f t="shared" si="4"/>
        <v>127483.49</v>
      </c>
      <c r="BP38" s="15">
        <f t="shared" ref="BP38:BV38" si="5">SUM(BP19:BP33)</f>
        <v>143990.78</v>
      </c>
      <c r="BQ38" s="15">
        <f t="shared" si="5"/>
        <v>151995.96</v>
      </c>
      <c r="BR38" s="15">
        <f t="shared" si="5"/>
        <v>165588.33999999997</v>
      </c>
      <c r="BS38" s="15">
        <f t="shared" si="5"/>
        <v>129177.14</v>
      </c>
      <c r="BT38" s="15">
        <f t="shared" si="5"/>
        <v>148360.56</v>
      </c>
      <c r="BU38" s="15">
        <f t="shared" si="5"/>
        <v>135158.16999999998</v>
      </c>
      <c r="BV38" s="15">
        <f t="shared" si="5"/>
        <v>125483.72</v>
      </c>
      <c r="BX38" s="15">
        <f>BV38/BV39</f>
        <v>0.1303501309726518</v>
      </c>
    </row>
    <row r="39" spans="1:76" s="15" customFormat="1">
      <c r="B39" s="15" t="s">
        <v>619</v>
      </c>
      <c r="C39" s="15">
        <f>SUM(C36:C38)</f>
        <v>80800</v>
      </c>
      <c r="D39" s="15">
        <f t="shared" ref="D39:BO39" si="6">SUM(D36:D38)</f>
        <v>84800</v>
      </c>
      <c r="E39" s="15">
        <f t="shared" si="6"/>
        <v>87600</v>
      </c>
      <c r="F39" s="15">
        <f t="shared" si="6"/>
        <v>85400</v>
      </c>
      <c r="G39" s="15">
        <f t="shared" si="6"/>
        <v>92300</v>
      </c>
      <c r="H39" s="15">
        <f t="shared" si="6"/>
        <v>85900</v>
      </c>
      <c r="I39" s="15">
        <f t="shared" si="6"/>
        <v>93600</v>
      </c>
      <c r="J39" s="15">
        <f t="shared" si="6"/>
        <v>90700</v>
      </c>
      <c r="K39" s="15">
        <f t="shared" si="6"/>
        <v>94400</v>
      </c>
      <c r="L39" s="15">
        <f t="shared" si="6"/>
        <v>84300</v>
      </c>
      <c r="M39" s="15">
        <f t="shared" si="6"/>
        <v>85300</v>
      </c>
      <c r="N39" s="15">
        <f t="shared" si="6"/>
        <v>82500</v>
      </c>
      <c r="O39" s="15">
        <f t="shared" si="6"/>
        <v>82500</v>
      </c>
      <c r="P39" s="15">
        <f t="shared" si="6"/>
        <v>73500</v>
      </c>
      <c r="Q39" s="15">
        <f t="shared" si="6"/>
        <v>99700</v>
      </c>
      <c r="R39" s="15">
        <f t="shared" si="6"/>
        <v>95800</v>
      </c>
      <c r="S39" s="15">
        <f t="shared" si="6"/>
        <v>106500</v>
      </c>
      <c r="T39" s="15">
        <f t="shared" si="6"/>
        <v>116000</v>
      </c>
      <c r="U39" s="15">
        <f t="shared" si="6"/>
        <v>121900</v>
      </c>
      <c r="V39" s="15">
        <f t="shared" si="6"/>
        <v>120100</v>
      </c>
      <c r="W39" s="15">
        <f t="shared" si="6"/>
        <v>144410</v>
      </c>
      <c r="X39" s="15">
        <f t="shared" si="6"/>
        <v>133050</v>
      </c>
      <c r="Y39" s="15">
        <f t="shared" si="6"/>
        <v>131280</v>
      </c>
      <c r="Z39" s="15">
        <f t="shared" si="6"/>
        <v>174410</v>
      </c>
      <c r="AA39" s="15">
        <f t="shared" si="6"/>
        <v>218939</v>
      </c>
      <c r="AB39" s="15">
        <f t="shared" si="6"/>
        <v>235531</v>
      </c>
      <c r="AC39" s="15">
        <f t="shared" si="6"/>
        <v>237136</v>
      </c>
      <c r="AD39" s="15">
        <f t="shared" si="6"/>
        <v>254506</v>
      </c>
      <c r="AE39" s="15">
        <f t="shared" si="6"/>
        <v>262062</v>
      </c>
      <c r="AF39" s="15">
        <f t="shared" si="6"/>
        <v>271074</v>
      </c>
      <c r="AG39" s="15">
        <f t="shared" si="6"/>
        <v>252397</v>
      </c>
      <c r="AH39" s="15">
        <f t="shared" si="6"/>
        <v>254566</v>
      </c>
      <c r="AI39" s="15">
        <f t="shared" si="6"/>
        <v>259774</v>
      </c>
      <c r="AJ39" s="15">
        <f t="shared" si="6"/>
        <v>298259</v>
      </c>
      <c r="AK39" s="15">
        <f t="shared" si="6"/>
        <v>306828</v>
      </c>
      <c r="AL39" s="15">
        <f t="shared" si="6"/>
        <v>285476</v>
      </c>
      <c r="AM39" s="15">
        <f t="shared" si="6"/>
        <v>325267</v>
      </c>
      <c r="AN39" s="15">
        <f t="shared" si="6"/>
        <v>331474</v>
      </c>
      <c r="AO39" s="15">
        <f t="shared" si="6"/>
        <v>354723</v>
      </c>
      <c r="AP39" s="15">
        <f t="shared" si="6"/>
        <v>380283</v>
      </c>
      <c r="AQ39" s="15">
        <f t="shared" si="6"/>
        <v>384150</v>
      </c>
      <c r="AR39" s="15">
        <f t="shared" si="6"/>
        <v>435065</v>
      </c>
      <c r="AS39" s="15">
        <f t="shared" si="6"/>
        <v>453020</v>
      </c>
      <c r="AT39" s="15">
        <f t="shared" si="6"/>
        <v>490009</v>
      </c>
      <c r="AU39" s="15">
        <f t="shared" si="6"/>
        <v>503956</v>
      </c>
      <c r="AV39" s="15">
        <f t="shared" si="6"/>
        <v>546431</v>
      </c>
      <c r="AW39" s="15">
        <f t="shared" si="6"/>
        <v>587605</v>
      </c>
      <c r="AX39" s="15">
        <f t="shared" si="6"/>
        <v>647022</v>
      </c>
      <c r="AY39" s="15">
        <f t="shared" si="6"/>
        <v>689562</v>
      </c>
      <c r="AZ39" s="15">
        <f t="shared" si="6"/>
        <v>692168</v>
      </c>
      <c r="BA39" s="15">
        <f t="shared" si="6"/>
        <v>671957</v>
      </c>
      <c r="BB39" s="15">
        <f t="shared" si="6"/>
        <v>643943</v>
      </c>
      <c r="BC39" s="15">
        <f t="shared" si="6"/>
        <v>660712</v>
      </c>
      <c r="BD39" s="15">
        <f t="shared" si="6"/>
        <v>679862</v>
      </c>
      <c r="BE39" s="15">
        <f t="shared" si="6"/>
        <v>674036</v>
      </c>
      <c r="BF39" s="15">
        <f t="shared" si="6"/>
        <v>648656</v>
      </c>
      <c r="BG39" s="15">
        <f t="shared" si="6"/>
        <v>692037</v>
      </c>
      <c r="BH39" s="15">
        <f t="shared" si="6"/>
        <v>767559</v>
      </c>
      <c r="BI39" s="15">
        <f t="shared" si="6"/>
        <v>789144</v>
      </c>
      <c r="BJ39" s="15">
        <f t="shared" si="6"/>
        <v>842718</v>
      </c>
      <c r="BK39" s="15">
        <f t="shared" si="6"/>
        <v>847898</v>
      </c>
      <c r="BL39" s="15">
        <f t="shared" si="6"/>
        <v>883633</v>
      </c>
      <c r="BM39" s="15">
        <f t="shared" si="6"/>
        <v>913853</v>
      </c>
      <c r="BN39" s="15">
        <f t="shared" si="6"/>
        <v>944800.64</v>
      </c>
      <c r="BO39" s="15">
        <f t="shared" si="6"/>
        <v>943553.14</v>
      </c>
      <c r="BP39" s="15">
        <f t="shared" ref="BP39:BV39" si="7">SUM(BP36:BP38)</f>
        <v>992568.31999999995</v>
      </c>
      <c r="BQ39" s="15">
        <f t="shared" si="7"/>
        <v>1023167.58</v>
      </c>
      <c r="BR39" s="15">
        <f t="shared" si="7"/>
        <v>1175296.73</v>
      </c>
      <c r="BS39" s="15">
        <f t="shared" si="7"/>
        <v>999184.58000000007</v>
      </c>
      <c r="BT39" s="15">
        <f t="shared" si="7"/>
        <v>1203769.1200000001</v>
      </c>
      <c r="BU39" s="15">
        <f t="shared" si="7"/>
        <v>982268.23</v>
      </c>
      <c r="BV39" s="15">
        <f t="shared" si="7"/>
        <v>962666.61999999988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402C-F530-2940-98FB-DE33648787FE}">
  <dimension ref="A1:BQ318"/>
  <sheetViews>
    <sheetView workbookViewId="0">
      <selection sqref="A1:XFD1048576"/>
    </sheetView>
  </sheetViews>
  <sheetFormatPr baseColWidth="10" defaultRowHeight="15"/>
  <cols>
    <col min="1" max="1" width="10.83203125" style="5"/>
    <col min="2" max="2" width="23.5" style="212" customWidth="1"/>
    <col min="3" max="3" width="28" style="36" customWidth="1"/>
    <col min="4" max="4" width="24" style="210" customWidth="1"/>
    <col min="5" max="5" width="10.83203125" style="5"/>
    <col min="6" max="6" width="21.33203125" style="210" customWidth="1"/>
    <col min="7" max="8" width="10.83203125" style="5"/>
    <col min="9" max="9" width="15.5" style="5" customWidth="1"/>
    <col min="10" max="10" width="10.83203125" style="5"/>
    <col min="11" max="15" width="10.83203125" style="305"/>
    <col min="16" max="22" width="10.83203125" style="309"/>
    <col min="23" max="16384" width="10.83203125" style="210"/>
  </cols>
  <sheetData>
    <row r="1" spans="1:56" ht="16" thickBot="1">
      <c r="A1" s="312" t="s">
        <v>634</v>
      </c>
      <c r="B1" s="313" t="s">
        <v>1</v>
      </c>
      <c r="C1" s="314" t="s">
        <v>2</v>
      </c>
      <c r="D1" s="313" t="s">
        <v>3</v>
      </c>
      <c r="E1" s="315" t="s">
        <v>4</v>
      </c>
      <c r="F1" s="313" t="s">
        <v>5</v>
      </c>
      <c r="G1" s="315" t="s">
        <v>899</v>
      </c>
      <c r="H1" s="315" t="s">
        <v>7</v>
      </c>
      <c r="I1" s="315" t="s">
        <v>8</v>
      </c>
      <c r="J1" s="315" t="s">
        <v>9</v>
      </c>
      <c r="P1" s="305"/>
      <c r="Q1" s="305"/>
      <c r="R1" s="305"/>
      <c r="S1" s="305"/>
      <c r="T1" s="305"/>
      <c r="U1" s="305"/>
      <c r="V1" s="305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</row>
    <row r="2" spans="1:56" s="4" customFormat="1" ht="16" customHeight="1">
      <c r="A2" s="5">
        <v>22</v>
      </c>
      <c r="B2" s="6" t="s">
        <v>19</v>
      </c>
      <c r="C2" s="7" t="s">
        <v>20</v>
      </c>
      <c r="D2" s="6" t="s">
        <v>21</v>
      </c>
      <c r="E2" s="8" t="s">
        <v>22</v>
      </c>
      <c r="F2" s="6" t="s">
        <v>23</v>
      </c>
      <c r="G2" s="5">
        <v>2</v>
      </c>
      <c r="H2" s="9" t="s">
        <v>24</v>
      </c>
      <c r="I2" s="5" t="s">
        <v>25</v>
      </c>
      <c r="J2" s="5" t="s">
        <v>26</v>
      </c>
      <c r="K2" s="306"/>
      <c r="L2" s="306"/>
      <c r="M2" s="306"/>
      <c r="N2" s="306"/>
      <c r="O2" s="306"/>
      <c r="P2" s="307"/>
      <c r="Q2" s="307"/>
      <c r="R2" s="307"/>
      <c r="S2" s="307"/>
      <c r="T2" s="307"/>
      <c r="U2" s="307"/>
      <c r="V2" s="307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11"/>
      <c r="AY2" s="11"/>
      <c r="AZ2" s="11"/>
      <c r="BA2" s="11"/>
      <c r="BB2" s="11"/>
      <c r="BC2" s="11"/>
      <c r="BD2" s="11"/>
    </row>
    <row r="3" spans="1:56" s="11" customFormat="1" ht="16" customHeight="1">
      <c r="A3" s="12">
        <v>24</v>
      </c>
      <c r="B3" s="11" t="s">
        <v>47</v>
      </c>
      <c r="C3" s="13" t="s">
        <v>32</v>
      </c>
      <c r="D3" s="11" t="s">
        <v>33</v>
      </c>
      <c r="E3" s="12">
        <v>57.1</v>
      </c>
      <c r="F3" s="11" t="s">
        <v>39</v>
      </c>
      <c r="G3" s="12">
        <v>1</v>
      </c>
      <c r="H3" s="16" t="s">
        <v>40</v>
      </c>
      <c r="I3" s="12" t="s">
        <v>41</v>
      </c>
      <c r="J3" s="12" t="s">
        <v>34</v>
      </c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</row>
    <row r="4" spans="1:56" s="11" customFormat="1" ht="16" customHeight="1">
      <c r="A4" s="12">
        <v>24</v>
      </c>
      <c r="C4" s="13" t="s">
        <v>32</v>
      </c>
      <c r="D4" s="11" t="s">
        <v>33</v>
      </c>
      <c r="E4" s="12">
        <v>57.1</v>
      </c>
      <c r="F4" s="11" t="s">
        <v>36</v>
      </c>
      <c r="G4" s="12">
        <v>1</v>
      </c>
      <c r="H4" s="14" t="s">
        <v>24</v>
      </c>
      <c r="I4" s="12" t="s">
        <v>25</v>
      </c>
      <c r="J4" s="12" t="s">
        <v>34</v>
      </c>
      <c r="K4" s="306"/>
      <c r="L4" s="306"/>
      <c r="M4" s="306"/>
      <c r="N4" s="306"/>
      <c r="O4" s="306"/>
      <c r="P4" s="307"/>
      <c r="Q4" s="307"/>
      <c r="R4" s="307"/>
      <c r="S4" s="307"/>
      <c r="T4" s="307"/>
      <c r="U4" s="306"/>
      <c r="V4" s="306"/>
      <c r="AY4" s="2"/>
      <c r="AZ4" s="2"/>
      <c r="BA4" s="2"/>
      <c r="BB4" s="2"/>
      <c r="BC4" s="2"/>
      <c r="BD4" s="2"/>
    </row>
    <row r="5" spans="1:56" s="2" customFormat="1" ht="16" customHeight="1">
      <c r="A5" s="5">
        <v>24</v>
      </c>
      <c r="B5" s="11"/>
      <c r="C5" s="7" t="s">
        <v>48</v>
      </c>
      <c r="D5" s="6" t="s">
        <v>49</v>
      </c>
      <c r="E5" s="8" t="s">
        <v>22</v>
      </c>
      <c r="F5" s="6" t="s">
        <v>23</v>
      </c>
      <c r="G5" s="5">
        <v>2</v>
      </c>
      <c r="H5" s="9" t="s">
        <v>24</v>
      </c>
      <c r="I5" s="5" t="s">
        <v>25</v>
      </c>
      <c r="J5" s="5" t="s">
        <v>26</v>
      </c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7"/>
      <c r="V5" s="307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11"/>
      <c r="AY5" s="11"/>
      <c r="AZ5" s="11"/>
      <c r="BA5" s="11"/>
      <c r="BB5" s="11"/>
      <c r="BC5" s="11"/>
      <c r="BD5" s="11"/>
    </row>
    <row r="6" spans="1:56" s="11" customFormat="1" ht="16" customHeight="1">
      <c r="A6" s="5">
        <v>24</v>
      </c>
      <c r="B6" s="6"/>
      <c r="C6" s="7" t="s">
        <v>51</v>
      </c>
      <c r="D6" s="6" t="s">
        <v>52</v>
      </c>
      <c r="E6" s="8" t="s">
        <v>22</v>
      </c>
      <c r="F6" s="6" t="s">
        <v>23</v>
      </c>
      <c r="G6" s="5">
        <v>2</v>
      </c>
      <c r="H6" s="17" t="s">
        <v>40</v>
      </c>
      <c r="I6" s="5" t="s">
        <v>41</v>
      </c>
      <c r="J6" s="5" t="s">
        <v>53</v>
      </c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7"/>
      <c r="V6" s="30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2"/>
    </row>
    <row r="7" spans="1:56" s="11" customFormat="1" ht="16" customHeight="1">
      <c r="A7" s="5">
        <v>24</v>
      </c>
      <c r="B7" s="6"/>
      <c r="C7" s="7" t="s">
        <v>54</v>
      </c>
      <c r="D7" s="6" t="s">
        <v>55</v>
      </c>
      <c r="E7" s="8" t="s">
        <v>22</v>
      </c>
      <c r="F7" s="6" t="s">
        <v>23</v>
      </c>
      <c r="G7" s="5">
        <v>2</v>
      </c>
      <c r="H7" s="9" t="s">
        <v>24</v>
      </c>
      <c r="I7" s="5" t="s">
        <v>25</v>
      </c>
      <c r="J7" s="5" t="s">
        <v>53</v>
      </c>
      <c r="K7" s="306"/>
      <c r="L7" s="306"/>
      <c r="M7" s="306"/>
      <c r="N7" s="306"/>
      <c r="O7" s="306"/>
      <c r="P7" s="307"/>
      <c r="Q7" s="307"/>
      <c r="R7" s="307"/>
      <c r="S7" s="307"/>
      <c r="T7" s="307"/>
      <c r="U7" s="307"/>
      <c r="V7" s="307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18"/>
      <c r="AW7" s="18"/>
    </row>
    <row r="8" spans="1:56" s="11" customFormat="1" ht="16" customHeight="1">
      <c r="A8" s="5">
        <v>25</v>
      </c>
      <c r="B8" s="11" t="s">
        <v>56</v>
      </c>
      <c r="C8" s="7" t="s">
        <v>57</v>
      </c>
      <c r="D8" s="6" t="s">
        <v>58</v>
      </c>
      <c r="E8" s="8" t="s">
        <v>22</v>
      </c>
      <c r="F8" s="6" t="s">
        <v>23</v>
      </c>
      <c r="G8" s="5">
        <v>2</v>
      </c>
      <c r="H8" s="9" t="s">
        <v>24</v>
      </c>
      <c r="I8" s="5" t="s">
        <v>25</v>
      </c>
      <c r="J8" s="5" t="s">
        <v>26</v>
      </c>
      <c r="K8" s="306"/>
      <c r="L8" s="306"/>
      <c r="M8" s="306"/>
      <c r="N8" s="306"/>
      <c r="O8" s="306"/>
      <c r="P8" s="307"/>
      <c r="Q8" s="307"/>
      <c r="R8" s="307"/>
      <c r="S8" s="307"/>
      <c r="T8" s="307"/>
      <c r="U8" s="307"/>
      <c r="V8" s="307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56" s="11" customFormat="1" ht="16" customHeight="1">
      <c r="A9" s="12">
        <v>31</v>
      </c>
      <c r="B9" s="11" t="s">
        <v>60</v>
      </c>
      <c r="C9" s="13" t="s">
        <v>61</v>
      </c>
      <c r="D9" s="11" t="s">
        <v>62</v>
      </c>
      <c r="E9" s="12">
        <v>57.1</v>
      </c>
      <c r="F9" s="11" t="s">
        <v>68</v>
      </c>
      <c r="G9" s="12">
        <v>1</v>
      </c>
      <c r="H9" s="14" t="s">
        <v>24</v>
      </c>
      <c r="I9" s="12" t="s">
        <v>25</v>
      </c>
      <c r="J9" s="12" t="s">
        <v>34</v>
      </c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</row>
    <row r="10" spans="1:56" s="11" customFormat="1" ht="16" customHeight="1">
      <c r="A10" s="12">
        <v>31</v>
      </c>
      <c r="C10" s="13" t="s">
        <v>61</v>
      </c>
      <c r="D10" s="11" t="s">
        <v>62</v>
      </c>
      <c r="E10" s="12">
        <v>57.1</v>
      </c>
      <c r="F10" s="11" t="s">
        <v>69</v>
      </c>
      <c r="G10" s="12">
        <v>1</v>
      </c>
      <c r="H10" s="16" t="s">
        <v>40</v>
      </c>
      <c r="I10" s="12" t="s">
        <v>41</v>
      </c>
      <c r="J10" s="12" t="s">
        <v>34</v>
      </c>
      <c r="K10" s="306"/>
      <c r="L10" s="306"/>
      <c r="M10" s="306"/>
      <c r="N10" s="306"/>
      <c r="O10" s="306"/>
      <c r="P10" s="307"/>
      <c r="Q10" s="307"/>
      <c r="R10" s="307"/>
      <c r="S10" s="307"/>
      <c r="T10" s="307"/>
      <c r="U10" s="306"/>
      <c r="V10" s="306"/>
    </row>
    <row r="11" spans="1:56" s="11" customFormat="1" ht="16" customHeight="1">
      <c r="A11" s="12">
        <v>31</v>
      </c>
      <c r="C11" s="13" t="s">
        <v>61</v>
      </c>
      <c r="D11" s="11" t="s">
        <v>62</v>
      </c>
      <c r="E11" s="12">
        <v>57.1</v>
      </c>
      <c r="F11" s="11" t="s">
        <v>63</v>
      </c>
      <c r="G11" s="12">
        <v>1</v>
      </c>
      <c r="H11" s="14" t="s">
        <v>24</v>
      </c>
      <c r="I11" s="12" t="s">
        <v>25</v>
      </c>
      <c r="J11" s="12" t="s">
        <v>34</v>
      </c>
      <c r="K11" s="306"/>
      <c r="L11" s="306"/>
      <c r="M11" s="306"/>
      <c r="N11" s="306"/>
      <c r="O11" s="306"/>
      <c r="P11" s="307"/>
      <c r="Q11" s="307"/>
      <c r="R11" s="307"/>
      <c r="S11" s="307"/>
      <c r="T11" s="307"/>
      <c r="U11" s="308"/>
      <c r="V11" s="308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56" s="212" customFormat="1" ht="16" customHeight="1">
      <c r="A12" s="5">
        <v>31</v>
      </c>
      <c r="B12" s="210"/>
      <c r="C12" s="36" t="s">
        <v>70</v>
      </c>
      <c r="D12" s="210" t="s">
        <v>71</v>
      </c>
      <c r="E12" s="8" t="s">
        <v>22</v>
      </c>
      <c r="F12" s="210" t="s">
        <v>23</v>
      </c>
      <c r="G12" s="5">
        <v>2</v>
      </c>
      <c r="H12" s="9" t="s">
        <v>24</v>
      </c>
      <c r="I12" s="5" t="s">
        <v>25</v>
      </c>
      <c r="J12" s="5" t="s">
        <v>26</v>
      </c>
      <c r="K12" s="305"/>
      <c r="L12" s="305"/>
      <c r="M12" s="305"/>
      <c r="N12" s="305"/>
      <c r="O12" s="305"/>
      <c r="P12" s="309"/>
      <c r="Q12" s="309"/>
      <c r="R12" s="309"/>
      <c r="S12" s="309"/>
      <c r="T12" s="309"/>
      <c r="U12" s="309"/>
      <c r="V12" s="309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0"/>
    </row>
    <row r="13" spans="1:56" s="11" customFormat="1" ht="16" customHeight="1">
      <c r="A13" s="5">
        <v>31</v>
      </c>
      <c r="C13" s="7" t="s">
        <v>72</v>
      </c>
      <c r="D13" s="6" t="s">
        <v>73</v>
      </c>
      <c r="E13" s="8" t="s">
        <v>22</v>
      </c>
      <c r="F13" s="6" t="s">
        <v>23</v>
      </c>
      <c r="G13" s="5">
        <v>2</v>
      </c>
      <c r="H13" s="9" t="s">
        <v>24</v>
      </c>
      <c r="I13" s="5" t="s">
        <v>25</v>
      </c>
      <c r="J13" s="5" t="s">
        <v>26</v>
      </c>
      <c r="K13" s="306"/>
      <c r="L13" s="306"/>
      <c r="M13" s="306"/>
      <c r="N13" s="306"/>
      <c r="O13" s="306"/>
      <c r="P13" s="307"/>
      <c r="Q13" s="307"/>
      <c r="R13" s="307"/>
      <c r="S13" s="307"/>
      <c r="T13" s="307"/>
      <c r="U13" s="307"/>
      <c r="V13" s="307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56" s="11" customFormat="1" ht="16" customHeight="1">
      <c r="A14" s="5">
        <v>32</v>
      </c>
      <c r="B14" s="11" t="s">
        <v>615</v>
      </c>
      <c r="C14" s="7" t="s">
        <v>75</v>
      </c>
      <c r="D14" s="6" t="s">
        <v>76</v>
      </c>
      <c r="E14" s="8" t="s">
        <v>22</v>
      </c>
      <c r="F14" s="6" t="s">
        <v>23</v>
      </c>
      <c r="G14" s="5">
        <v>2</v>
      </c>
      <c r="H14" s="9" t="s">
        <v>24</v>
      </c>
      <c r="I14" s="5" t="s">
        <v>25</v>
      </c>
      <c r="J14" s="5" t="s">
        <v>53</v>
      </c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7"/>
      <c r="V14" s="307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56" s="11" customFormat="1" ht="16" customHeight="1">
      <c r="A15" s="5">
        <v>32</v>
      </c>
      <c r="B15" s="6"/>
      <c r="C15" s="19" t="s">
        <v>78</v>
      </c>
      <c r="D15" s="6" t="s">
        <v>79</v>
      </c>
      <c r="E15" s="8" t="s">
        <v>22</v>
      </c>
      <c r="F15" s="6" t="s">
        <v>23</v>
      </c>
      <c r="G15" s="5">
        <v>2</v>
      </c>
      <c r="H15" s="9" t="s">
        <v>24</v>
      </c>
      <c r="I15" s="5" t="s">
        <v>25</v>
      </c>
      <c r="J15" s="5" t="s">
        <v>26</v>
      </c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7"/>
      <c r="V15" s="307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</row>
    <row r="16" spans="1:56" s="11" customFormat="1" ht="16" customHeight="1">
      <c r="A16" s="12">
        <v>33</v>
      </c>
      <c r="B16" s="11" t="s">
        <v>74</v>
      </c>
      <c r="C16" s="13" t="s">
        <v>81</v>
      </c>
      <c r="D16" s="11" t="s">
        <v>82</v>
      </c>
      <c r="E16" s="12">
        <v>57.1</v>
      </c>
      <c r="F16" s="11" t="s">
        <v>68</v>
      </c>
      <c r="G16" s="12">
        <v>1</v>
      </c>
      <c r="H16" s="14" t="s">
        <v>24</v>
      </c>
      <c r="I16" s="12" t="s">
        <v>25</v>
      </c>
      <c r="J16" s="12" t="s">
        <v>34</v>
      </c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</row>
    <row r="17" spans="1:69" s="11" customFormat="1" ht="16" customHeight="1">
      <c r="A17" s="12">
        <v>33</v>
      </c>
      <c r="C17" s="7" t="s">
        <v>83</v>
      </c>
      <c r="D17" s="6" t="s">
        <v>84</v>
      </c>
      <c r="E17" s="12">
        <v>57.1</v>
      </c>
      <c r="F17" s="11" t="s">
        <v>36</v>
      </c>
      <c r="G17" s="12">
        <v>1</v>
      </c>
      <c r="H17" s="16" t="s">
        <v>40</v>
      </c>
      <c r="I17" s="12" t="s">
        <v>41</v>
      </c>
      <c r="J17" s="12" t="s">
        <v>34</v>
      </c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</row>
    <row r="18" spans="1:69" s="11" customFormat="1" ht="16" customHeight="1">
      <c r="A18" s="12">
        <v>33</v>
      </c>
      <c r="C18" s="21" t="s">
        <v>89</v>
      </c>
      <c r="D18" s="11" t="s">
        <v>90</v>
      </c>
      <c r="E18" s="12">
        <v>57.1</v>
      </c>
      <c r="F18" s="11" t="s">
        <v>91</v>
      </c>
      <c r="G18" s="12">
        <v>1</v>
      </c>
      <c r="H18" s="16" t="s">
        <v>40</v>
      </c>
      <c r="I18" s="12" t="s">
        <v>41</v>
      </c>
      <c r="J18" s="12" t="s">
        <v>34</v>
      </c>
      <c r="K18" s="306"/>
      <c r="L18" s="306"/>
      <c r="M18" s="306"/>
      <c r="N18" s="306"/>
      <c r="O18" s="306"/>
      <c r="P18" s="307"/>
      <c r="Q18" s="307"/>
      <c r="R18" s="307"/>
      <c r="S18" s="307"/>
      <c r="T18" s="307"/>
      <c r="U18" s="306"/>
      <c r="V18" s="306"/>
    </row>
    <row r="19" spans="1:69" s="11" customFormat="1" ht="16" customHeight="1">
      <c r="A19" s="12">
        <v>33</v>
      </c>
      <c r="C19" s="20" t="s">
        <v>95</v>
      </c>
      <c r="D19" t="s">
        <v>624</v>
      </c>
      <c r="E19" s="12">
        <v>57.1</v>
      </c>
      <c r="F19" s="11" t="s">
        <v>91</v>
      </c>
      <c r="G19" s="12">
        <v>1</v>
      </c>
      <c r="H19" s="16" t="s">
        <v>40</v>
      </c>
      <c r="I19" s="12" t="s">
        <v>41</v>
      </c>
      <c r="J19" s="12" t="s">
        <v>34</v>
      </c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</row>
    <row r="20" spans="1:69" s="11" customFormat="1" ht="16" customHeight="1">
      <c r="A20" s="12">
        <v>33</v>
      </c>
      <c r="C20" s="20" t="s">
        <v>95</v>
      </c>
      <c r="D20" s="11" t="s">
        <v>94</v>
      </c>
      <c r="E20" s="12">
        <v>57.1</v>
      </c>
      <c r="F20" s="11" t="s">
        <v>63</v>
      </c>
      <c r="G20" s="12">
        <v>1</v>
      </c>
      <c r="H20" s="14" t="s">
        <v>24</v>
      </c>
      <c r="I20" s="12" t="s">
        <v>25</v>
      </c>
      <c r="J20" s="12" t="s">
        <v>34</v>
      </c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</row>
    <row r="21" spans="1:69" s="11" customFormat="1" ht="16" customHeight="1">
      <c r="A21" s="12">
        <v>33</v>
      </c>
      <c r="C21" s="13" t="s">
        <v>96</v>
      </c>
      <c r="D21" s="11" t="s">
        <v>97</v>
      </c>
      <c r="E21" s="12">
        <v>57.1</v>
      </c>
      <c r="F21" s="11" t="s">
        <v>98</v>
      </c>
      <c r="G21" s="12">
        <v>1</v>
      </c>
      <c r="H21" s="16" t="s">
        <v>40</v>
      </c>
      <c r="I21" s="12" t="s">
        <v>41</v>
      </c>
      <c r="J21" s="12" t="s">
        <v>34</v>
      </c>
      <c r="K21" s="306"/>
      <c r="L21" s="306"/>
      <c r="M21" s="306"/>
      <c r="N21" s="306"/>
      <c r="O21" s="306"/>
      <c r="P21" s="307"/>
      <c r="Q21" s="307"/>
      <c r="R21" s="307"/>
      <c r="S21" s="307"/>
      <c r="T21" s="307"/>
      <c r="U21" s="306"/>
      <c r="V21" s="306"/>
    </row>
    <row r="22" spans="1:69" s="11" customFormat="1" ht="16" customHeight="1">
      <c r="A22" s="12">
        <v>33</v>
      </c>
      <c r="C22" s="13" t="s">
        <v>96</v>
      </c>
      <c r="D22" s="11" t="s">
        <v>97</v>
      </c>
      <c r="E22" s="12">
        <v>57.1</v>
      </c>
      <c r="F22" s="11" t="s">
        <v>36</v>
      </c>
      <c r="G22" s="12">
        <v>1</v>
      </c>
      <c r="H22" s="16" t="s">
        <v>40</v>
      </c>
      <c r="I22" s="12" t="s">
        <v>41</v>
      </c>
      <c r="J22" s="12" t="s">
        <v>26</v>
      </c>
      <c r="K22" s="306"/>
      <c r="L22" s="306"/>
      <c r="M22" s="306"/>
      <c r="N22" s="306"/>
      <c r="O22" s="306"/>
      <c r="P22" s="307"/>
      <c r="Q22" s="307"/>
      <c r="R22" s="307"/>
      <c r="S22" s="307"/>
      <c r="T22" s="307"/>
      <c r="U22" s="306"/>
      <c r="V22" s="306"/>
    </row>
    <row r="23" spans="1:69" s="11" customFormat="1" ht="16" customHeight="1">
      <c r="A23" s="12">
        <v>33</v>
      </c>
      <c r="C23" s="7" t="s">
        <v>99</v>
      </c>
      <c r="D23" s="6" t="s">
        <v>100</v>
      </c>
      <c r="E23" s="12">
        <v>57.1</v>
      </c>
      <c r="F23" s="11" t="s">
        <v>98</v>
      </c>
      <c r="G23" s="12">
        <v>1</v>
      </c>
      <c r="H23" s="14" t="s">
        <v>24</v>
      </c>
      <c r="I23" s="12" t="s">
        <v>25</v>
      </c>
      <c r="J23" s="12" t="s">
        <v>34</v>
      </c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212"/>
      <c r="BQ23" s="212"/>
    </row>
    <row r="24" spans="1:69" s="11" customFormat="1" ht="16" customHeight="1">
      <c r="A24" s="12">
        <v>33</v>
      </c>
      <c r="B24" s="6"/>
      <c r="C24" s="13" t="s">
        <v>99</v>
      </c>
      <c r="D24" s="6" t="s">
        <v>100</v>
      </c>
      <c r="E24" s="12">
        <v>57.1</v>
      </c>
      <c r="F24" s="11" t="s">
        <v>586</v>
      </c>
      <c r="G24" s="5">
        <v>3</v>
      </c>
      <c r="H24" s="14" t="s">
        <v>24</v>
      </c>
      <c r="I24" s="12" t="s">
        <v>103</v>
      </c>
      <c r="J24" s="5" t="s">
        <v>53</v>
      </c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</row>
    <row r="25" spans="1:69" s="11" customFormat="1" ht="16" customHeight="1">
      <c r="A25" s="12">
        <v>33</v>
      </c>
      <c r="C25" s="13" t="s">
        <v>106</v>
      </c>
      <c r="D25" s="11" t="s">
        <v>107</v>
      </c>
      <c r="E25" s="12">
        <v>57.1</v>
      </c>
      <c r="F25" s="11" t="s">
        <v>36</v>
      </c>
      <c r="G25" s="12">
        <v>1</v>
      </c>
      <c r="H25" s="16" t="s">
        <v>40</v>
      </c>
      <c r="I25" s="12" t="s">
        <v>41</v>
      </c>
      <c r="J25" s="12" t="s">
        <v>34</v>
      </c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</row>
    <row r="26" spans="1:69" s="11" customFormat="1" ht="16" customHeight="1">
      <c r="A26" s="12">
        <v>33</v>
      </c>
      <c r="C26" s="13" t="s">
        <v>108</v>
      </c>
      <c r="D26" s="11" t="s">
        <v>109</v>
      </c>
      <c r="E26" s="12">
        <v>57.1</v>
      </c>
      <c r="F26" s="11" t="s">
        <v>110</v>
      </c>
      <c r="G26" s="12">
        <v>1</v>
      </c>
      <c r="H26" s="14" t="s">
        <v>24</v>
      </c>
      <c r="I26" s="12" t="s">
        <v>25</v>
      </c>
      <c r="J26" s="12" t="s">
        <v>34</v>
      </c>
      <c r="K26" s="306"/>
      <c r="L26" s="306"/>
      <c r="M26" s="306"/>
      <c r="N26" s="306"/>
      <c r="O26" s="306"/>
      <c r="P26" s="307"/>
      <c r="Q26" s="307"/>
      <c r="R26" s="307"/>
      <c r="S26" s="307"/>
      <c r="T26" s="307"/>
      <c r="U26" s="306"/>
      <c r="V26" s="306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</row>
    <row r="27" spans="1:69" s="11" customFormat="1" ht="16" customHeight="1">
      <c r="A27" s="5">
        <v>33</v>
      </c>
      <c r="C27" s="36" t="s">
        <v>604</v>
      </c>
      <c r="D27" s="6" t="s">
        <v>603</v>
      </c>
      <c r="E27" s="5">
        <v>57.1</v>
      </c>
      <c r="F27" s="6" t="s">
        <v>613</v>
      </c>
      <c r="G27" s="5">
        <v>3</v>
      </c>
      <c r="H27" s="9" t="s">
        <v>24</v>
      </c>
      <c r="I27" s="5" t="s">
        <v>25</v>
      </c>
      <c r="J27" s="5" t="s">
        <v>53</v>
      </c>
      <c r="K27" s="306"/>
      <c r="L27" s="306"/>
      <c r="M27" s="306"/>
      <c r="N27" s="306"/>
      <c r="O27" s="306"/>
      <c r="P27" s="307"/>
      <c r="Q27" s="307"/>
      <c r="R27" s="307"/>
      <c r="S27" s="307"/>
      <c r="T27" s="307"/>
      <c r="U27" s="306"/>
      <c r="V27" s="306"/>
    </row>
    <row r="28" spans="1:69" s="11" customFormat="1" ht="16" customHeight="1">
      <c r="A28" s="5">
        <v>33</v>
      </c>
      <c r="C28" s="36" t="s">
        <v>606</v>
      </c>
      <c r="D28" s="6" t="s">
        <v>605</v>
      </c>
      <c r="E28" s="5">
        <v>57.1</v>
      </c>
      <c r="F28" s="6" t="s">
        <v>613</v>
      </c>
      <c r="G28" s="5">
        <v>3</v>
      </c>
      <c r="H28" s="9" t="s">
        <v>24</v>
      </c>
      <c r="I28" s="5" t="s">
        <v>25</v>
      </c>
      <c r="J28" s="5" t="s">
        <v>53</v>
      </c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</row>
    <row r="29" spans="1:69" s="11" customFormat="1" ht="16" customHeight="1">
      <c r="A29" s="5">
        <v>33</v>
      </c>
      <c r="C29" s="36" t="s">
        <v>608</v>
      </c>
      <c r="D29" s="6" t="s">
        <v>607</v>
      </c>
      <c r="E29" s="5">
        <v>57.1</v>
      </c>
      <c r="F29" s="6" t="s">
        <v>613</v>
      </c>
      <c r="G29" s="5">
        <v>3</v>
      </c>
      <c r="H29" s="9" t="s">
        <v>24</v>
      </c>
      <c r="I29" s="5" t="s">
        <v>25</v>
      </c>
      <c r="J29" s="5" t="s">
        <v>53</v>
      </c>
      <c r="K29" s="306"/>
      <c r="L29" s="306"/>
      <c r="M29" s="306"/>
      <c r="N29" s="306"/>
      <c r="O29" s="306"/>
      <c r="P29" s="307"/>
      <c r="Q29" s="307"/>
      <c r="R29" s="307"/>
      <c r="S29" s="307"/>
      <c r="T29" s="307"/>
      <c r="U29" s="307"/>
      <c r="V29" s="307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1:69" s="11" customFormat="1" ht="16" customHeight="1">
      <c r="A30" s="12">
        <v>33</v>
      </c>
      <c r="C30" s="13" t="s">
        <v>111</v>
      </c>
      <c r="D30" s="11" t="s">
        <v>112</v>
      </c>
      <c r="E30" s="12">
        <v>57.1</v>
      </c>
      <c r="F30" s="11" t="s">
        <v>91</v>
      </c>
      <c r="G30" s="12">
        <v>1</v>
      </c>
      <c r="H30" s="23" t="s">
        <v>113</v>
      </c>
      <c r="I30" s="12" t="s">
        <v>25</v>
      </c>
      <c r="J30" s="12" t="s">
        <v>34</v>
      </c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</row>
    <row r="31" spans="1:69" s="11" customFormat="1" ht="16" customHeight="1">
      <c r="A31" s="12">
        <v>33</v>
      </c>
      <c r="B31" s="6"/>
      <c r="C31" s="7" t="s">
        <v>115</v>
      </c>
      <c r="D31" s="6" t="s">
        <v>116</v>
      </c>
      <c r="E31" s="12">
        <v>57.1</v>
      </c>
      <c r="F31" s="11" t="s">
        <v>586</v>
      </c>
      <c r="G31" s="5">
        <v>3</v>
      </c>
      <c r="H31" s="14" t="s">
        <v>24</v>
      </c>
      <c r="I31" s="12" t="s">
        <v>25</v>
      </c>
      <c r="J31" s="5" t="s">
        <v>53</v>
      </c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</row>
    <row r="32" spans="1:69" s="11" customFormat="1" ht="16" customHeight="1">
      <c r="A32" s="12">
        <v>33</v>
      </c>
      <c r="C32" s="13" t="s">
        <v>117</v>
      </c>
      <c r="D32" t="s">
        <v>118</v>
      </c>
      <c r="E32" s="12">
        <v>57.1</v>
      </c>
      <c r="F32" s="11" t="s">
        <v>91</v>
      </c>
      <c r="G32" s="12">
        <v>1</v>
      </c>
      <c r="H32" s="23" t="s">
        <v>113</v>
      </c>
      <c r="I32" s="12" t="s">
        <v>25</v>
      </c>
      <c r="J32" s="12" t="s">
        <v>34</v>
      </c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</row>
    <row r="33" spans="1:57" s="11" customFormat="1" ht="16" customHeight="1">
      <c r="A33" s="12">
        <v>33</v>
      </c>
      <c r="C33" s="13" t="s">
        <v>117</v>
      </c>
      <c r="D33" t="s">
        <v>118</v>
      </c>
      <c r="E33" s="12">
        <v>57.1</v>
      </c>
      <c r="F33" s="11" t="s">
        <v>68</v>
      </c>
      <c r="G33" s="12">
        <v>1</v>
      </c>
      <c r="H33" s="14" t="s">
        <v>24</v>
      </c>
      <c r="I33" s="12" t="s">
        <v>25</v>
      </c>
      <c r="J33" s="12" t="s">
        <v>34</v>
      </c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</row>
    <row r="34" spans="1:57" s="11" customFormat="1" ht="16" customHeight="1">
      <c r="A34" s="12">
        <v>33</v>
      </c>
      <c r="C34" s="13" t="s">
        <v>117</v>
      </c>
      <c r="D34" t="s">
        <v>118</v>
      </c>
      <c r="E34" s="12">
        <v>57.1</v>
      </c>
      <c r="F34" s="11" t="s">
        <v>119</v>
      </c>
      <c r="G34" s="12">
        <v>1</v>
      </c>
      <c r="H34" s="16" t="s">
        <v>40</v>
      </c>
      <c r="I34" s="12" t="s">
        <v>41</v>
      </c>
      <c r="J34" s="12" t="s">
        <v>34</v>
      </c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</row>
    <row r="35" spans="1:57" s="11" customFormat="1" ht="16" customHeight="1">
      <c r="A35" s="12">
        <v>33</v>
      </c>
      <c r="C35" s="13" t="s">
        <v>117</v>
      </c>
      <c r="D35" t="s">
        <v>118</v>
      </c>
      <c r="E35" s="12">
        <v>57.1</v>
      </c>
      <c r="F35" s="11" t="s">
        <v>110</v>
      </c>
      <c r="G35" s="12">
        <v>1</v>
      </c>
      <c r="H35" s="16" t="s">
        <v>40</v>
      </c>
      <c r="I35" s="12" t="s">
        <v>41</v>
      </c>
      <c r="J35" s="12" t="s">
        <v>34</v>
      </c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</row>
    <row r="36" spans="1:57" s="11" customFormat="1" ht="16" customHeight="1">
      <c r="A36" s="12">
        <v>33</v>
      </c>
      <c r="C36" s="24" t="s">
        <v>120</v>
      </c>
      <c r="D36" s="11" t="s">
        <v>121</v>
      </c>
      <c r="E36" s="12">
        <v>57.1</v>
      </c>
      <c r="F36" s="11" t="s">
        <v>122</v>
      </c>
      <c r="G36" s="12">
        <v>1</v>
      </c>
      <c r="H36" s="14" t="s">
        <v>24</v>
      </c>
      <c r="I36" s="12" t="s">
        <v>25</v>
      </c>
      <c r="J36" s="12" t="s">
        <v>34</v>
      </c>
      <c r="K36" s="306"/>
      <c r="L36" s="306"/>
      <c r="M36" s="306"/>
      <c r="N36" s="306"/>
      <c r="O36" s="306"/>
      <c r="P36" s="307"/>
      <c r="Q36" s="307"/>
      <c r="R36" s="307"/>
      <c r="S36" s="307"/>
      <c r="T36" s="307"/>
      <c r="U36" s="306"/>
      <c r="V36" s="306"/>
    </row>
    <row r="37" spans="1:57" s="11" customFormat="1" ht="16" customHeight="1">
      <c r="A37" s="12">
        <v>33</v>
      </c>
      <c r="C37" s="13" t="s">
        <v>127</v>
      </c>
      <c r="D37" s="11" t="s">
        <v>128</v>
      </c>
      <c r="E37" s="12">
        <v>57.1</v>
      </c>
      <c r="F37" s="11" t="s">
        <v>110</v>
      </c>
      <c r="G37" s="12">
        <v>1</v>
      </c>
      <c r="H37" s="16" t="s">
        <v>40</v>
      </c>
      <c r="I37" s="12" t="s">
        <v>41</v>
      </c>
      <c r="J37" s="12" t="s">
        <v>34</v>
      </c>
      <c r="K37" s="305"/>
      <c r="L37" s="305"/>
      <c r="M37" s="305"/>
      <c r="N37" s="305"/>
      <c r="O37" s="305"/>
      <c r="P37" s="309"/>
      <c r="Q37" s="309"/>
      <c r="R37" s="309"/>
      <c r="S37" s="309"/>
      <c r="T37" s="309"/>
      <c r="U37" s="305"/>
      <c r="V37" s="305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  <c r="BC37" s="212"/>
      <c r="BD37" s="212"/>
      <c r="BE37" s="212"/>
    </row>
    <row r="38" spans="1:57" s="11" customFormat="1" ht="16" customHeight="1">
      <c r="A38" s="12">
        <v>33</v>
      </c>
      <c r="C38" s="13" t="s">
        <v>127</v>
      </c>
      <c r="D38" s="11" t="s">
        <v>128</v>
      </c>
      <c r="E38" s="12">
        <v>57.1</v>
      </c>
      <c r="F38" s="11" t="s">
        <v>91</v>
      </c>
      <c r="G38" s="12">
        <v>1</v>
      </c>
      <c r="H38" s="16" t="s">
        <v>40</v>
      </c>
      <c r="I38" s="12" t="s">
        <v>41</v>
      </c>
      <c r="J38" s="12" t="s">
        <v>34</v>
      </c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5"/>
      <c r="V38" s="305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212"/>
      <c r="BB38" s="212"/>
      <c r="BC38" s="212"/>
      <c r="BD38" s="212"/>
      <c r="BE38" s="212"/>
    </row>
    <row r="39" spans="1:57" s="11" customFormat="1" ht="16" customHeight="1">
      <c r="A39" s="12">
        <v>33</v>
      </c>
      <c r="C39" s="13" t="s">
        <v>129</v>
      </c>
      <c r="D39" s="11" t="s">
        <v>130</v>
      </c>
      <c r="E39" s="12">
        <v>57.1</v>
      </c>
      <c r="F39" s="11" t="s">
        <v>91</v>
      </c>
      <c r="G39" s="12">
        <v>1</v>
      </c>
      <c r="H39" s="16" t="s">
        <v>40</v>
      </c>
      <c r="I39" s="12" t="s">
        <v>41</v>
      </c>
      <c r="J39" s="12" t="s">
        <v>34</v>
      </c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</row>
    <row r="40" spans="1:57" s="11" customFormat="1" ht="16" customHeight="1">
      <c r="A40" s="12">
        <v>33</v>
      </c>
      <c r="C40" s="13" t="s">
        <v>131</v>
      </c>
      <c r="D40" s="11" t="s">
        <v>132</v>
      </c>
      <c r="E40" s="12">
        <v>57.1</v>
      </c>
      <c r="F40" s="11" t="s">
        <v>36</v>
      </c>
      <c r="G40" s="12">
        <v>1</v>
      </c>
      <c r="H40" s="16" t="s">
        <v>40</v>
      </c>
      <c r="I40" s="12" t="s">
        <v>41</v>
      </c>
      <c r="J40" s="12" t="s">
        <v>34</v>
      </c>
      <c r="K40" s="306"/>
      <c r="L40" s="306"/>
      <c r="M40" s="306"/>
      <c r="N40" s="306"/>
      <c r="O40" s="306"/>
      <c r="P40" s="308"/>
      <c r="Q40" s="308"/>
      <c r="R40" s="308"/>
      <c r="S40" s="308"/>
      <c r="T40" s="308"/>
      <c r="U40" s="306"/>
      <c r="V40" s="306"/>
    </row>
    <row r="41" spans="1:57" s="11" customFormat="1" ht="16" customHeight="1">
      <c r="A41" s="12">
        <v>33</v>
      </c>
      <c r="C41" s="13" t="s">
        <v>133</v>
      </c>
      <c r="D41" s="11" t="s">
        <v>134</v>
      </c>
      <c r="E41" s="12">
        <v>57.1</v>
      </c>
      <c r="F41" s="11" t="s">
        <v>36</v>
      </c>
      <c r="G41" s="12">
        <v>1</v>
      </c>
      <c r="H41" s="14" t="s">
        <v>24</v>
      </c>
      <c r="I41" s="12" t="s">
        <v>25</v>
      </c>
      <c r="J41" s="12" t="s">
        <v>34</v>
      </c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</row>
    <row r="42" spans="1:57" s="11" customFormat="1" ht="16" customHeight="1">
      <c r="A42" s="12">
        <v>33</v>
      </c>
      <c r="C42" s="13" t="s">
        <v>135</v>
      </c>
      <c r="D42" s="11" t="s">
        <v>136</v>
      </c>
      <c r="E42" s="12">
        <v>57.1</v>
      </c>
      <c r="F42" s="11" t="s">
        <v>68</v>
      </c>
      <c r="G42" s="12">
        <v>1</v>
      </c>
      <c r="H42" s="16" t="s">
        <v>40</v>
      </c>
      <c r="I42" s="12" t="s">
        <v>41</v>
      </c>
      <c r="J42" s="12" t="s">
        <v>34</v>
      </c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7"/>
      <c r="V42" s="307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</row>
    <row r="43" spans="1:57" s="11" customFormat="1" ht="16" customHeight="1">
      <c r="A43" s="12">
        <v>33</v>
      </c>
      <c r="C43" s="13" t="s">
        <v>135</v>
      </c>
      <c r="D43" s="11" t="s">
        <v>136</v>
      </c>
      <c r="E43" s="12">
        <v>57.1</v>
      </c>
      <c r="F43" s="11" t="s">
        <v>110</v>
      </c>
      <c r="G43" s="12">
        <v>1</v>
      </c>
      <c r="H43" s="14" t="s">
        <v>24</v>
      </c>
      <c r="I43" s="12" t="s">
        <v>25</v>
      </c>
      <c r="J43" s="12" t="s">
        <v>34</v>
      </c>
      <c r="K43" s="306"/>
      <c r="L43" s="306"/>
      <c r="M43" s="306"/>
      <c r="N43" s="306"/>
      <c r="O43" s="306"/>
      <c r="P43" s="307"/>
      <c r="Q43" s="307"/>
      <c r="R43" s="307"/>
      <c r="S43" s="307"/>
      <c r="T43" s="307"/>
      <c r="U43" s="306"/>
      <c r="V43" s="306"/>
    </row>
    <row r="44" spans="1:57" s="11" customFormat="1" ht="16" customHeight="1">
      <c r="A44" s="12">
        <v>33</v>
      </c>
      <c r="C44" s="13" t="s">
        <v>135</v>
      </c>
      <c r="D44" s="11" t="s">
        <v>136</v>
      </c>
      <c r="E44" s="12">
        <v>57.1</v>
      </c>
      <c r="F44" s="11" t="s">
        <v>69</v>
      </c>
      <c r="G44" s="12">
        <v>1</v>
      </c>
      <c r="H44" s="23" t="s">
        <v>113</v>
      </c>
      <c r="I44" s="12" t="s">
        <v>25</v>
      </c>
      <c r="J44" s="12" t="s">
        <v>34</v>
      </c>
      <c r="K44" s="306"/>
      <c r="L44" s="306"/>
      <c r="M44" s="306"/>
      <c r="N44" s="306"/>
      <c r="O44" s="306"/>
      <c r="P44" s="307"/>
      <c r="Q44" s="307"/>
      <c r="R44" s="307"/>
      <c r="S44" s="307"/>
      <c r="T44" s="307"/>
      <c r="U44" s="306"/>
      <c r="V44" s="306"/>
    </row>
    <row r="45" spans="1:57" s="11" customFormat="1" ht="16" customHeight="1">
      <c r="A45" s="12">
        <v>33</v>
      </c>
      <c r="B45" s="6"/>
      <c r="C45" s="13" t="s">
        <v>135</v>
      </c>
      <c r="D45" s="11" t="s">
        <v>136</v>
      </c>
      <c r="E45" s="12">
        <v>57.1</v>
      </c>
      <c r="F45" s="11" t="s">
        <v>586</v>
      </c>
      <c r="G45" s="5">
        <v>3</v>
      </c>
      <c r="H45" s="16" t="s">
        <v>40</v>
      </c>
      <c r="I45" s="12" t="s">
        <v>25</v>
      </c>
      <c r="J45" s="5" t="s">
        <v>53</v>
      </c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</row>
    <row r="46" spans="1:57" s="11" customFormat="1" ht="16" customHeight="1">
      <c r="A46" s="5">
        <v>33</v>
      </c>
      <c r="C46" s="7" t="s">
        <v>627</v>
      </c>
      <c r="D46" s="6" t="s">
        <v>225</v>
      </c>
      <c r="E46" s="5">
        <v>57.1</v>
      </c>
      <c r="F46" s="6" t="s">
        <v>613</v>
      </c>
      <c r="G46" s="5">
        <v>3</v>
      </c>
      <c r="H46" s="9" t="s">
        <v>24</v>
      </c>
      <c r="I46" s="5" t="s">
        <v>25</v>
      </c>
      <c r="J46" s="5" t="s">
        <v>53</v>
      </c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</row>
    <row r="47" spans="1:57" s="11" customFormat="1" ht="16" customHeight="1">
      <c r="A47" s="12">
        <v>33</v>
      </c>
      <c r="C47" s="13" t="s">
        <v>137</v>
      </c>
      <c r="D47" s="11" t="s">
        <v>138</v>
      </c>
      <c r="E47" s="12">
        <v>57.1</v>
      </c>
      <c r="F47" s="11" t="s">
        <v>91</v>
      </c>
      <c r="G47" s="12">
        <v>1</v>
      </c>
      <c r="H47" s="23" t="s">
        <v>113</v>
      </c>
      <c r="I47" s="12" t="s">
        <v>25</v>
      </c>
      <c r="J47" s="12" t="s">
        <v>34</v>
      </c>
      <c r="K47" s="306"/>
      <c r="L47" s="306"/>
      <c r="M47" s="306"/>
      <c r="N47" s="306"/>
      <c r="O47" s="306"/>
      <c r="P47" s="307"/>
      <c r="Q47" s="307"/>
      <c r="R47" s="307"/>
      <c r="S47" s="307"/>
      <c r="T47" s="307"/>
      <c r="U47" s="306"/>
      <c r="V47" s="306"/>
    </row>
    <row r="48" spans="1:57" s="11" customFormat="1" ht="16" customHeight="1">
      <c r="A48" s="12">
        <v>33</v>
      </c>
      <c r="C48" s="13" t="s">
        <v>139</v>
      </c>
      <c r="D48" s="11" t="s">
        <v>140</v>
      </c>
      <c r="E48" s="12">
        <v>57.1</v>
      </c>
      <c r="F48" s="11" t="s">
        <v>68</v>
      </c>
      <c r="G48" s="12">
        <v>1</v>
      </c>
      <c r="H48" s="23" t="s">
        <v>113</v>
      </c>
      <c r="I48" s="12" t="s">
        <v>25</v>
      </c>
      <c r="J48" s="12" t="s">
        <v>34</v>
      </c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212"/>
      <c r="X48" s="212"/>
      <c r="Y48" s="212"/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12"/>
      <c r="BB48" s="212"/>
      <c r="BC48" s="212"/>
      <c r="BD48" s="212"/>
      <c r="BE48" s="212"/>
    </row>
    <row r="49" spans="1:69" s="11" customFormat="1" ht="16" customHeight="1">
      <c r="A49" s="5">
        <v>33</v>
      </c>
      <c r="C49" s="36" t="s">
        <v>602</v>
      </c>
      <c r="D49" s="6" t="s">
        <v>616</v>
      </c>
      <c r="E49" s="5">
        <v>57.1</v>
      </c>
      <c r="F49" s="6" t="s">
        <v>613</v>
      </c>
      <c r="G49" s="5">
        <v>3</v>
      </c>
      <c r="H49" s="9" t="s">
        <v>24</v>
      </c>
      <c r="I49" s="5" t="s">
        <v>25</v>
      </c>
      <c r="J49" s="5" t="s">
        <v>53</v>
      </c>
      <c r="K49" s="306"/>
      <c r="L49" s="306"/>
      <c r="M49" s="306"/>
      <c r="N49" s="306"/>
      <c r="O49" s="306"/>
      <c r="P49" s="307"/>
      <c r="Q49" s="307"/>
      <c r="R49" s="307"/>
      <c r="S49" s="307"/>
      <c r="T49" s="307"/>
      <c r="U49" s="306"/>
      <c r="V49" s="306"/>
    </row>
    <row r="50" spans="1:69" s="11" customFormat="1" ht="16" customHeight="1">
      <c r="A50" s="12">
        <v>33</v>
      </c>
      <c r="C50" s="13" t="s">
        <v>141</v>
      </c>
      <c r="D50" s="11" t="s">
        <v>142</v>
      </c>
      <c r="E50" s="12">
        <v>57.1</v>
      </c>
      <c r="F50" s="11" t="s">
        <v>143</v>
      </c>
      <c r="G50" s="12">
        <v>1</v>
      </c>
      <c r="H50" s="23" t="s">
        <v>113</v>
      </c>
      <c r="I50" s="12" t="s">
        <v>25</v>
      </c>
      <c r="J50" s="12" t="s">
        <v>34</v>
      </c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6"/>
      <c r="V50" s="306"/>
      <c r="BF50" s="212"/>
      <c r="BG50" s="212"/>
      <c r="BH50" s="212"/>
      <c r="BI50" s="212"/>
      <c r="BJ50" s="212"/>
      <c r="BK50" s="212"/>
      <c r="BL50" s="212"/>
      <c r="BM50" s="212"/>
      <c r="BN50" s="212"/>
      <c r="BO50" s="212"/>
      <c r="BP50" s="212"/>
      <c r="BQ50" s="212"/>
    </row>
    <row r="51" spans="1:69" s="11" customFormat="1" ht="16" customHeight="1">
      <c r="A51" s="12">
        <v>33</v>
      </c>
      <c r="C51" s="13" t="s">
        <v>144</v>
      </c>
      <c r="D51" s="11" t="s">
        <v>145</v>
      </c>
      <c r="E51" s="12">
        <v>57.1</v>
      </c>
      <c r="F51" s="11" t="s">
        <v>143</v>
      </c>
      <c r="G51" s="12">
        <v>1</v>
      </c>
      <c r="H51" s="23" t="s">
        <v>113</v>
      </c>
      <c r="I51" s="12" t="s">
        <v>25</v>
      </c>
      <c r="J51" s="12" t="s">
        <v>34</v>
      </c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</row>
    <row r="52" spans="1:69" s="11" customFormat="1" ht="16" customHeight="1">
      <c r="A52" s="12">
        <v>33</v>
      </c>
      <c r="C52" s="13" t="s">
        <v>146</v>
      </c>
      <c r="D52" s="11" t="s">
        <v>628</v>
      </c>
      <c r="E52" s="12">
        <v>57.1</v>
      </c>
      <c r="F52" s="11" t="s">
        <v>147</v>
      </c>
      <c r="G52" s="12">
        <v>1</v>
      </c>
      <c r="H52" s="16" t="s">
        <v>40</v>
      </c>
      <c r="I52" s="12" t="s">
        <v>41</v>
      </c>
      <c r="J52" s="12" t="s">
        <v>34</v>
      </c>
      <c r="K52" s="306"/>
      <c r="L52" s="306"/>
      <c r="M52" s="306"/>
      <c r="N52" s="306"/>
      <c r="O52" s="306"/>
      <c r="P52" s="307"/>
      <c r="Q52" s="307"/>
      <c r="R52" s="307"/>
      <c r="S52" s="307"/>
      <c r="T52" s="307"/>
      <c r="U52" s="307"/>
      <c r="V52" s="307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spans="1:69" s="212" customFormat="1" ht="16" customHeight="1">
      <c r="A53" s="12">
        <v>33</v>
      </c>
      <c r="B53" s="11"/>
      <c r="C53" s="13" t="s">
        <v>146</v>
      </c>
      <c r="D53" s="11" t="s">
        <v>628</v>
      </c>
      <c r="E53" s="12">
        <v>57.1</v>
      </c>
      <c r="F53" s="11" t="s">
        <v>91</v>
      </c>
      <c r="G53" s="12">
        <v>1</v>
      </c>
      <c r="H53" s="16" t="s">
        <v>40</v>
      </c>
      <c r="I53" s="12" t="s">
        <v>41</v>
      </c>
      <c r="J53" s="12" t="s">
        <v>34</v>
      </c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7"/>
      <c r="V53" s="307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</row>
    <row r="54" spans="1:69" s="212" customFormat="1" ht="16" customHeight="1">
      <c r="A54" s="12">
        <v>33</v>
      </c>
      <c r="B54" s="11"/>
      <c r="C54" s="13" t="s">
        <v>146</v>
      </c>
      <c r="D54" s="11" t="s">
        <v>628</v>
      </c>
      <c r="E54" s="12">
        <v>57.1</v>
      </c>
      <c r="F54" s="11" t="s">
        <v>68</v>
      </c>
      <c r="G54" s="12">
        <v>1</v>
      </c>
      <c r="H54" s="14" t="s">
        <v>24</v>
      </c>
      <c r="I54" s="12" t="s">
        <v>25</v>
      </c>
      <c r="J54" s="12" t="s">
        <v>34</v>
      </c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</row>
    <row r="55" spans="1:69" s="212" customFormat="1" ht="16" customHeight="1">
      <c r="A55" s="12">
        <v>33</v>
      </c>
      <c r="B55" s="11"/>
      <c r="C55" s="21" t="s">
        <v>148</v>
      </c>
      <c r="D55" s="11" t="s">
        <v>149</v>
      </c>
      <c r="E55" s="12">
        <v>57.1</v>
      </c>
      <c r="F55" s="11" t="s">
        <v>143</v>
      </c>
      <c r="G55" s="12">
        <v>1</v>
      </c>
      <c r="H55" s="14" t="s">
        <v>24</v>
      </c>
      <c r="I55" s="12" t="s">
        <v>25</v>
      </c>
      <c r="J55" s="12" t="s">
        <v>34</v>
      </c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</row>
    <row r="56" spans="1:69" s="212" customFormat="1" ht="16" customHeight="1">
      <c r="A56" s="12">
        <v>33</v>
      </c>
      <c r="B56" s="11"/>
      <c r="C56" s="13" t="s">
        <v>150</v>
      </c>
      <c r="D56" s="11" t="s">
        <v>151</v>
      </c>
      <c r="E56" s="12">
        <v>57.1</v>
      </c>
      <c r="F56" s="11" t="s">
        <v>68</v>
      </c>
      <c r="G56" s="12">
        <v>1</v>
      </c>
      <c r="H56" s="14" t="s">
        <v>24</v>
      </c>
      <c r="I56" s="12" t="s">
        <v>25</v>
      </c>
      <c r="J56" s="12" t="s">
        <v>34</v>
      </c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</row>
    <row r="57" spans="1:69" s="11" customFormat="1" ht="16" customHeight="1">
      <c r="A57" s="12">
        <v>33</v>
      </c>
      <c r="C57" s="13" t="s">
        <v>150</v>
      </c>
      <c r="D57" s="11" t="s">
        <v>151</v>
      </c>
      <c r="E57" s="12">
        <v>57.1</v>
      </c>
      <c r="F57" s="11" t="s">
        <v>110</v>
      </c>
      <c r="G57" s="12">
        <v>1</v>
      </c>
      <c r="H57" s="23" t="s">
        <v>113</v>
      </c>
      <c r="I57" s="12" t="s">
        <v>25</v>
      </c>
      <c r="J57" s="12" t="s">
        <v>34</v>
      </c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</row>
    <row r="58" spans="1:69" s="11" customFormat="1" ht="16" customHeight="1">
      <c r="A58" s="12">
        <v>33</v>
      </c>
      <c r="C58" s="13" t="s">
        <v>150</v>
      </c>
      <c r="D58" s="11" t="s">
        <v>151</v>
      </c>
      <c r="E58" s="12">
        <v>57.1</v>
      </c>
      <c r="F58" s="11" t="s">
        <v>69</v>
      </c>
      <c r="G58" s="12">
        <v>1</v>
      </c>
      <c r="H58" s="23" t="s">
        <v>113</v>
      </c>
      <c r="I58" s="12" t="s">
        <v>25</v>
      </c>
      <c r="J58" s="12" t="s">
        <v>34</v>
      </c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7"/>
      <c r="V58" s="307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spans="1:69" s="11" customFormat="1" ht="16" customHeight="1">
      <c r="A59" s="12">
        <v>33</v>
      </c>
      <c r="C59" s="13" t="s">
        <v>150</v>
      </c>
      <c r="D59" s="11" t="s">
        <v>151</v>
      </c>
      <c r="E59" s="12">
        <v>57.1</v>
      </c>
      <c r="F59" s="11" t="s">
        <v>91</v>
      </c>
      <c r="G59" s="12">
        <v>1</v>
      </c>
      <c r="H59" s="16" t="s">
        <v>40</v>
      </c>
      <c r="I59" s="12" t="s">
        <v>41</v>
      </c>
      <c r="J59" s="12" t="s">
        <v>34</v>
      </c>
      <c r="K59" s="306"/>
      <c r="L59" s="306"/>
      <c r="M59" s="306"/>
      <c r="N59" s="306"/>
      <c r="O59" s="306"/>
      <c r="P59" s="307"/>
      <c r="Q59" s="307"/>
      <c r="R59" s="307"/>
      <c r="S59" s="307"/>
      <c r="T59" s="307"/>
      <c r="U59" s="306"/>
      <c r="V59" s="306"/>
    </row>
    <row r="60" spans="1:69" s="11" customFormat="1" ht="16" customHeight="1">
      <c r="A60" s="12">
        <v>33</v>
      </c>
      <c r="C60" s="13" t="s">
        <v>152</v>
      </c>
      <c r="D60" s="11" t="s">
        <v>617</v>
      </c>
      <c r="E60" s="12">
        <v>57.1</v>
      </c>
      <c r="F60" s="11" t="s">
        <v>98</v>
      </c>
      <c r="G60" s="12">
        <v>1</v>
      </c>
      <c r="H60" s="16" t="s">
        <v>40</v>
      </c>
      <c r="I60" s="12" t="s">
        <v>41</v>
      </c>
      <c r="J60" s="12" t="s">
        <v>34</v>
      </c>
      <c r="K60" s="306"/>
      <c r="L60" s="306"/>
      <c r="M60" s="306"/>
      <c r="N60" s="306"/>
      <c r="O60" s="306"/>
      <c r="P60" s="307"/>
      <c r="Q60" s="307"/>
      <c r="R60" s="307"/>
      <c r="S60" s="307"/>
      <c r="T60" s="307"/>
      <c r="U60" s="306"/>
      <c r="V60" s="306"/>
    </row>
    <row r="61" spans="1:69" s="11" customFormat="1" ht="16" customHeight="1">
      <c r="A61" s="12">
        <v>33</v>
      </c>
      <c r="B61" s="212"/>
      <c r="C61" s="213" t="s">
        <v>574</v>
      </c>
      <c r="D61" s="212" t="s">
        <v>159</v>
      </c>
      <c r="E61" s="12">
        <v>57.1</v>
      </c>
      <c r="F61" s="212" t="s">
        <v>160</v>
      </c>
      <c r="G61" s="12">
        <v>1</v>
      </c>
      <c r="H61" s="16" t="s">
        <v>40</v>
      </c>
      <c r="I61" s="12" t="s">
        <v>41</v>
      </c>
      <c r="J61" s="12" t="s">
        <v>26</v>
      </c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</row>
    <row r="62" spans="1:69" s="11" customFormat="1" ht="16" customHeight="1">
      <c r="A62" s="12">
        <v>33</v>
      </c>
      <c r="B62" s="212"/>
      <c r="C62" s="213" t="s">
        <v>577</v>
      </c>
      <c r="D62" s="212" t="s">
        <v>153</v>
      </c>
      <c r="E62" s="12">
        <v>57.1</v>
      </c>
      <c r="F62" s="212" t="s">
        <v>164</v>
      </c>
      <c r="G62" s="12">
        <v>1</v>
      </c>
      <c r="H62" s="14" t="s">
        <v>24</v>
      </c>
      <c r="I62" s="12" t="s">
        <v>25</v>
      </c>
      <c r="J62" s="12" t="s">
        <v>26</v>
      </c>
      <c r="K62" s="306"/>
      <c r="L62" s="306"/>
      <c r="M62" s="306"/>
      <c r="N62" s="306"/>
      <c r="O62" s="306"/>
      <c r="P62" s="307"/>
      <c r="Q62" s="307"/>
      <c r="R62" s="307"/>
      <c r="S62" s="307"/>
      <c r="T62" s="307"/>
      <c r="U62" s="307"/>
      <c r="V62" s="307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spans="1:69" s="11" customFormat="1" ht="16" customHeight="1">
      <c r="A63" s="12">
        <v>33</v>
      </c>
      <c r="B63" s="212"/>
      <c r="C63" s="213" t="s">
        <v>576</v>
      </c>
      <c r="D63" s="212" t="s">
        <v>153</v>
      </c>
      <c r="E63" s="12">
        <v>57.1</v>
      </c>
      <c r="F63" s="212" t="s">
        <v>143</v>
      </c>
      <c r="G63" s="12">
        <v>1</v>
      </c>
      <c r="H63" s="16" t="s">
        <v>40</v>
      </c>
      <c r="I63" s="12" t="s">
        <v>41</v>
      </c>
      <c r="J63" s="12" t="s">
        <v>34</v>
      </c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7"/>
      <c r="V63" s="307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spans="1:69" s="11" customFormat="1" ht="16" customHeight="1">
      <c r="A64" s="12">
        <v>33</v>
      </c>
      <c r="B64" s="212"/>
      <c r="C64" s="213" t="s">
        <v>578</v>
      </c>
      <c r="D64" s="212" t="s">
        <v>153</v>
      </c>
      <c r="E64" s="12">
        <v>57.1</v>
      </c>
      <c r="F64" s="212" t="s">
        <v>154</v>
      </c>
      <c r="G64" s="12">
        <v>1</v>
      </c>
      <c r="H64" s="16" t="s">
        <v>40</v>
      </c>
      <c r="I64" s="12" t="s">
        <v>41</v>
      </c>
      <c r="J64" s="12" t="s">
        <v>34</v>
      </c>
      <c r="K64" s="306"/>
      <c r="L64" s="306"/>
      <c r="M64" s="306"/>
      <c r="N64" s="306"/>
      <c r="O64" s="306"/>
      <c r="P64" s="307"/>
      <c r="Q64" s="307"/>
      <c r="R64" s="307"/>
      <c r="S64" s="307"/>
      <c r="T64" s="307"/>
      <c r="U64" s="307"/>
      <c r="V64" s="307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spans="1:69" s="212" customFormat="1" ht="16" customHeight="1">
      <c r="A65" s="12">
        <v>33</v>
      </c>
      <c r="C65" s="213" t="s">
        <v>574</v>
      </c>
      <c r="D65" s="212" t="s">
        <v>159</v>
      </c>
      <c r="E65" s="12">
        <v>57.2</v>
      </c>
      <c r="F65" s="212" t="s">
        <v>168</v>
      </c>
      <c r="G65" s="12">
        <v>1</v>
      </c>
      <c r="H65" s="23" t="s">
        <v>113</v>
      </c>
      <c r="I65" s="12" t="s">
        <v>25</v>
      </c>
      <c r="J65" s="12" t="s">
        <v>26</v>
      </c>
      <c r="K65" s="305"/>
      <c r="L65" s="305"/>
      <c r="M65" s="305"/>
      <c r="N65" s="305"/>
      <c r="O65" s="305"/>
      <c r="P65" s="305"/>
      <c r="Q65" s="305"/>
      <c r="R65" s="305"/>
      <c r="S65" s="305"/>
      <c r="T65" s="305"/>
      <c r="U65" s="305"/>
      <c r="V65" s="305"/>
    </row>
    <row r="66" spans="1:69" s="212" customFormat="1" ht="16" customHeight="1">
      <c r="A66" s="12">
        <v>33</v>
      </c>
      <c r="C66" s="213" t="s">
        <v>575</v>
      </c>
      <c r="D66" s="212" t="s">
        <v>153</v>
      </c>
      <c r="E66" s="12">
        <v>57.2</v>
      </c>
      <c r="F66" s="212" t="s">
        <v>168</v>
      </c>
      <c r="G66" s="12">
        <v>1</v>
      </c>
      <c r="H66" s="23" t="s">
        <v>113</v>
      </c>
      <c r="I66" s="12" t="s">
        <v>25</v>
      </c>
      <c r="J66" s="12" t="s">
        <v>26</v>
      </c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</row>
    <row r="67" spans="1:69" s="11" customFormat="1" ht="16" customHeight="1">
      <c r="A67" s="12">
        <v>33</v>
      </c>
      <c r="C67" s="13" t="s">
        <v>169</v>
      </c>
      <c r="D67" s="11" t="s">
        <v>170</v>
      </c>
      <c r="E67" s="12">
        <v>57.5</v>
      </c>
      <c r="F67" s="11" t="s">
        <v>171</v>
      </c>
      <c r="G67" s="12">
        <v>1</v>
      </c>
      <c r="H67" s="23" t="s">
        <v>113</v>
      </c>
      <c r="I67" s="12" t="s">
        <v>25</v>
      </c>
      <c r="J67" s="12" t="s">
        <v>34</v>
      </c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</row>
    <row r="68" spans="1:69" s="11" customFormat="1" ht="16" customHeight="1">
      <c r="A68" s="12">
        <v>33</v>
      </c>
      <c r="B68" s="212"/>
      <c r="C68" s="213" t="s">
        <v>574</v>
      </c>
      <c r="D68" s="212" t="s">
        <v>159</v>
      </c>
      <c r="E68" s="12" t="s">
        <v>241</v>
      </c>
      <c r="F68" s="212" t="s">
        <v>164</v>
      </c>
      <c r="G68" s="12">
        <v>1</v>
      </c>
      <c r="H68" s="23" t="s">
        <v>113</v>
      </c>
      <c r="I68" s="12" t="s">
        <v>25</v>
      </c>
      <c r="J68" s="12" t="s">
        <v>26</v>
      </c>
      <c r="K68" s="305"/>
      <c r="L68" s="305"/>
      <c r="M68" s="305"/>
      <c r="N68" s="305"/>
      <c r="O68" s="305"/>
      <c r="P68" s="309"/>
      <c r="Q68" s="309"/>
      <c r="R68" s="309"/>
      <c r="S68" s="309"/>
      <c r="T68" s="309"/>
      <c r="U68" s="305"/>
      <c r="V68" s="305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2"/>
      <c r="AX68" s="212"/>
      <c r="AY68" s="212"/>
      <c r="AZ68" s="212"/>
      <c r="BA68" s="212"/>
      <c r="BB68" s="212"/>
      <c r="BC68" s="212"/>
      <c r="BD68" s="212"/>
      <c r="BE68" s="212"/>
      <c r="BF68" s="212"/>
      <c r="BG68" s="212"/>
      <c r="BH68" s="212"/>
      <c r="BI68" s="212"/>
      <c r="BJ68" s="212"/>
      <c r="BK68" s="212"/>
      <c r="BL68" s="212"/>
      <c r="BM68" s="212"/>
      <c r="BN68" s="212"/>
      <c r="BO68" s="212"/>
      <c r="BP68" s="212"/>
      <c r="BQ68" s="212"/>
    </row>
    <row r="69" spans="1:69" s="11" customFormat="1" ht="16" customHeight="1">
      <c r="A69" s="12">
        <v>33</v>
      </c>
      <c r="B69" s="212"/>
      <c r="C69" s="213" t="s">
        <v>577</v>
      </c>
      <c r="D69" s="212" t="s">
        <v>153</v>
      </c>
      <c r="E69" s="12" t="s">
        <v>241</v>
      </c>
      <c r="F69" s="212" t="s">
        <v>160</v>
      </c>
      <c r="G69" s="12">
        <v>1</v>
      </c>
      <c r="H69" s="23" t="s">
        <v>113</v>
      </c>
      <c r="I69" s="12" t="s">
        <v>25</v>
      </c>
      <c r="J69" s="12" t="s">
        <v>26</v>
      </c>
      <c r="K69" s="305"/>
      <c r="L69" s="305"/>
      <c r="M69" s="305"/>
      <c r="N69" s="305"/>
      <c r="O69" s="305"/>
      <c r="P69" s="309"/>
      <c r="Q69" s="309"/>
      <c r="R69" s="309"/>
      <c r="S69" s="309"/>
      <c r="T69" s="309"/>
      <c r="U69" s="305"/>
      <c r="V69" s="305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12"/>
      <c r="AS69" s="212"/>
      <c r="AT69" s="212"/>
      <c r="AU69" s="212"/>
      <c r="AV69" s="212"/>
      <c r="AW69" s="212"/>
      <c r="AX69" s="212"/>
      <c r="AY69" s="212"/>
      <c r="AZ69" s="212"/>
      <c r="BA69" s="212"/>
      <c r="BB69" s="212"/>
      <c r="BC69" s="212"/>
      <c r="BD69" s="212"/>
      <c r="BE69" s="212"/>
      <c r="BF69" s="212"/>
      <c r="BG69" s="212"/>
      <c r="BH69" s="212"/>
      <c r="BI69" s="212"/>
      <c r="BJ69" s="212"/>
      <c r="BK69" s="212"/>
      <c r="BL69" s="212"/>
      <c r="BM69" s="212"/>
      <c r="BN69" s="212"/>
      <c r="BO69" s="212"/>
      <c r="BP69" s="212"/>
      <c r="BQ69" s="212"/>
    </row>
    <row r="70" spans="1:69" s="11" customFormat="1" ht="16" customHeight="1">
      <c r="A70" s="12">
        <v>33</v>
      </c>
      <c r="C70" s="13" t="s">
        <v>176</v>
      </c>
      <c r="D70" s="11" t="s">
        <v>177</v>
      </c>
      <c r="E70" s="12">
        <v>57.5</v>
      </c>
      <c r="F70" s="11" t="s">
        <v>171</v>
      </c>
      <c r="G70" s="12">
        <v>1</v>
      </c>
      <c r="H70" s="23" t="s">
        <v>113</v>
      </c>
      <c r="I70" s="12" t="s">
        <v>25</v>
      </c>
      <c r="J70" s="12" t="s">
        <v>34</v>
      </c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</row>
    <row r="71" spans="1:69" s="212" customFormat="1" ht="16" customHeight="1">
      <c r="A71" s="12">
        <v>33</v>
      </c>
      <c r="B71" s="11"/>
      <c r="C71" s="13" t="s">
        <v>180</v>
      </c>
      <c r="D71" s="11" t="s">
        <v>181</v>
      </c>
      <c r="E71" s="12">
        <v>57.6</v>
      </c>
      <c r="F71" s="11" t="s">
        <v>182</v>
      </c>
      <c r="G71" s="12">
        <v>1</v>
      </c>
      <c r="H71" s="23" t="s">
        <v>113</v>
      </c>
      <c r="I71" s="12" t="s">
        <v>25</v>
      </c>
      <c r="J71" s="12" t="s">
        <v>34</v>
      </c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</row>
    <row r="72" spans="1:69" s="212" customFormat="1" ht="16" customHeight="1">
      <c r="A72" s="12">
        <v>33</v>
      </c>
      <c r="B72" s="11"/>
      <c r="C72" s="13" t="s">
        <v>187</v>
      </c>
      <c r="D72" s="11" t="s">
        <v>220</v>
      </c>
      <c r="E72" s="12">
        <v>57.6</v>
      </c>
      <c r="F72" s="11" t="s">
        <v>188</v>
      </c>
      <c r="G72" s="12">
        <v>1</v>
      </c>
      <c r="H72" s="16" t="s">
        <v>40</v>
      </c>
      <c r="I72" s="12" t="s">
        <v>41</v>
      </c>
      <c r="J72" s="12" t="s">
        <v>34</v>
      </c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</row>
    <row r="73" spans="1:69" s="11" customFormat="1" ht="16" customHeight="1">
      <c r="A73" s="12">
        <v>33</v>
      </c>
      <c r="C73" s="13" t="s">
        <v>187</v>
      </c>
      <c r="D73" s="11" t="s">
        <v>220</v>
      </c>
      <c r="E73" s="12">
        <v>57.6</v>
      </c>
      <c r="F73" s="11" t="s">
        <v>191</v>
      </c>
      <c r="G73" s="12">
        <v>1</v>
      </c>
      <c r="H73" s="16" t="s">
        <v>40</v>
      </c>
      <c r="I73" s="12" t="s">
        <v>41</v>
      </c>
      <c r="J73" s="12" t="s">
        <v>34</v>
      </c>
      <c r="K73" s="306"/>
      <c r="L73" s="306"/>
      <c r="M73" s="306"/>
      <c r="N73" s="306"/>
      <c r="O73" s="306"/>
      <c r="P73" s="307"/>
      <c r="Q73" s="307"/>
      <c r="R73" s="307"/>
      <c r="S73" s="307"/>
      <c r="T73" s="307"/>
      <c r="U73" s="306"/>
      <c r="V73" s="306"/>
    </row>
    <row r="74" spans="1:69" s="11" customFormat="1" ht="16" customHeight="1">
      <c r="A74" s="12">
        <v>33</v>
      </c>
      <c r="C74" s="13" t="s">
        <v>192</v>
      </c>
      <c r="D74" s="11" t="s">
        <v>193</v>
      </c>
      <c r="E74" s="12">
        <v>57.6</v>
      </c>
      <c r="F74" s="11" t="s">
        <v>194</v>
      </c>
      <c r="G74" s="12">
        <v>1</v>
      </c>
      <c r="H74" s="23" t="s">
        <v>113</v>
      </c>
      <c r="I74" s="12" t="s">
        <v>25</v>
      </c>
      <c r="J74" s="12" t="s">
        <v>34</v>
      </c>
      <c r="K74" s="306"/>
      <c r="L74" s="306"/>
      <c r="M74" s="306"/>
      <c r="N74" s="306"/>
      <c r="O74" s="306"/>
      <c r="P74" s="307"/>
      <c r="Q74" s="307"/>
      <c r="R74" s="307"/>
      <c r="S74" s="307"/>
      <c r="T74" s="307"/>
      <c r="U74" s="306"/>
      <c r="V74" s="306"/>
    </row>
    <row r="75" spans="1:69" s="11" customFormat="1" ht="16" customHeight="1">
      <c r="A75" s="5">
        <v>33</v>
      </c>
      <c r="B75" s="6"/>
      <c r="C75" s="7" t="s">
        <v>83</v>
      </c>
      <c r="D75" s="6" t="s">
        <v>84</v>
      </c>
      <c r="E75" s="8" t="s">
        <v>22</v>
      </c>
      <c r="F75" s="6" t="s">
        <v>23</v>
      </c>
      <c r="G75" s="5">
        <v>2</v>
      </c>
      <c r="H75" s="9" t="s">
        <v>24</v>
      </c>
      <c r="I75" s="5" t="s">
        <v>25</v>
      </c>
      <c r="J75" s="5" t="s">
        <v>26</v>
      </c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7"/>
      <c r="V75" s="307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</row>
    <row r="76" spans="1:69" s="11" customFormat="1" ht="16" customHeight="1">
      <c r="A76" s="5">
        <v>33</v>
      </c>
      <c r="B76" s="6"/>
      <c r="C76" s="7" t="s">
        <v>196</v>
      </c>
      <c r="D76" s="6" t="s">
        <v>197</v>
      </c>
      <c r="E76" s="8" t="s">
        <v>22</v>
      </c>
      <c r="F76" s="6" t="s">
        <v>23</v>
      </c>
      <c r="G76" s="5">
        <v>2</v>
      </c>
      <c r="H76" s="17" t="s">
        <v>40</v>
      </c>
      <c r="I76" s="5" t="s">
        <v>41</v>
      </c>
      <c r="J76" s="5" t="s">
        <v>26</v>
      </c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69" s="11" customFormat="1" ht="16" customHeight="1">
      <c r="A77" s="5">
        <v>33</v>
      </c>
      <c r="B77" s="6"/>
      <c r="C77" s="7" t="s">
        <v>198</v>
      </c>
      <c r="D77" s="6" t="s">
        <v>199</v>
      </c>
      <c r="E77" s="8" t="s">
        <v>22</v>
      </c>
      <c r="F77" s="6" t="s">
        <v>23</v>
      </c>
      <c r="G77" s="5">
        <v>2</v>
      </c>
      <c r="H77" s="17" t="s">
        <v>40</v>
      </c>
      <c r="I77" s="5" t="s">
        <v>41</v>
      </c>
      <c r="J77" s="5" t="s">
        <v>26</v>
      </c>
      <c r="K77" s="306"/>
      <c r="L77" s="306"/>
      <c r="M77" s="306"/>
      <c r="N77" s="306"/>
      <c r="O77" s="306"/>
      <c r="P77" s="307"/>
      <c r="Q77" s="307"/>
      <c r="R77" s="307"/>
      <c r="S77" s="307"/>
      <c r="T77" s="307"/>
      <c r="U77" s="307"/>
      <c r="V77" s="307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</row>
    <row r="78" spans="1:69" s="11" customFormat="1" ht="16" customHeight="1">
      <c r="A78" s="5">
        <v>33</v>
      </c>
      <c r="B78" s="6"/>
      <c r="C78" s="7" t="s">
        <v>200</v>
      </c>
      <c r="D78" s="6" t="s">
        <v>201</v>
      </c>
      <c r="E78" s="8" t="s">
        <v>22</v>
      </c>
      <c r="F78" s="6" t="s">
        <v>23</v>
      </c>
      <c r="G78" s="5">
        <v>2</v>
      </c>
      <c r="H78" s="9" t="s">
        <v>24</v>
      </c>
      <c r="I78" s="5" t="s">
        <v>25</v>
      </c>
      <c r="J78" s="5" t="s">
        <v>26</v>
      </c>
      <c r="K78" s="306"/>
      <c r="L78" s="306"/>
      <c r="M78" s="306"/>
      <c r="N78" s="306"/>
      <c r="O78" s="306"/>
      <c r="P78" s="307"/>
      <c r="Q78" s="307"/>
      <c r="R78" s="307"/>
      <c r="S78" s="307"/>
      <c r="T78" s="307"/>
      <c r="U78" s="307"/>
      <c r="V78" s="307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</row>
    <row r="79" spans="1:69" s="11" customFormat="1" ht="16" customHeight="1">
      <c r="A79" s="5">
        <v>33</v>
      </c>
      <c r="B79" s="6"/>
      <c r="C79" s="7" t="s">
        <v>202</v>
      </c>
      <c r="D79" s="6" t="s">
        <v>203</v>
      </c>
      <c r="E79" s="8" t="s">
        <v>22</v>
      </c>
      <c r="F79" s="6" t="s">
        <v>23</v>
      </c>
      <c r="G79" s="5">
        <v>2</v>
      </c>
      <c r="H79" s="9" t="s">
        <v>24</v>
      </c>
      <c r="I79" s="5" t="s">
        <v>25</v>
      </c>
      <c r="J79" s="5" t="s">
        <v>26</v>
      </c>
      <c r="K79" s="306"/>
      <c r="L79" s="306"/>
      <c r="M79" s="306"/>
      <c r="N79" s="306"/>
      <c r="O79" s="306"/>
      <c r="P79" s="307"/>
      <c r="Q79" s="307"/>
      <c r="R79" s="307"/>
      <c r="S79" s="307"/>
      <c r="T79" s="307"/>
      <c r="U79" s="307"/>
      <c r="V79" s="307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</row>
    <row r="80" spans="1:69" s="11" customFormat="1" ht="16" customHeight="1">
      <c r="A80" s="5">
        <v>33</v>
      </c>
      <c r="B80" s="6"/>
      <c r="C80" s="7" t="s">
        <v>204</v>
      </c>
      <c r="D80" s="6" t="s">
        <v>205</v>
      </c>
      <c r="E80" s="8" t="s">
        <v>22</v>
      </c>
      <c r="F80" s="6" t="s">
        <v>23</v>
      </c>
      <c r="G80" s="5">
        <v>2</v>
      </c>
      <c r="H80" s="17" t="s">
        <v>40</v>
      </c>
      <c r="I80" s="5" t="s">
        <v>41</v>
      </c>
      <c r="J80" s="5" t="s">
        <v>53</v>
      </c>
      <c r="K80" s="306"/>
      <c r="L80" s="306"/>
      <c r="M80" s="306"/>
      <c r="N80" s="306"/>
      <c r="O80" s="306"/>
      <c r="P80" s="307"/>
      <c r="Q80" s="307"/>
      <c r="R80" s="307"/>
      <c r="S80" s="307"/>
      <c r="T80" s="307"/>
      <c r="U80" s="307"/>
      <c r="V80" s="307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 spans="1:69" s="11" customFormat="1" ht="16" customHeight="1">
      <c r="A81" s="5">
        <v>33</v>
      </c>
      <c r="B81" s="6"/>
      <c r="C81" s="13" t="s">
        <v>206</v>
      </c>
      <c r="D81" s="11" t="s">
        <v>289</v>
      </c>
      <c r="E81" s="8" t="s">
        <v>22</v>
      </c>
      <c r="F81" s="6" t="s">
        <v>23</v>
      </c>
      <c r="G81" s="5">
        <v>2</v>
      </c>
      <c r="H81" s="9" t="s">
        <v>24</v>
      </c>
      <c r="I81" s="5" t="s">
        <v>25</v>
      </c>
      <c r="J81" s="5" t="s">
        <v>26</v>
      </c>
      <c r="K81" s="306"/>
      <c r="L81" s="306"/>
      <c r="M81" s="306"/>
      <c r="N81" s="306"/>
      <c r="O81" s="306"/>
      <c r="P81" s="307"/>
      <c r="Q81" s="307"/>
      <c r="R81" s="307"/>
      <c r="S81" s="307"/>
      <c r="T81" s="307"/>
      <c r="U81" s="307"/>
      <c r="V81" s="307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</row>
    <row r="82" spans="1:69" s="11" customFormat="1" ht="16" customHeight="1">
      <c r="A82" s="5">
        <v>33</v>
      </c>
      <c r="B82" s="6"/>
      <c r="C82" s="7" t="s">
        <v>208</v>
      </c>
      <c r="D82" s="6" t="s">
        <v>209</v>
      </c>
      <c r="E82" s="8" t="s">
        <v>22</v>
      </c>
      <c r="F82" s="6" t="s">
        <v>23</v>
      </c>
      <c r="G82" s="5">
        <v>2</v>
      </c>
      <c r="H82" s="9" t="s">
        <v>24</v>
      </c>
      <c r="I82" s="5" t="s">
        <v>25</v>
      </c>
      <c r="J82" s="5" t="s">
        <v>26</v>
      </c>
      <c r="K82" s="306"/>
      <c r="L82" s="306"/>
      <c r="M82" s="306"/>
      <c r="N82" s="306"/>
      <c r="O82" s="306"/>
      <c r="P82" s="307"/>
      <c r="Q82" s="307"/>
      <c r="R82" s="307"/>
      <c r="S82" s="307"/>
      <c r="T82" s="307"/>
      <c r="U82" s="307"/>
      <c r="V82" s="307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</row>
    <row r="83" spans="1:69" s="11" customFormat="1" ht="16" customHeight="1">
      <c r="A83" s="5">
        <v>33</v>
      </c>
      <c r="B83" s="6"/>
      <c r="C83" s="7" t="s">
        <v>99</v>
      </c>
      <c r="D83" s="11" t="s">
        <v>101</v>
      </c>
      <c r="E83" s="8" t="s">
        <v>22</v>
      </c>
      <c r="F83" s="6" t="s">
        <v>23</v>
      </c>
      <c r="G83" s="5">
        <v>2</v>
      </c>
      <c r="H83" s="9" t="s">
        <v>24</v>
      </c>
      <c r="I83" s="5" t="s">
        <v>25</v>
      </c>
      <c r="J83" s="5" t="s">
        <v>26</v>
      </c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7"/>
      <c r="V83" s="307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</row>
    <row r="84" spans="1:69" s="11" customFormat="1" ht="16" customHeight="1">
      <c r="A84" s="5">
        <v>33</v>
      </c>
      <c r="B84" s="6"/>
      <c r="C84" s="7" t="s">
        <v>210</v>
      </c>
      <c r="D84" s="6" t="s">
        <v>211</v>
      </c>
      <c r="E84" s="8" t="s">
        <v>22</v>
      </c>
      <c r="F84" s="6" t="s">
        <v>23</v>
      </c>
      <c r="G84" s="5">
        <v>2</v>
      </c>
      <c r="H84" s="9" t="s">
        <v>24</v>
      </c>
      <c r="I84" s="5" t="s">
        <v>25</v>
      </c>
      <c r="J84" s="5" t="s">
        <v>26</v>
      </c>
      <c r="K84" s="306"/>
      <c r="L84" s="306"/>
      <c r="M84" s="306"/>
      <c r="N84" s="306"/>
      <c r="O84" s="306"/>
      <c r="P84" s="307"/>
      <c r="Q84" s="307"/>
      <c r="R84" s="307"/>
      <c r="S84" s="307"/>
      <c r="T84" s="307"/>
      <c r="U84" s="307"/>
      <c r="V84" s="307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 spans="1:69" s="11" customFormat="1" ht="16" customHeight="1">
      <c r="A85" s="5">
        <v>33</v>
      </c>
      <c r="B85" s="6"/>
      <c r="C85" s="7" t="s">
        <v>212</v>
      </c>
      <c r="D85" s="6" t="s">
        <v>213</v>
      </c>
      <c r="E85" s="8" t="s">
        <v>22</v>
      </c>
      <c r="F85" s="6" t="s">
        <v>23</v>
      </c>
      <c r="G85" s="5">
        <v>2</v>
      </c>
      <c r="H85" s="9" t="s">
        <v>24</v>
      </c>
      <c r="I85" s="5" t="s">
        <v>25</v>
      </c>
      <c r="J85" s="5" t="s">
        <v>26</v>
      </c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7"/>
      <c r="V85" s="307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</row>
    <row r="86" spans="1:69" s="11" customFormat="1" ht="16" customHeight="1">
      <c r="A86" s="5">
        <v>33</v>
      </c>
      <c r="B86" s="6"/>
      <c r="C86" s="7" t="s">
        <v>214</v>
      </c>
      <c r="D86" s="6" t="s">
        <v>215</v>
      </c>
      <c r="E86" s="8" t="s">
        <v>22</v>
      </c>
      <c r="F86" s="6" t="s">
        <v>23</v>
      </c>
      <c r="G86" s="5">
        <v>2</v>
      </c>
      <c r="H86" s="9" t="s">
        <v>24</v>
      </c>
      <c r="I86" s="5" t="s">
        <v>25</v>
      </c>
      <c r="J86" s="5" t="s">
        <v>26</v>
      </c>
      <c r="K86" s="306"/>
      <c r="L86" s="306"/>
      <c r="M86" s="306"/>
      <c r="N86" s="306"/>
      <c r="O86" s="306"/>
      <c r="P86" s="307"/>
      <c r="Q86" s="307"/>
      <c r="R86" s="307"/>
      <c r="S86" s="307"/>
      <c r="T86" s="307"/>
      <c r="U86" s="307"/>
      <c r="V86" s="307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</row>
    <row r="87" spans="1:69" s="11" customFormat="1" ht="16" customHeight="1">
      <c r="A87" s="5">
        <v>33</v>
      </c>
      <c r="B87" s="6"/>
      <c r="C87" s="7" t="s">
        <v>216</v>
      </c>
      <c r="D87" s="6" t="s">
        <v>217</v>
      </c>
      <c r="E87" s="8" t="s">
        <v>22</v>
      </c>
      <c r="F87" s="6" t="s">
        <v>23</v>
      </c>
      <c r="G87" s="5">
        <v>2</v>
      </c>
      <c r="H87" s="17" t="s">
        <v>40</v>
      </c>
      <c r="I87" s="5" t="s">
        <v>41</v>
      </c>
      <c r="J87" s="5" t="s">
        <v>53</v>
      </c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7"/>
      <c r="V87" s="307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</row>
    <row r="88" spans="1:69" s="11" customFormat="1" ht="16" customHeight="1">
      <c r="A88" s="5">
        <v>33</v>
      </c>
      <c r="B88" s="6"/>
      <c r="C88" s="7" t="s">
        <v>115</v>
      </c>
      <c r="D88" s="11" t="s">
        <v>116</v>
      </c>
      <c r="E88" s="8" t="s">
        <v>22</v>
      </c>
      <c r="F88" s="6" t="s">
        <v>23</v>
      </c>
      <c r="G88" s="5">
        <v>2</v>
      </c>
      <c r="H88" s="9" t="s">
        <v>24</v>
      </c>
      <c r="I88" s="5" t="s">
        <v>25</v>
      </c>
      <c r="J88" s="5" t="s">
        <v>26</v>
      </c>
      <c r="K88" s="306"/>
      <c r="L88" s="306"/>
      <c r="M88" s="306"/>
      <c r="N88" s="306"/>
      <c r="O88" s="306"/>
      <c r="P88" s="307"/>
      <c r="Q88" s="307"/>
      <c r="R88" s="307"/>
      <c r="S88" s="307"/>
      <c r="T88" s="307"/>
      <c r="U88" s="307"/>
      <c r="V88" s="307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69" s="11" customFormat="1" ht="16" customHeight="1">
      <c r="A89" s="5">
        <v>33</v>
      </c>
      <c r="B89" s="6"/>
      <c r="C89" s="7" t="s">
        <v>127</v>
      </c>
      <c r="D89" s="6" t="s">
        <v>218</v>
      </c>
      <c r="E89" s="8" t="s">
        <v>22</v>
      </c>
      <c r="F89" s="6" t="s">
        <v>23</v>
      </c>
      <c r="G89" s="5">
        <v>2</v>
      </c>
      <c r="H89" s="9" t="s">
        <v>24</v>
      </c>
      <c r="I89" s="5" t="s">
        <v>25</v>
      </c>
      <c r="J89" s="5" t="s">
        <v>26</v>
      </c>
      <c r="K89" s="306"/>
      <c r="L89" s="306"/>
      <c r="M89" s="306"/>
      <c r="N89" s="306"/>
      <c r="O89" s="306"/>
      <c r="P89" s="307"/>
      <c r="Q89" s="307"/>
      <c r="R89" s="307"/>
      <c r="S89" s="307"/>
      <c r="T89" s="307"/>
      <c r="U89" s="307"/>
      <c r="V89" s="307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</row>
    <row r="90" spans="1:69" s="11" customFormat="1" ht="16" customHeight="1">
      <c r="A90" s="5">
        <v>33</v>
      </c>
      <c r="B90" s="6"/>
      <c r="C90" s="7" t="s">
        <v>219</v>
      </c>
      <c r="D90" s="6" t="s">
        <v>220</v>
      </c>
      <c r="E90" s="8" t="s">
        <v>22</v>
      </c>
      <c r="F90" s="6" t="s">
        <v>23</v>
      </c>
      <c r="G90" s="5">
        <v>2</v>
      </c>
      <c r="H90" s="17" t="s">
        <v>40</v>
      </c>
      <c r="I90" s="5" t="s">
        <v>41</v>
      </c>
      <c r="J90" s="5" t="s">
        <v>26</v>
      </c>
      <c r="K90" s="306"/>
      <c r="L90" s="306"/>
      <c r="M90" s="306"/>
      <c r="N90" s="306"/>
      <c r="O90" s="306"/>
      <c r="P90" s="307"/>
      <c r="Q90" s="307"/>
      <c r="R90" s="307"/>
      <c r="S90" s="307"/>
      <c r="T90" s="307"/>
      <c r="U90" s="307"/>
      <c r="V90" s="307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</row>
    <row r="91" spans="1:69" s="11" customFormat="1" ht="16" customHeight="1">
      <c r="A91" s="5">
        <v>33</v>
      </c>
      <c r="B91" s="210"/>
      <c r="C91" s="36" t="s">
        <v>221</v>
      </c>
      <c r="D91" s="210" t="s">
        <v>222</v>
      </c>
      <c r="E91" s="8" t="s">
        <v>22</v>
      </c>
      <c r="F91" s="210" t="s">
        <v>23</v>
      </c>
      <c r="G91" s="5">
        <v>2</v>
      </c>
      <c r="H91" s="9" t="s">
        <v>24</v>
      </c>
      <c r="I91" s="5" t="s">
        <v>25</v>
      </c>
      <c r="J91" s="5" t="s">
        <v>26</v>
      </c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7"/>
      <c r="V91" s="307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</row>
    <row r="92" spans="1:69" s="11" customFormat="1" ht="16" customHeight="1">
      <c r="A92" s="5">
        <v>33</v>
      </c>
      <c r="B92" s="6"/>
      <c r="C92" s="7" t="s">
        <v>223</v>
      </c>
      <c r="D92" s="6" t="s">
        <v>224</v>
      </c>
      <c r="E92" s="8" t="s">
        <v>22</v>
      </c>
      <c r="F92" s="6" t="s">
        <v>23</v>
      </c>
      <c r="G92" s="5">
        <v>2</v>
      </c>
      <c r="H92" s="17" t="s">
        <v>40</v>
      </c>
      <c r="I92" s="5" t="s">
        <v>41</v>
      </c>
      <c r="J92" s="5" t="s">
        <v>26</v>
      </c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7"/>
      <c r="V92" s="307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69" s="212" customFormat="1" ht="16" customHeight="1">
      <c r="A93" s="5">
        <v>33</v>
      </c>
      <c r="B93" s="6"/>
      <c r="C93" s="36" t="s">
        <v>601</v>
      </c>
      <c r="D93" s="6" t="s">
        <v>600</v>
      </c>
      <c r="E93" s="8" t="s">
        <v>22</v>
      </c>
      <c r="F93" s="6" t="s">
        <v>23</v>
      </c>
      <c r="G93" s="5">
        <v>2</v>
      </c>
      <c r="H93" s="9" t="s">
        <v>24</v>
      </c>
      <c r="I93" s="5" t="s">
        <v>25</v>
      </c>
      <c r="J93" s="5" t="s">
        <v>26</v>
      </c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7"/>
      <c r="V93" s="307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</row>
    <row r="94" spans="1:69" s="11" customFormat="1" ht="16" customHeight="1">
      <c r="A94" s="5">
        <v>33</v>
      </c>
      <c r="B94" s="6"/>
      <c r="C94" s="7" t="s">
        <v>226</v>
      </c>
      <c r="D94" s="6" t="s">
        <v>227</v>
      </c>
      <c r="E94" s="8" t="s">
        <v>22</v>
      </c>
      <c r="F94" s="6" t="s">
        <v>23</v>
      </c>
      <c r="G94" s="5">
        <v>2</v>
      </c>
      <c r="H94" s="9" t="s">
        <v>24</v>
      </c>
      <c r="I94" s="5" t="s">
        <v>25</v>
      </c>
      <c r="J94" s="5" t="s">
        <v>53</v>
      </c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7"/>
      <c r="V94" s="307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</row>
    <row r="95" spans="1:69" s="11" customFormat="1" ht="16" customHeight="1">
      <c r="A95" s="5">
        <v>33</v>
      </c>
      <c r="B95" s="6"/>
      <c r="C95" s="7" t="s">
        <v>228</v>
      </c>
      <c r="D95" s="6" t="s">
        <v>229</v>
      </c>
      <c r="E95" s="8" t="s">
        <v>22</v>
      </c>
      <c r="F95" s="6" t="s">
        <v>23</v>
      </c>
      <c r="G95" s="5">
        <v>2</v>
      </c>
      <c r="H95" s="9" t="s">
        <v>24</v>
      </c>
      <c r="I95" s="5" t="s">
        <v>25</v>
      </c>
      <c r="J95" s="5" t="s">
        <v>53</v>
      </c>
      <c r="K95" s="306"/>
      <c r="L95" s="306"/>
      <c r="M95" s="306"/>
      <c r="N95" s="306"/>
      <c r="O95" s="306"/>
      <c r="P95" s="307"/>
      <c r="Q95" s="307"/>
      <c r="R95" s="307"/>
      <c r="S95" s="307"/>
      <c r="T95" s="307"/>
      <c r="U95" s="307"/>
      <c r="V95" s="307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</row>
    <row r="96" spans="1:69" s="11" customFormat="1" ht="16" customHeight="1">
      <c r="A96" s="5">
        <v>33</v>
      </c>
      <c r="B96" s="6"/>
      <c r="C96" s="7" t="s">
        <v>230</v>
      </c>
      <c r="D96" s="6" t="s">
        <v>231</v>
      </c>
      <c r="E96" s="8" t="s">
        <v>22</v>
      </c>
      <c r="F96" s="6" t="s">
        <v>23</v>
      </c>
      <c r="G96" s="5">
        <v>2</v>
      </c>
      <c r="H96" s="9" t="s">
        <v>24</v>
      </c>
      <c r="I96" s="5" t="s">
        <v>25</v>
      </c>
      <c r="J96" s="5" t="s">
        <v>26</v>
      </c>
      <c r="K96" s="306"/>
      <c r="L96" s="306"/>
      <c r="M96" s="306"/>
      <c r="N96" s="306"/>
      <c r="O96" s="306"/>
      <c r="P96" s="307"/>
      <c r="Q96" s="307"/>
      <c r="R96" s="307"/>
      <c r="S96" s="307"/>
      <c r="T96" s="307"/>
      <c r="U96" s="307"/>
      <c r="V96" s="307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 spans="1:69" s="11" customFormat="1" ht="16" customHeight="1">
      <c r="A97" s="5">
        <v>33</v>
      </c>
      <c r="B97" s="6"/>
      <c r="C97" s="7" t="s">
        <v>232</v>
      </c>
      <c r="D97" s="6" t="s">
        <v>233</v>
      </c>
      <c r="E97" s="8" t="s">
        <v>22</v>
      </c>
      <c r="F97" s="6" t="s">
        <v>23</v>
      </c>
      <c r="G97" s="5">
        <v>2</v>
      </c>
      <c r="H97" s="9" t="s">
        <v>24</v>
      </c>
      <c r="I97" s="5" t="s">
        <v>25</v>
      </c>
      <c r="J97" s="5" t="s">
        <v>26</v>
      </c>
      <c r="K97" s="306"/>
      <c r="L97" s="306"/>
      <c r="M97" s="306"/>
      <c r="N97" s="306"/>
      <c r="O97" s="306"/>
      <c r="P97" s="307"/>
      <c r="Q97" s="307"/>
      <c r="R97" s="307"/>
      <c r="S97" s="307"/>
      <c r="T97" s="307"/>
      <c r="U97" s="307"/>
      <c r="V97" s="307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</row>
    <row r="98" spans="1:69" s="11" customFormat="1" ht="16" customHeight="1">
      <c r="A98" s="5">
        <v>33</v>
      </c>
      <c r="B98" s="6"/>
      <c r="C98" s="7" t="s">
        <v>234</v>
      </c>
      <c r="D98" s="6" t="s">
        <v>235</v>
      </c>
      <c r="E98" s="8" t="s">
        <v>22</v>
      </c>
      <c r="F98" s="6" t="s">
        <v>23</v>
      </c>
      <c r="G98" s="5">
        <v>2</v>
      </c>
      <c r="H98" s="9" t="s">
        <v>24</v>
      </c>
      <c r="I98" s="5" t="s">
        <v>25</v>
      </c>
      <c r="J98" s="5" t="s">
        <v>26</v>
      </c>
      <c r="K98" s="306"/>
      <c r="L98" s="306"/>
      <c r="M98" s="306"/>
      <c r="N98" s="306"/>
      <c r="O98" s="306"/>
      <c r="P98" s="307"/>
      <c r="Q98" s="307"/>
      <c r="R98" s="307"/>
      <c r="S98" s="307"/>
      <c r="T98" s="307"/>
      <c r="U98" s="307"/>
      <c r="V98" s="307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</row>
    <row r="99" spans="1:69" s="11" customFormat="1" ht="16" customHeight="1">
      <c r="A99" s="5">
        <v>33</v>
      </c>
      <c r="B99" s="6"/>
      <c r="C99" s="7" t="s">
        <v>236</v>
      </c>
      <c r="D99" s="6" t="s">
        <v>237</v>
      </c>
      <c r="E99" s="8" t="s">
        <v>22</v>
      </c>
      <c r="F99" s="6" t="s">
        <v>23</v>
      </c>
      <c r="G99" s="5">
        <v>2</v>
      </c>
      <c r="H99" s="9" t="s">
        <v>24</v>
      </c>
      <c r="I99" s="5" t="s">
        <v>25</v>
      </c>
      <c r="J99" s="5" t="s">
        <v>26</v>
      </c>
      <c r="K99" s="305"/>
      <c r="L99" s="305"/>
      <c r="M99" s="305"/>
      <c r="N99" s="305"/>
      <c r="O99" s="305"/>
      <c r="P99" s="309"/>
      <c r="Q99" s="309"/>
      <c r="R99" s="309"/>
      <c r="S99" s="309"/>
      <c r="T99" s="309"/>
      <c r="U99" s="309"/>
      <c r="V99" s="309"/>
      <c r="W99" s="210"/>
      <c r="X99" s="210"/>
      <c r="Y99" s="210"/>
      <c r="Z99" s="210"/>
      <c r="AA99" s="210"/>
      <c r="AB99" s="210"/>
      <c r="AC99" s="210"/>
      <c r="AD99" s="210"/>
      <c r="AE99" s="210"/>
      <c r="AF99" s="210"/>
      <c r="AG99" s="210"/>
      <c r="AH99" s="210"/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2"/>
      <c r="AY99" s="212"/>
      <c r="AZ99" s="212"/>
      <c r="BA99" s="212"/>
      <c r="BB99" s="212"/>
      <c r="BC99" s="212"/>
      <c r="BD99" s="212"/>
      <c r="BE99" s="212"/>
      <c r="BF99" s="212"/>
      <c r="BG99" s="212"/>
      <c r="BH99" s="212"/>
      <c r="BI99" s="212"/>
      <c r="BJ99" s="212"/>
      <c r="BK99" s="212"/>
      <c r="BL99" s="212"/>
      <c r="BM99" s="212"/>
      <c r="BN99" s="212"/>
      <c r="BO99" s="212"/>
      <c r="BP99" s="212"/>
      <c r="BQ99" s="212"/>
    </row>
    <row r="100" spans="1:69" s="11" customFormat="1" ht="16" customHeight="1">
      <c r="A100" s="5">
        <v>33</v>
      </c>
      <c r="B100" s="6"/>
      <c r="C100" s="7" t="s">
        <v>238</v>
      </c>
      <c r="D100" s="6" t="s">
        <v>239</v>
      </c>
      <c r="E100" s="8" t="s">
        <v>22</v>
      </c>
      <c r="F100" s="6" t="s">
        <v>23</v>
      </c>
      <c r="G100" s="5">
        <v>2</v>
      </c>
      <c r="H100" s="9" t="s">
        <v>24</v>
      </c>
      <c r="I100" s="5" t="s">
        <v>25</v>
      </c>
      <c r="J100" s="5" t="s">
        <v>53</v>
      </c>
      <c r="K100" s="306"/>
      <c r="L100" s="306"/>
      <c r="M100" s="306"/>
      <c r="N100" s="306"/>
      <c r="O100" s="306"/>
      <c r="P100" s="307"/>
      <c r="Q100" s="307"/>
      <c r="R100" s="307"/>
      <c r="S100" s="307"/>
      <c r="T100" s="307"/>
      <c r="U100" s="307"/>
      <c r="V100" s="307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69" s="11" customFormat="1" ht="16" customHeight="1">
      <c r="A101" s="5">
        <v>33</v>
      </c>
      <c r="B101" s="6"/>
      <c r="C101" s="7" t="s">
        <v>240</v>
      </c>
      <c r="D101" s="6" t="s">
        <v>118</v>
      </c>
      <c r="E101" s="8" t="s">
        <v>22</v>
      </c>
      <c r="F101" s="6" t="s">
        <v>23</v>
      </c>
      <c r="G101" s="5">
        <v>2</v>
      </c>
      <c r="H101" s="9" t="s">
        <v>24</v>
      </c>
      <c r="I101" s="5" t="s">
        <v>25</v>
      </c>
      <c r="J101" s="5" t="s">
        <v>26</v>
      </c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7"/>
      <c r="V101" s="307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</row>
    <row r="102" spans="1:69">
      <c r="A102" s="12">
        <v>34</v>
      </c>
      <c r="B102" s="11" t="s">
        <v>80</v>
      </c>
      <c r="C102" s="13" t="s">
        <v>242</v>
      </c>
      <c r="D102" s="6" t="s">
        <v>243</v>
      </c>
      <c r="E102" s="12">
        <v>57.1</v>
      </c>
      <c r="F102" s="11" t="s">
        <v>245</v>
      </c>
      <c r="G102" s="12">
        <v>1</v>
      </c>
      <c r="H102" s="14" t="s">
        <v>24</v>
      </c>
      <c r="I102" s="12" t="s">
        <v>25</v>
      </c>
      <c r="J102" s="12" t="s">
        <v>34</v>
      </c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</row>
    <row r="103" spans="1:69">
      <c r="A103" s="12">
        <v>34</v>
      </c>
      <c r="B103" s="11"/>
      <c r="C103" s="13" t="s">
        <v>242</v>
      </c>
      <c r="D103" s="6" t="s">
        <v>243</v>
      </c>
      <c r="E103" s="12">
        <v>57.1</v>
      </c>
      <c r="F103" s="11" t="s">
        <v>147</v>
      </c>
      <c r="G103" s="12">
        <v>1</v>
      </c>
      <c r="H103" s="23" t="s">
        <v>113</v>
      </c>
      <c r="I103" s="12" t="s">
        <v>25</v>
      </c>
      <c r="J103" s="12" t="s">
        <v>34</v>
      </c>
      <c r="K103" s="306"/>
      <c r="L103" s="306"/>
      <c r="M103" s="306"/>
      <c r="N103" s="306"/>
      <c r="O103" s="306"/>
      <c r="P103" s="307"/>
      <c r="Q103" s="307"/>
      <c r="R103" s="307"/>
      <c r="S103" s="307"/>
      <c r="T103" s="307"/>
      <c r="U103" s="306"/>
      <c r="V103" s="306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</row>
    <row r="104" spans="1:69" s="11" customFormat="1" ht="16" customHeight="1">
      <c r="A104" s="12">
        <v>34</v>
      </c>
      <c r="B104" s="37"/>
      <c r="C104" s="13" t="s">
        <v>246</v>
      </c>
      <c r="D104" s="11" t="s">
        <v>247</v>
      </c>
      <c r="E104" s="12">
        <v>57.5</v>
      </c>
      <c r="F104" s="11" t="s">
        <v>171</v>
      </c>
      <c r="G104" s="12">
        <v>1</v>
      </c>
      <c r="H104" s="23" t="s">
        <v>113</v>
      </c>
      <c r="I104" s="12" t="s">
        <v>25</v>
      </c>
      <c r="J104" s="12" t="s">
        <v>34</v>
      </c>
      <c r="K104" s="306"/>
      <c r="L104" s="306"/>
      <c r="M104" s="306"/>
      <c r="N104" s="306"/>
      <c r="O104" s="306"/>
      <c r="P104" s="307"/>
      <c r="Q104" s="307"/>
      <c r="R104" s="307"/>
      <c r="S104" s="307"/>
      <c r="T104" s="307"/>
      <c r="U104" s="306"/>
      <c r="V104" s="306"/>
    </row>
    <row r="105" spans="1:69" s="11" customFormat="1" ht="16" customHeight="1">
      <c r="A105" s="5">
        <v>34</v>
      </c>
      <c r="B105" s="6"/>
      <c r="C105" s="7" t="s">
        <v>249</v>
      </c>
      <c r="D105" s="6" t="s">
        <v>250</v>
      </c>
      <c r="E105" s="8" t="s">
        <v>22</v>
      </c>
      <c r="F105" s="6" t="s">
        <v>23</v>
      </c>
      <c r="G105" s="5">
        <v>2</v>
      </c>
      <c r="H105" s="9" t="s">
        <v>24</v>
      </c>
      <c r="I105" s="5" t="s">
        <v>25</v>
      </c>
      <c r="J105" s="5" t="s">
        <v>53</v>
      </c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7"/>
      <c r="V105" s="307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</row>
    <row r="106" spans="1:69" s="11" customFormat="1" ht="16" customHeight="1">
      <c r="A106" s="5">
        <v>34</v>
      </c>
      <c r="B106" s="6"/>
      <c r="C106" s="7" t="s">
        <v>251</v>
      </c>
      <c r="D106" s="6" t="s">
        <v>252</v>
      </c>
      <c r="E106" s="8" t="s">
        <v>22</v>
      </c>
      <c r="F106" s="6" t="s">
        <v>23</v>
      </c>
      <c r="G106" s="5">
        <v>2</v>
      </c>
      <c r="H106" s="9" t="s">
        <v>24</v>
      </c>
      <c r="I106" s="5" t="s">
        <v>25</v>
      </c>
      <c r="J106" s="5" t="s">
        <v>26</v>
      </c>
      <c r="K106" s="306"/>
      <c r="L106" s="306"/>
      <c r="M106" s="306"/>
      <c r="N106" s="306"/>
      <c r="O106" s="306"/>
      <c r="P106" s="307"/>
      <c r="Q106" s="307"/>
      <c r="R106" s="307"/>
      <c r="S106" s="307"/>
      <c r="T106" s="307"/>
      <c r="U106" s="307"/>
      <c r="V106" s="307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</row>
    <row r="107" spans="1:69" s="11" customFormat="1" ht="16" customHeight="1">
      <c r="A107" s="5">
        <v>34</v>
      </c>
      <c r="B107" s="6"/>
      <c r="C107" s="7" t="s">
        <v>253</v>
      </c>
      <c r="D107" s="6" t="s">
        <v>254</v>
      </c>
      <c r="E107" s="8" t="s">
        <v>22</v>
      </c>
      <c r="F107" s="6" t="s">
        <v>23</v>
      </c>
      <c r="G107" s="5">
        <v>2</v>
      </c>
      <c r="H107" s="9" t="s">
        <v>24</v>
      </c>
      <c r="I107" s="5" t="s">
        <v>25</v>
      </c>
      <c r="J107" s="5" t="s">
        <v>26</v>
      </c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7"/>
      <c r="V107" s="307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</row>
    <row r="108" spans="1:69" s="11" customFormat="1" ht="16" customHeight="1">
      <c r="A108" s="5">
        <v>34</v>
      </c>
      <c r="B108" s="6"/>
      <c r="C108" s="7" t="s">
        <v>255</v>
      </c>
      <c r="D108" s="6" t="s">
        <v>256</v>
      </c>
      <c r="E108" s="8" t="s">
        <v>22</v>
      </c>
      <c r="F108" s="6" t="s">
        <v>23</v>
      </c>
      <c r="G108" s="5">
        <v>2</v>
      </c>
      <c r="H108" s="9" t="s">
        <v>24</v>
      </c>
      <c r="I108" s="5" t="s">
        <v>25</v>
      </c>
      <c r="J108" s="5" t="s">
        <v>26</v>
      </c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7"/>
      <c r="V108" s="307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 spans="1:69" s="11" customFormat="1" ht="16" customHeight="1">
      <c r="A109" s="5">
        <v>34</v>
      </c>
      <c r="B109" s="6"/>
      <c r="C109" s="7" t="s">
        <v>257</v>
      </c>
      <c r="D109" s="6" t="s">
        <v>258</v>
      </c>
      <c r="E109" s="8" t="s">
        <v>22</v>
      </c>
      <c r="F109" s="6" t="s">
        <v>23</v>
      </c>
      <c r="G109" s="5">
        <v>2</v>
      </c>
      <c r="H109" s="9" t="s">
        <v>24</v>
      </c>
      <c r="I109" s="5" t="s">
        <v>25</v>
      </c>
      <c r="J109" s="5" t="s">
        <v>26</v>
      </c>
      <c r="K109" s="306"/>
      <c r="L109" s="306"/>
      <c r="M109" s="306"/>
      <c r="N109" s="306"/>
      <c r="O109" s="306"/>
      <c r="P109" s="307"/>
      <c r="Q109" s="307"/>
      <c r="R109" s="307"/>
      <c r="S109" s="307"/>
      <c r="T109" s="307"/>
      <c r="U109" s="307"/>
      <c r="V109" s="307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</row>
    <row r="110" spans="1:69" s="11" customFormat="1" ht="16" customHeight="1">
      <c r="A110" s="5">
        <v>34</v>
      </c>
      <c r="B110" s="6"/>
      <c r="C110" s="7" t="s">
        <v>259</v>
      </c>
      <c r="D110" s="6" t="s">
        <v>260</v>
      </c>
      <c r="E110" s="8" t="s">
        <v>22</v>
      </c>
      <c r="F110" s="6" t="s">
        <v>23</v>
      </c>
      <c r="G110" s="5">
        <v>2</v>
      </c>
      <c r="H110" s="9" t="s">
        <v>24</v>
      </c>
      <c r="I110" s="5" t="s">
        <v>25</v>
      </c>
      <c r="J110" s="5" t="s">
        <v>26</v>
      </c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</row>
    <row r="111" spans="1:69" s="11" customFormat="1" ht="16" customHeight="1">
      <c r="A111" s="5">
        <v>34</v>
      </c>
      <c r="B111" s="6"/>
      <c r="C111" s="25" t="s">
        <v>261</v>
      </c>
      <c r="D111" s="6" t="s">
        <v>262</v>
      </c>
      <c r="E111" s="8" t="s">
        <v>22</v>
      </c>
      <c r="F111" s="6" t="s">
        <v>23</v>
      </c>
      <c r="G111" s="5">
        <v>2</v>
      </c>
      <c r="H111" s="17" t="s">
        <v>40</v>
      </c>
      <c r="I111" s="5" t="s">
        <v>41</v>
      </c>
      <c r="J111" s="5" t="s">
        <v>26</v>
      </c>
      <c r="K111" s="306"/>
      <c r="L111" s="306"/>
      <c r="M111" s="306"/>
      <c r="N111" s="306"/>
      <c r="O111" s="306"/>
      <c r="P111" s="307"/>
      <c r="Q111" s="307"/>
      <c r="R111" s="307"/>
      <c r="S111" s="307"/>
      <c r="T111" s="307"/>
      <c r="U111" s="306"/>
      <c r="V111" s="30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</row>
    <row r="112" spans="1:69" s="11" customFormat="1" ht="16" customHeight="1">
      <c r="A112" s="5">
        <v>34</v>
      </c>
      <c r="B112" s="6"/>
      <c r="C112" s="7" t="s">
        <v>242</v>
      </c>
      <c r="D112" s="6" t="s">
        <v>243</v>
      </c>
      <c r="E112" s="8" t="s">
        <v>22</v>
      </c>
      <c r="F112" s="6" t="s">
        <v>23</v>
      </c>
      <c r="G112" s="5">
        <v>2</v>
      </c>
      <c r="H112" s="9" t="s">
        <v>24</v>
      </c>
      <c r="I112" s="5" t="s">
        <v>25</v>
      </c>
      <c r="J112" s="5" t="s">
        <v>26</v>
      </c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7"/>
      <c r="V112" s="307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 spans="1:69" s="11" customFormat="1" ht="16" customHeight="1">
      <c r="A113" s="5">
        <v>34</v>
      </c>
      <c r="B113" s="6"/>
      <c r="C113" s="7" t="s">
        <v>263</v>
      </c>
      <c r="D113" s="6" t="s">
        <v>264</v>
      </c>
      <c r="E113" s="8" t="s">
        <v>22</v>
      </c>
      <c r="F113" s="6" t="s">
        <v>23</v>
      </c>
      <c r="G113" s="5">
        <v>2</v>
      </c>
      <c r="H113" s="9" t="s">
        <v>24</v>
      </c>
      <c r="I113" s="5" t="s">
        <v>25</v>
      </c>
      <c r="J113" s="5" t="s">
        <v>26</v>
      </c>
      <c r="K113" s="306"/>
      <c r="L113" s="306"/>
      <c r="M113" s="306"/>
      <c r="N113" s="306"/>
      <c r="O113" s="306"/>
      <c r="P113" s="307"/>
      <c r="Q113" s="307"/>
      <c r="R113" s="307"/>
      <c r="S113" s="307"/>
      <c r="T113" s="307"/>
      <c r="U113" s="307"/>
      <c r="V113" s="307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</row>
    <row r="114" spans="1:69" s="11" customFormat="1" ht="16" customHeight="1">
      <c r="A114" s="5">
        <v>34</v>
      </c>
      <c r="B114" s="6"/>
      <c r="C114" s="7" t="s">
        <v>265</v>
      </c>
      <c r="D114" s="6" t="s">
        <v>266</v>
      </c>
      <c r="E114" s="8" t="s">
        <v>22</v>
      </c>
      <c r="F114" s="6" t="s">
        <v>23</v>
      </c>
      <c r="G114" s="5">
        <v>2</v>
      </c>
      <c r="H114" s="26" t="s">
        <v>113</v>
      </c>
      <c r="I114" s="5" t="s">
        <v>25</v>
      </c>
      <c r="J114" s="5" t="s">
        <v>53</v>
      </c>
      <c r="K114" s="306"/>
      <c r="L114" s="306"/>
      <c r="M114" s="306"/>
      <c r="N114" s="306"/>
      <c r="O114" s="306"/>
      <c r="P114" s="307"/>
      <c r="Q114" s="307"/>
      <c r="R114" s="307"/>
      <c r="S114" s="307"/>
      <c r="T114" s="307"/>
      <c r="U114" s="307"/>
      <c r="V114" s="307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</row>
    <row r="115" spans="1:69" s="11" customFormat="1" ht="16" customHeight="1">
      <c r="A115" s="5">
        <v>34</v>
      </c>
      <c r="B115" s="6"/>
      <c r="C115" s="7" t="s">
        <v>268</v>
      </c>
      <c r="D115" s="6" t="s">
        <v>269</v>
      </c>
      <c r="E115" s="8" t="s">
        <v>22</v>
      </c>
      <c r="F115" s="6" t="s">
        <v>23</v>
      </c>
      <c r="G115" s="5">
        <v>2</v>
      </c>
      <c r="H115" s="9" t="s">
        <v>24</v>
      </c>
      <c r="I115" s="5" t="s">
        <v>25</v>
      </c>
      <c r="J115" s="5" t="s">
        <v>26</v>
      </c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7"/>
      <c r="V115" s="307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</row>
    <row r="116" spans="1:69" s="11" customFormat="1" ht="16" customHeight="1">
      <c r="A116" s="12">
        <v>35</v>
      </c>
      <c r="B116" s="11" t="s">
        <v>270</v>
      </c>
      <c r="C116" s="13" t="s">
        <v>271</v>
      </c>
      <c r="D116" s="11" t="s">
        <v>272</v>
      </c>
      <c r="E116" s="12">
        <v>57.1</v>
      </c>
      <c r="F116" s="11" t="s">
        <v>273</v>
      </c>
      <c r="G116" s="12">
        <v>1</v>
      </c>
      <c r="H116" s="16" t="s">
        <v>40</v>
      </c>
      <c r="I116" s="12" t="s">
        <v>41</v>
      </c>
      <c r="J116" s="12" t="s">
        <v>34</v>
      </c>
      <c r="K116" s="305"/>
      <c r="L116" s="305"/>
      <c r="M116" s="305"/>
      <c r="N116" s="305"/>
      <c r="O116" s="305"/>
      <c r="P116" s="305"/>
      <c r="Q116" s="305"/>
      <c r="R116" s="305"/>
      <c r="S116" s="305"/>
      <c r="T116" s="305"/>
      <c r="U116" s="305"/>
      <c r="V116" s="305"/>
      <c r="W116" s="212"/>
      <c r="X116" s="212"/>
      <c r="Y116" s="212"/>
      <c r="Z116" s="212"/>
      <c r="AA116" s="212"/>
      <c r="AB116" s="212"/>
      <c r="AC116" s="212"/>
      <c r="AD116" s="212"/>
      <c r="AE116" s="212"/>
      <c r="AF116" s="212"/>
      <c r="AG116" s="212"/>
      <c r="AH116" s="212"/>
      <c r="AI116" s="212"/>
      <c r="AJ116" s="212"/>
      <c r="AK116" s="212"/>
      <c r="AL116" s="212"/>
      <c r="AM116" s="212"/>
      <c r="AN116" s="212"/>
      <c r="AO116" s="212"/>
      <c r="AP116" s="212"/>
      <c r="AQ116" s="212"/>
      <c r="AR116" s="212"/>
      <c r="AS116" s="212"/>
      <c r="AT116" s="212"/>
      <c r="AU116" s="212"/>
      <c r="AV116" s="212"/>
      <c r="AW116" s="212"/>
      <c r="AX116" s="212"/>
      <c r="AY116" s="212"/>
      <c r="AZ116" s="212"/>
      <c r="BA116" s="212"/>
      <c r="BB116" s="212"/>
      <c r="BC116" s="212"/>
      <c r="BD116" s="212"/>
      <c r="BE116" s="212"/>
    </row>
    <row r="117" spans="1:69" s="11" customFormat="1" ht="16" customHeight="1">
      <c r="A117" s="12">
        <v>35</v>
      </c>
      <c r="C117" s="13" t="s">
        <v>275</v>
      </c>
      <c r="D117" s="11" t="s">
        <v>276</v>
      </c>
      <c r="E117" s="12">
        <v>57.1</v>
      </c>
      <c r="F117" s="11" t="s">
        <v>69</v>
      </c>
      <c r="G117" s="12">
        <v>1</v>
      </c>
      <c r="H117" s="23" t="s">
        <v>113</v>
      </c>
      <c r="I117" s="12" t="s">
        <v>25</v>
      </c>
      <c r="J117" s="12" t="s">
        <v>34</v>
      </c>
      <c r="K117" s="305"/>
      <c r="L117" s="305"/>
      <c r="M117" s="305"/>
      <c r="N117" s="305"/>
      <c r="O117" s="305"/>
      <c r="P117" s="309"/>
      <c r="Q117" s="309"/>
      <c r="R117" s="309"/>
      <c r="S117" s="309"/>
      <c r="T117" s="309"/>
      <c r="U117" s="305"/>
      <c r="V117" s="305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12"/>
      <c r="AH117" s="212"/>
      <c r="AI117" s="212"/>
      <c r="AJ117" s="212"/>
      <c r="AK117" s="212"/>
      <c r="AL117" s="212"/>
      <c r="AM117" s="212"/>
      <c r="AN117" s="212"/>
      <c r="AO117" s="212"/>
      <c r="AP117" s="212"/>
      <c r="AQ117" s="212"/>
      <c r="AR117" s="212"/>
      <c r="AS117" s="212"/>
      <c r="AT117" s="212"/>
      <c r="AU117" s="212"/>
      <c r="AV117" s="212"/>
      <c r="AW117" s="212"/>
      <c r="AX117" s="212"/>
      <c r="AY117" s="212"/>
      <c r="AZ117" s="212"/>
      <c r="BA117" s="212"/>
      <c r="BB117" s="212"/>
      <c r="BC117" s="212"/>
      <c r="BD117" s="212"/>
      <c r="BE117" s="212"/>
    </row>
    <row r="118" spans="1:69" s="11" customFormat="1" ht="16" customHeight="1">
      <c r="A118" s="12">
        <v>35</v>
      </c>
      <c r="C118" s="13" t="s">
        <v>277</v>
      </c>
      <c r="D118" s="11" t="s">
        <v>278</v>
      </c>
      <c r="E118" s="12">
        <v>57.1</v>
      </c>
      <c r="F118" s="11" t="s">
        <v>110</v>
      </c>
      <c r="G118" s="12">
        <v>1</v>
      </c>
      <c r="H118" s="23" t="s">
        <v>113</v>
      </c>
      <c r="I118" s="12" t="s">
        <v>25</v>
      </c>
      <c r="J118" s="12" t="s">
        <v>34</v>
      </c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</row>
    <row r="119" spans="1:69" s="11" customFormat="1" ht="16" customHeight="1">
      <c r="A119" s="12">
        <v>35</v>
      </c>
      <c r="C119" s="13" t="s">
        <v>277</v>
      </c>
      <c r="D119" s="11" t="s">
        <v>278</v>
      </c>
      <c r="E119" s="12">
        <v>57.1</v>
      </c>
      <c r="F119" s="11" t="s">
        <v>98</v>
      </c>
      <c r="G119" s="12">
        <v>1</v>
      </c>
      <c r="H119" s="16" t="s">
        <v>40</v>
      </c>
      <c r="I119" s="12" t="s">
        <v>41</v>
      </c>
      <c r="J119" s="12" t="s">
        <v>34</v>
      </c>
      <c r="K119" s="306"/>
      <c r="L119" s="306"/>
      <c r="M119" s="306"/>
      <c r="N119" s="306"/>
      <c r="O119" s="306"/>
      <c r="P119" s="307"/>
      <c r="Q119" s="307"/>
      <c r="R119" s="307"/>
      <c r="S119" s="307"/>
      <c r="T119" s="307"/>
      <c r="U119" s="306"/>
      <c r="V119" s="306"/>
    </row>
    <row r="120" spans="1:69" s="11" customFormat="1" ht="16" customHeight="1">
      <c r="A120" s="12">
        <v>35</v>
      </c>
      <c r="C120" s="13" t="s">
        <v>279</v>
      </c>
      <c r="D120" s="11" t="s">
        <v>280</v>
      </c>
      <c r="E120" s="12">
        <v>57.1</v>
      </c>
      <c r="F120" s="11" t="s">
        <v>147</v>
      </c>
      <c r="G120" s="12">
        <v>1</v>
      </c>
      <c r="H120" s="23" t="s">
        <v>113</v>
      </c>
      <c r="I120" s="12" t="s">
        <v>25</v>
      </c>
      <c r="J120" s="12" t="s">
        <v>34</v>
      </c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</row>
    <row r="121" spans="1:69" s="11" customFormat="1" ht="16" customHeight="1">
      <c r="A121" s="12">
        <v>35</v>
      </c>
      <c r="C121" s="13" t="s">
        <v>279</v>
      </c>
      <c r="D121" s="11" t="s">
        <v>280</v>
      </c>
      <c r="E121" s="12">
        <v>57.1</v>
      </c>
      <c r="F121" s="11" t="s">
        <v>69</v>
      </c>
      <c r="G121" s="12">
        <v>1</v>
      </c>
      <c r="H121" s="23" t="s">
        <v>113</v>
      </c>
      <c r="I121" s="12" t="s">
        <v>25</v>
      </c>
      <c r="J121" s="12" t="s">
        <v>34</v>
      </c>
      <c r="K121" s="306"/>
      <c r="L121" s="306"/>
      <c r="M121" s="306"/>
      <c r="N121" s="306"/>
      <c r="O121" s="306"/>
      <c r="P121" s="307"/>
      <c r="Q121" s="307"/>
      <c r="R121" s="307"/>
      <c r="S121" s="307"/>
      <c r="T121" s="307"/>
      <c r="U121" s="306"/>
      <c r="V121" s="306"/>
    </row>
    <row r="122" spans="1:69" s="11" customFormat="1" ht="16" customHeight="1">
      <c r="A122" s="12">
        <v>35</v>
      </c>
      <c r="C122" s="13" t="s">
        <v>281</v>
      </c>
      <c r="D122" s="11" t="s">
        <v>282</v>
      </c>
      <c r="E122" s="12">
        <v>57.1</v>
      </c>
      <c r="F122" s="11" t="s">
        <v>36</v>
      </c>
      <c r="G122" s="12">
        <v>1</v>
      </c>
      <c r="H122" s="23" t="s">
        <v>113</v>
      </c>
      <c r="I122" s="12" t="s">
        <v>25</v>
      </c>
      <c r="J122" s="12" t="s">
        <v>34</v>
      </c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69" s="11" customFormat="1" ht="16" customHeight="1">
      <c r="A123" s="12">
        <v>35</v>
      </c>
      <c r="C123" s="13" t="s">
        <v>286</v>
      </c>
      <c r="D123" s="11" t="s">
        <v>287</v>
      </c>
      <c r="E123" s="12">
        <v>57.1</v>
      </c>
      <c r="F123" s="11" t="s">
        <v>36</v>
      </c>
      <c r="G123" s="12">
        <v>1</v>
      </c>
      <c r="H123" s="23" t="s">
        <v>113</v>
      </c>
      <c r="I123" s="12" t="s">
        <v>25</v>
      </c>
      <c r="J123" s="12" t="s">
        <v>34</v>
      </c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212"/>
      <c r="X123" s="212"/>
      <c r="Y123" s="212"/>
      <c r="Z123" s="212"/>
      <c r="AA123" s="212"/>
      <c r="AB123" s="212"/>
      <c r="AC123" s="212"/>
      <c r="AD123" s="212"/>
      <c r="AE123" s="212"/>
      <c r="AF123" s="212"/>
      <c r="AG123" s="212"/>
      <c r="AH123" s="212"/>
      <c r="AI123" s="212"/>
      <c r="AJ123" s="212"/>
      <c r="AK123" s="212"/>
      <c r="AL123" s="212"/>
      <c r="AM123" s="212"/>
      <c r="AN123" s="212"/>
      <c r="AO123" s="212"/>
      <c r="AP123" s="212"/>
      <c r="AQ123" s="212"/>
      <c r="AR123" s="212"/>
      <c r="AS123" s="212"/>
      <c r="AT123" s="212"/>
      <c r="AU123" s="212"/>
      <c r="AV123" s="212"/>
      <c r="AW123" s="212"/>
      <c r="AX123" s="212"/>
      <c r="AY123" s="212"/>
      <c r="AZ123" s="212"/>
      <c r="BA123" s="212"/>
      <c r="BB123" s="212"/>
      <c r="BC123" s="212"/>
      <c r="BD123" s="212"/>
      <c r="BE123" s="212"/>
      <c r="BF123" s="212"/>
      <c r="BG123" s="212"/>
      <c r="BH123" s="212"/>
      <c r="BI123" s="212"/>
      <c r="BJ123" s="212"/>
      <c r="BK123" s="212"/>
      <c r="BL123" s="212"/>
      <c r="BM123" s="212"/>
      <c r="BN123" s="212"/>
      <c r="BO123" s="212"/>
      <c r="BP123" s="212"/>
      <c r="BQ123" s="212"/>
    </row>
    <row r="124" spans="1:69" s="11" customFormat="1" ht="16" customHeight="1">
      <c r="A124" s="12">
        <v>35</v>
      </c>
      <c r="C124" s="13" t="s">
        <v>206</v>
      </c>
      <c r="D124" s="11" t="s">
        <v>289</v>
      </c>
      <c r="E124" s="12">
        <v>57.1</v>
      </c>
      <c r="F124" s="11" t="s">
        <v>91</v>
      </c>
      <c r="G124" s="12">
        <v>1</v>
      </c>
      <c r="H124" s="14" t="s">
        <v>24</v>
      </c>
      <c r="I124" s="12" t="s">
        <v>25</v>
      </c>
      <c r="J124" s="12" t="s">
        <v>34</v>
      </c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</row>
    <row r="125" spans="1:69" s="11" customFormat="1" ht="16" customHeight="1">
      <c r="A125" s="12">
        <v>35</v>
      </c>
      <c r="B125" s="6"/>
      <c r="C125" s="13" t="s">
        <v>206</v>
      </c>
      <c r="D125" s="6" t="s">
        <v>207</v>
      </c>
      <c r="E125" s="12">
        <v>57.1</v>
      </c>
      <c r="F125" s="11" t="s">
        <v>586</v>
      </c>
      <c r="G125" s="5">
        <v>3</v>
      </c>
      <c r="H125" s="14" t="s">
        <v>24</v>
      </c>
      <c r="I125" s="12" t="s">
        <v>25</v>
      </c>
      <c r="J125" s="5" t="s">
        <v>53</v>
      </c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</row>
    <row r="126" spans="1:69" s="11" customFormat="1" ht="16" customHeight="1">
      <c r="A126" s="12">
        <v>35</v>
      </c>
      <c r="C126" s="13" t="s">
        <v>290</v>
      </c>
      <c r="D126" s="11" t="s">
        <v>278</v>
      </c>
      <c r="E126" s="12">
        <v>57.1</v>
      </c>
      <c r="F126" s="11" t="s">
        <v>36</v>
      </c>
      <c r="G126" s="12">
        <v>1</v>
      </c>
      <c r="H126" s="16" t="s">
        <v>40</v>
      </c>
      <c r="I126" s="12" t="s">
        <v>41</v>
      </c>
      <c r="J126" s="12" t="s">
        <v>34</v>
      </c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7"/>
      <c r="V126" s="307"/>
    </row>
    <row r="127" spans="1:69" s="11" customFormat="1" ht="16" customHeight="1">
      <c r="A127" s="12">
        <v>35</v>
      </c>
      <c r="C127" s="21" t="s">
        <v>291</v>
      </c>
      <c r="D127" s="11" t="s">
        <v>292</v>
      </c>
      <c r="E127" s="12">
        <v>57.1</v>
      </c>
      <c r="F127" s="11" t="s">
        <v>143</v>
      </c>
      <c r="G127" s="12">
        <v>1</v>
      </c>
      <c r="H127" s="23" t="s">
        <v>113</v>
      </c>
      <c r="I127" s="12" t="s">
        <v>25</v>
      </c>
      <c r="J127" s="12" t="s">
        <v>34</v>
      </c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</row>
    <row r="128" spans="1:69" s="11" customFormat="1" ht="16" customHeight="1">
      <c r="A128" s="12">
        <v>35</v>
      </c>
      <c r="C128" s="21" t="s">
        <v>291</v>
      </c>
      <c r="D128" s="11" t="s">
        <v>292</v>
      </c>
      <c r="E128" s="12">
        <v>57.1</v>
      </c>
      <c r="F128" s="11" t="s">
        <v>273</v>
      </c>
      <c r="G128" s="12">
        <v>1</v>
      </c>
      <c r="H128" s="14" t="s">
        <v>24</v>
      </c>
      <c r="I128" s="12" t="s">
        <v>25</v>
      </c>
      <c r="J128" s="12" t="s">
        <v>34</v>
      </c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69" s="11" customFormat="1" ht="16" customHeight="1">
      <c r="A129" s="12">
        <v>35</v>
      </c>
      <c r="C129" s="13" t="s">
        <v>294</v>
      </c>
      <c r="D129" s="11" t="s">
        <v>295</v>
      </c>
      <c r="E129" s="12">
        <v>57.1</v>
      </c>
      <c r="F129" s="11" t="s">
        <v>110</v>
      </c>
      <c r="G129" s="12">
        <v>1</v>
      </c>
      <c r="H129" s="14" t="s">
        <v>24</v>
      </c>
      <c r="I129" s="12" t="s">
        <v>25</v>
      </c>
      <c r="J129" s="12" t="s">
        <v>34</v>
      </c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</row>
    <row r="130" spans="1:69" s="11" customFormat="1" ht="16" customHeight="1">
      <c r="A130" s="12">
        <v>35</v>
      </c>
      <c r="C130" s="13" t="s">
        <v>320</v>
      </c>
      <c r="D130" t="s">
        <v>321</v>
      </c>
      <c r="E130" s="12">
        <v>57.1</v>
      </c>
      <c r="F130" s="11" t="s">
        <v>36</v>
      </c>
      <c r="G130" s="12">
        <v>1</v>
      </c>
      <c r="H130" s="16" t="s">
        <v>40</v>
      </c>
      <c r="I130" s="12" t="s">
        <v>41</v>
      </c>
      <c r="J130" s="12" t="s">
        <v>34</v>
      </c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</row>
    <row r="131" spans="1:69" s="11" customFormat="1" ht="16" customHeight="1">
      <c r="A131" s="12">
        <v>35</v>
      </c>
      <c r="C131" s="13" t="s">
        <v>320</v>
      </c>
      <c r="D131" t="s">
        <v>321</v>
      </c>
      <c r="E131" s="12">
        <v>57.1</v>
      </c>
      <c r="F131" s="11" t="s">
        <v>43</v>
      </c>
      <c r="G131" s="12">
        <v>1</v>
      </c>
      <c r="H131" s="16" t="s">
        <v>40</v>
      </c>
      <c r="I131" s="12" t="s">
        <v>41</v>
      </c>
      <c r="J131" s="12" t="s">
        <v>34</v>
      </c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7"/>
      <c r="V131" s="307"/>
    </row>
    <row r="132" spans="1:69" s="11" customFormat="1" ht="16" customHeight="1">
      <c r="A132" s="12">
        <v>35</v>
      </c>
      <c r="C132" s="13" t="s">
        <v>320</v>
      </c>
      <c r="D132" t="s">
        <v>321</v>
      </c>
      <c r="E132" s="12">
        <v>57.1</v>
      </c>
      <c r="F132" s="11" t="s">
        <v>245</v>
      </c>
      <c r="G132" s="12">
        <v>1</v>
      </c>
      <c r="H132" s="14" t="s">
        <v>24</v>
      </c>
      <c r="I132" s="12" t="s">
        <v>25</v>
      </c>
      <c r="J132" s="12" t="s">
        <v>34</v>
      </c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BF132" s="212"/>
      <c r="BG132" s="212"/>
      <c r="BH132" s="212"/>
      <c r="BI132" s="212"/>
      <c r="BJ132" s="212"/>
      <c r="BK132" s="212"/>
      <c r="BL132" s="212"/>
      <c r="BM132" s="212"/>
      <c r="BN132" s="212"/>
      <c r="BO132" s="212"/>
      <c r="BP132" s="212"/>
      <c r="BQ132" s="212"/>
    </row>
    <row r="133" spans="1:69" s="11" customFormat="1" ht="16" customHeight="1">
      <c r="A133" s="12">
        <v>35</v>
      </c>
      <c r="C133" s="13" t="s">
        <v>320</v>
      </c>
      <c r="D133" t="s">
        <v>321</v>
      </c>
      <c r="E133" s="12">
        <v>57.1</v>
      </c>
      <c r="F133" s="11" t="s">
        <v>110</v>
      </c>
      <c r="G133" s="12">
        <v>1</v>
      </c>
      <c r="H133" s="16" t="s">
        <v>40</v>
      </c>
      <c r="I133" s="12" t="s">
        <v>41</v>
      </c>
      <c r="J133" s="12" t="s">
        <v>34</v>
      </c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BF133" s="212"/>
      <c r="BG133" s="212"/>
      <c r="BH133" s="212"/>
      <c r="BI133" s="212"/>
      <c r="BJ133" s="212"/>
      <c r="BK133" s="212"/>
      <c r="BL133" s="212"/>
      <c r="BM133" s="212"/>
      <c r="BN133" s="212"/>
      <c r="BO133" s="212"/>
      <c r="BP133" s="212"/>
      <c r="BQ133" s="212"/>
    </row>
    <row r="134" spans="1:69" s="11" customFormat="1" ht="16" customHeight="1">
      <c r="A134" s="12">
        <v>35</v>
      </c>
      <c r="B134" s="6"/>
      <c r="C134" s="13" t="s">
        <v>320</v>
      </c>
      <c r="D134" t="s">
        <v>321</v>
      </c>
      <c r="E134" s="12">
        <v>57.1</v>
      </c>
      <c r="F134" s="11" t="s">
        <v>102</v>
      </c>
      <c r="G134" s="5">
        <v>3</v>
      </c>
      <c r="H134" s="14" t="s">
        <v>24</v>
      </c>
      <c r="I134" s="12" t="s">
        <v>25</v>
      </c>
      <c r="J134" s="5" t="s">
        <v>53</v>
      </c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BF134" s="212"/>
      <c r="BG134" s="212"/>
      <c r="BH134" s="212"/>
      <c r="BI134" s="212"/>
      <c r="BJ134" s="212"/>
      <c r="BK134" s="212"/>
      <c r="BL134" s="212"/>
      <c r="BM134" s="212"/>
      <c r="BN134" s="212"/>
      <c r="BO134" s="212"/>
      <c r="BP134" s="212"/>
      <c r="BQ134" s="212"/>
    </row>
    <row r="135" spans="1:69" s="11" customFormat="1" ht="16" customHeight="1">
      <c r="A135" s="12">
        <v>35</v>
      </c>
      <c r="C135" s="13" t="s">
        <v>296</v>
      </c>
      <c r="D135" s="11" t="s">
        <v>308</v>
      </c>
      <c r="E135" s="12">
        <v>57.1</v>
      </c>
      <c r="F135" s="11" t="s">
        <v>143</v>
      </c>
      <c r="G135" s="12">
        <v>1</v>
      </c>
      <c r="H135" s="23" t="s">
        <v>113</v>
      </c>
      <c r="I135" s="12" t="s">
        <v>25</v>
      </c>
      <c r="J135" s="12" t="s">
        <v>34</v>
      </c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</row>
    <row r="136" spans="1:69" s="11" customFormat="1" ht="16" customHeight="1">
      <c r="A136" s="12">
        <v>35</v>
      </c>
      <c r="C136" s="13" t="s">
        <v>297</v>
      </c>
      <c r="D136" s="11" t="s">
        <v>298</v>
      </c>
      <c r="E136" s="12">
        <v>57.1</v>
      </c>
      <c r="F136" s="11" t="s">
        <v>98</v>
      </c>
      <c r="G136" s="12">
        <v>1</v>
      </c>
      <c r="H136" s="23" t="s">
        <v>113</v>
      </c>
      <c r="I136" s="12" t="s">
        <v>25</v>
      </c>
      <c r="J136" s="12" t="s">
        <v>34</v>
      </c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</row>
    <row r="137" spans="1:69" s="11" customFormat="1" ht="16" customHeight="1">
      <c r="A137" s="12">
        <v>35</v>
      </c>
      <c r="B137" s="6"/>
      <c r="C137" s="7" t="s">
        <v>299</v>
      </c>
      <c r="D137" s="11" t="s">
        <v>300</v>
      </c>
      <c r="E137" s="12">
        <v>57.1</v>
      </c>
      <c r="F137" s="11" t="s">
        <v>586</v>
      </c>
      <c r="G137" s="5">
        <v>3</v>
      </c>
      <c r="H137" s="14" t="s">
        <v>24</v>
      </c>
      <c r="I137" s="12" t="s">
        <v>25</v>
      </c>
      <c r="J137" s="5" t="s">
        <v>53</v>
      </c>
      <c r="K137" s="306"/>
      <c r="L137" s="306"/>
      <c r="M137" s="306"/>
      <c r="N137" s="306"/>
      <c r="O137" s="306"/>
      <c r="P137" s="307"/>
      <c r="Q137" s="307"/>
      <c r="R137" s="307"/>
      <c r="S137" s="307"/>
      <c r="T137" s="307"/>
      <c r="U137" s="306"/>
      <c r="V137" s="306"/>
    </row>
    <row r="138" spans="1:69" s="11" customFormat="1" ht="16" customHeight="1">
      <c r="A138" s="12">
        <v>35</v>
      </c>
      <c r="C138" s="13" t="s">
        <v>301</v>
      </c>
      <c r="D138" s="11" t="s">
        <v>302</v>
      </c>
      <c r="E138" s="12">
        <v>57.1</v>
      </c>
      <c r="F138" s="11" t="s">
        <v>110</v>
      </c>
      <c r="G138" s="12">
        <v>1</v>
      </c>
      <c r="H138" s="23" t="s">
        <v>113</v>
      </c>
      <c r="I138" s="12" t="s">
        <v>25</v>
      </c>
      <c r="J138" s="12" t="s">
        <v>34</v>
      </c>
      <c r="K138" s="306"/>
      <c r="L138" s="306"/>
      <c r="M138" s="306"/>
      <c r="N138" s="306"/>
      <c r="O138" s="306"/>
      <c r="P138" s="307"/>
      <c r="Q138" s="307"/>
      <c r="R138" s="307"/>
      <c r="S138" s="307"/>
      <c r="T138" s="307"/>
      <c r="U138" s="306"/>
      <c r="V138" s="306"/>
    </row>
    <row r="139" spans="1:69" s="212" customFormat="1" ht="16" customHeight="1">
      <c r="A139" s="12">
        <v>35</v>
      </c>
      <c r="B139" s="11"/>
      <c r="C139" s="13" t="s">
        <v>301</v>
      </c>
      <c r="D139" s="11" t="s">
        <v>302</v>
      </c>
      <c r="E139" s="12">
        <v>57.1</v>
      </c>
      <c r="F139" s="11" t="s">
        <v>98</v>
      </c>
      <c r="G139" s="12">
        <v>1</v>
      </c>
      <c r="H139" s="16" t="s">
        <v>40</v>
      </c>
      <c r="I139" s="12" t="s">
        <v>41</v>
      </c>
      <c r="J139" s="12" t="s">
        <v>34</v>
      </c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</row>
    <row r="140" spans="1:69" s="212" customFormat="1" ht="16" customHeight="1">
      <c r="A140" s="12">
        <v>35</v>
      </c>
      <c r="C140" s="213" t="s">
        <v>573</v>
      </c>
      <c r="D140" s="212" t="s">
        <v>305</v>
      </c>
      <c r="E140" s="12">
        <v>57.1</v>
      </c>
      <c r="F140" s="212" t="s">
        <v>168</v>
      </c>
      <c r="G140" s="12">
        <v>1</v>
      </c>
      <c r="H140" s="14" t="s">
        <v>24</v>
      </c>
      <c r="I140" s="12" t="s">
        <v>25</v>
      </c>
      <c r="J140" s="12" t="s">
        <v>26</v>
      </c>
      <c r="K140" s="305"/>
      <c r="L140" s="305"/>
      <c r="M140" s="305"/>
      <c r="N140" s="305"/>
      <c r="O140" s="305"/>
      <c r="P140" s="305"/>
      <c r="Q140" s="305"/>
      <c r="R140" s="305"/>
      <c r="S140" s="305"/>
      <c r="T140" s="305"/>
      <c r="U140" s="305"/>
      <c r="V140" s="305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</row>
    <row r="141" spans="1:69" s="212" customFormat="1" ht="16" customHeight="1">
      <c r="A141" s="12">
        <v>35</v>
      </c>
      <c r="C141" s="213" t="s">
        <v>572</v>
      </c>
      <c r="D141" s="212" t="s">
        <v>289</v>
      </c>
      <c r="E141" s="12">
        <v>57.1</v>
      </c>
      <c r="F141" s="212" t="s">
        <v>68</v>
      </c>
      <c r="G141" s="12">
        <v>1</v>
      </c>
      <c r="H141" s="16" t="s">
        <v>40</v>
      </c>
      <c r="I141" s="12" t="s">
        <v>41</v>
      </c>
      <c r="J141" s="12" t="s">
        <v>34</v>
      </c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</row>
    <row r="142" spans="1:69" s="212" customFormat="1" ht="16" customHeight="1">
      <c r="A142" s="12">
        <v>35</v>
      </c>
      <c r="C142" s="213" t="s">
        <v>571</v>
      </c>
      <c r="D142" s="212" t="s">
        <v>303</v>
      </c>
      <c r="E142" s="12">
        <v>57.1</v>
      </c>
      <c r="F142" s="212" t="s">
        <v>143</v>
      </c>
      <c r="G142" s="12">
        <v>1</v>
      </c>
      <c r="H142" s="16" t="s">
        <v>40</v>
      </c>
      <c r="I142" s="12" t="s">
        <v>41</v>
      </c>
      <c r="J142" s="12" t="s">
        <v>34</v>
      </c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</row>
    <row r="143" spans="1:69" s="11" customFormat="1" ht="16" customHeight="1">
      <c r="A143" s="12">
        <v>35</v>
      </c>
      <c r="B143" s="212"/>
      <c r="C143" s="213" t="s">
        <v>579</v>
      </c>
      <c r="D143" s="212" t="s">
        <v>303</v>
      </c>
      <c r="E143" s="12">
        <v>57.1</v>
      </c>
      <c r="F143" s="212" t="s">
        <v>154</v>
      </c>
      <c r="G143" s="12">
        <v>1</v>
      </c>
      <c r="H143" s="14" t="s">
        <v>24</v>
      </c>
      <c r="I143" s="12" t="s">
        <v>25</v>
      </c>
      <c r="J143" s="12" t="s">
        <v>34</v>
      </c>
      <c r="K143" s="306"/>
      <c r="L143" s="306"/>
      <c r="M143" s="306"/>
      <c r="N143" s="306"/>
      <c r="O143" s="306"/>
      <c r="P143" s="307"/>
      <c r="Q143" s="307"/>
      <c r="R143" s="307"/>
      <c r="S143" s="307"/>
      <c r="T143" s="307"/>
      <c r="U143" s="307"/>
      <c r="V143" s="307"/>
    </row>
    <row r="144" spans="1:69" s="11" customFormat="1" ht="16" customHeight="1">
      <c r="A144" s="12">
        <v>35</v>
      </c>
      <c r="B144" s="212"/>
      <c r="C144" s="213" t="s">
        <v>573</v>
      </c>
      <c r="D144" s="212" t="s">
        <v>305</v>
      </c>
      <c r="E144" s="12">
        <v>57.2</v>
      </c>
      <c r="F144" s="212" t="s">
        <v>160</v>
      </c>
      <c r="G144" s="12">
        <v>1</v>
      </c>
      <c r="H144" s="16" t="s">
        <v>40</v>
      </c>
      <c r="I144" s="12" t="s">
        <v>41</v>
      </c>
      <c r="J144" s="12" t="s">
        <v>26</v>
      </c>
      <c r="K144" s="305"/>
      <c r="L144" s="305"/>
      <c r="M144" s="305"/>
      <c r="N144" s="305"/>
      <c r="O144" s="305"/>
      <c r="P144" s="305"/>
      <c r="Q144" s="305"/>
      <c r="R144" s="305"/>
      <c r="S144" s="305"/>
      <c r="T144" s="305"/>
      <c r="U144" s="305"/>
      <c r="V144" s="305"/>
      <c r="W144" s="212"/>
      <c r="X144" s="212"/>
      <c r="Y144" s="212"/>
      <c r="Z144" s="212"/>
      <c r="AA144" s="212"/>
      <c r="AB144" s="212"/>
      <c r="AC144" s="212"/>
      <c r="AD144" s="212"/>
      <c r="AE144" s="212"/>
      <c r="AF144" s="212"/>
      <c r="AG144" s="212"/>
      <c r="AH144" s="212"/>
      <c r="AI144" s="212"/>
      <c r="AJ144" s="212"/>
      <c r="AK144" s="212"/>
      <c r="AL144" s="212"/>
      <c r="AM144" s="212"/>
      <c r="AN144" s="212"/>
      <c r="AO144" s="212"/>
      <c r="AP144" s="212"/>
      <c r="AQ144" s="212"/>
      <c r="AR144" s="212"/>
      <c r="AS144" s="212"/>
      <c r="AT144" s="212"/>
      <c r="AU144" s="212"/>
      <c r="AV144" s="212"/>
      <c r="AW144" s="212"/>
      <c r="AX144" s="212"/>
      <c r="AY144" s="212"/>
      <c r="AZ144" s="212"/>
      <c r="BA144" s="212"/>
      <c r="BB144" s="212"/>
      <c r="BC144" s="212"/>
      <c r="BD144" s="212"/>
      <c r="BE144" s="212"/>
      <c r="BF144" s="212"/>
      <c r="BG144" s="212"/>
      <c r="BH144" s="212"/>
      <c r="BI144" s="212"/>
      <c r="BJ144" s="212"/>
      <c r="BK144" s="212"/>
      <c r="BL144" s="212"/>
      <c r="BM144" s="212"/>
      <c r="BN144" s="212"/>
      <c r="BO144" s="212"/>
      <c r="BP144" s="212"/>
      <c r="BQ144" s="212"/>
    </row>
    <row r="145" spans="1:69" s="11" customFormat="1" ht="16" customHeight="1">
      <c r="A145" s="12">
        <v>35</v>
      </c>
      <c r="B145" s="212"/>
      <c r="C145" s="213" t="s">
        <v>573</v>
      </c>
      <c r="D145" s="212" t="s">
        <v>305</v>
      </c>
      <c r="E145" s="12" t="s">
        <v>241</v>
      </c>
      <c r="F145" s="212" t="s">
        <v>164</v>
      </c>
      <c r="G145" s="12">
        <v>1</v>
      </c>
      <c r="H145" s="23" t="s">
        <v>113</v>
      </c>
      <c r="I145" s="12" t="s">
        <v>25</v>
      </c>
      <c r="J145" s="12" t="s">
        <v>26</v>
      </c>
      <c r="K145" s="305"/>
      <c r="L145" s="305"/>
      <c r="M145" s="305"/>
      <c r="N145" s="305"/>
      <c r="O145" s="305"/>
      <c r="P145" s="305"/>
      <c r="Q145" s="305"/>
      <c r="R145" s="305"/>
      <c r="S145" s="305"/>
      <c r="T145" s="305"/>
      <c r="U145" s="305"/>
      <c r="V145" s="305"/>
      <c r="W145" s="212"/>
      <c r="X145" s="212"/>
      <c r="Y145" s="212"/>
      <c r="Z145" s="212"/>
      <c r="AA145" s="212"/>
      <c r="AB145" s="212"/>
      <c r="AC145" s="212"/>
      <c r="AD145" s="212"/>
      <c r="AE145" s="212"/>
      <c r="AF145" s="212"/>
      <c r="AG145" s="212"/>
      <c r="AH145" s="212"/>
      <c r="AI145" s="212"/>
      <c r="AJ145" s="212"/>
      <c r="AK145" s="212"/>
      <c r="AL145" s="212"/>
      <c r="AM145" s="212"/>
      <c r="AN145" s="212"/>
      <c r="AO145" s="212"/>
      <c r="AP145" s="212"/>
      <c r="AQ145" s="212"/>
      <c r="AR145" s="212"/>
      <c r="AS145" s="212"/>
      <c r="AT145" s="212"/>
      <c r="AU145" s="212"/>
      <c r="AV145" s="212"/>
      <c r="AW145" s="212"/>
      <c r="AX145" s="212"/>
      <c r="AY145" s="212"/>
      <c r="AZ145" s="212"/>
      <c r="BA145" s="212"/>
      <c r="BB145" s="212"/>
      <c r="BC145" s="212"/>
      <c r="BD145" s="212"/>
      <c r="BE145" s="212"/>
      <c r="BF145" s="212"/>
      <c r="BG145" s="212"/>
      <c r="BH145" s="212"/>
      <c r="BI145" s="212"/>
      <c r="BJ145" s="212"/>
      <c r="BK145" s="212"/>
      <c r="BL145" s="212"/>
      <c r="BM145" s="212"/>
      <c r="BN145" s="212"/>
      <c r="BO145" s="212"/>
      <c r="BP145" s="212"/>
      <c r="BQ145" s="212"/>
    </row>
    <row r="146" spans="1:69" s="11" customFormat="1" ht="16" customHeight="1">
      <c r="A146" s="12">
        <v>35</v>
      </c>
      <c r="C146" s="13" t="s">
        <v>296</v>
      </c>
      <c r="D146" s="11" t="s">
        <v>308</v>
      </c>
      <c r="E146" s="12">
        <v>57.6</v>
      </c>
      <c r="F146" s="11" t="s">
        <v>182</v>
      </c>
      <c r="G146" s="12">
        <v>1</v>
      </c>
      <c r="H146" s="23" t="s">
        <v>113</v>
      </c>
      <c r="I146" s="12" t="s">
        <v>25</v>
      </c>
      <c r="J146" s="12" t="s">
        <v>34</v>
      </c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</row>
    <row r="147" spans="1:69" s="212" customFormat="1" ht="16" customHeight="1">
      <c r="A147" s="12">
        <v>35</v>
      </c>
      <c r="B147" s="11"/>
      <c r="C147" s="13" t="s">
        <v>296</v>
      </c>
      <c r="D147" s="11" t="s">
        <v>308</v>
      </c>
      <c r="E147" s="12">
        <v>57.6</v>
      </c>
      <c r="F147" s="11" t="s">
        <v>194</v>
      </c>
      <c r="G147" s="12">
        <v>1</v>
      </c>
      <c r="H147" s="23" t="s">
        <v>113</v>
      </c>
      <c r="I147" s="12" t="s">
        <v>25</v>
      </c>
      <c r="J147" s="12" t="s">
        <v>34</v>
      </c>
      <c r="K147" s="306"/>
      <c r="L147" s="306"/>
      <c r="M147" s="306"/>
      <c r="N147" s="306"/>
      <c r="O147" s="306"/>
      <c r="P147" s="307"/>
      <c r="Q147" s="307"/>
      <c r="R147" s="307"/>
      <c r="S147" s="307"/>
      <c r="T147" s="307"/>
      <c r="U147" s="307"/>
      <c r="V147" s="307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</row>
    <row r="148" spans="1:69" s="11" customFormat="1" ht="16" customHeight="1">
      <c r="A148" s="5">
        <v>35</v>
      </c>
      <c r="B148" s="6"/>
      <c r="C148" s="7" t="s">
        <v>314</v>
      </c>
      <c r="D148" s="6" t="s">
        <v>315</v>
      </c>
      <c r="E148" s="8" t="s">
        <v>22</v>
      </c>
      <c r="F148" s="6" t="s">
        <v>23</v>
      </c>
      <c r="G148" s="5">
        <v>2</v>
      </c>
      <c r="H148" s="9" t="s">
        <v>24</v>
      </c>
      <c r="I148" s="5" t="s">
        <v>25</v>
      </c>
      <c r="J148" s="5" t="s">
        <v>26</v>
      </c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</row>
    <row r="149" spans="1:69" s="11" customFormat="1" ht="16" customHeight="1">
      <c r="A149" s="5">
        <v>35</v>
      </c>
      <c r="B149" s="6"/>
      <c r="C149" s="7" t="s">
        <v>316</v>
      </c>
      <c r="D149" s="6" t="s">
        <v>317</v>
      </c>
      <c r="E149" s="8" t="s">
        <v>22</v>
      </c>
      <c r="F149" s="6" t="s">
        <v>23</v>
      </c>
      <c r="G149" s="5">
        <v>2</v>
      </c>
      <c r="H149" s="9" t="s">
        <v>24</v>
      </c>
      <c r="I149" s="5" t="s">
        <v>25</v>
      </c>
      <c r="J149" s="5" t="s">
        <v>53</v>
      </c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7"/>
      <c r="V149" s="307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</row>
    <row r="150" spans="1:69" s="11" customFormat="1" ht="16" customHeight="1">
      <c r="A150" s="5">
        <v>35</v>
      </c>
      <c r="B150" s="6"/>
      <c r="C150" s="7" t="s">
        <v>291</v>
      </c>
      <c r="D150" s="6" t="s">
        <v>292</v>
      </c>
      <c r="E150" s="8" t="s">
        <v>22</v>
      </c>
      <c r="F150" s="6" t="s">
        <v>23</v>
      </c>
      <c r="G150" s="5">
        <v>2</v>
      </c>
      <c r="H150" s="9" t="s">
        <v>24</v>
      </c>
      <c r="I150" s="5" t="s">
        <v>25</v>
      </c>
      <c r="J150" s="5" t="s">
        <v>26</v>
      </c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7"/>
      <c r="V150" s="307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</row>
    <row r="151" spans="1:69" s="11" customFormat="1" ht="16" customHeight="1">
      <c r="A151" s="5">
        <v>35</v>
      </c>
      <c r="B151" s="6"/>
      <c r="C151" s="7" t="s">
        <v>318</v>
      </c>
      <c r="D151" s="6" t="s">
        <v>319</v>
      </c>
      <c r="E151" s="8" t="s">
        <v>22</v>
      </c>
      <c r="F151" s="6" t="s">
        <v>23</v>
      </c>
      <c r="G151" s="5">
        <v>2</v>
      </c>
      <c r="H151" s="9" t="s">
        <v>24</v>
      </c>
      <c r="I151" s="5" t="s">
        <v>25</v>
      </c>
      <c r="J151" s="5" t="s">
        <v>26</v>
      </c>
      <c r="K151" s="306"/>
      <c r="L151" s="306"/>
      <c r="M151" s="306"/>
      <c r="N151" s="306"/>
      <c r="O151" s="306"/>
      <c r="P151" s="307"/>
      <c r="Q151" s="307"/>
      <c r="R151" s="307"/>
      <c r="S151" s="307"/>
      <c r="T151" s="307"/>
      <c r="U151" s="307"/>
      <c r="V151" s="307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</row>
    <row r="152" spans="1:69" s="11" customFormat="1" ht="16" customHeight="1">
      <c r="A152" s="5">
        <v>35</v>
      </c>
      <c r="B152" s="6"/>
      <c r="C152" s="13" t="s">
        <v>320</v>
      </c>
      <c r="D152" t="s">
        <v>321</v>
      </c>
      <c r="E152" s="8" t="s">
        <v>22</v>
      </c>
      <c r="F152" s="6" t="s">
        <v>23</v>
      </c>
      <c r="G152" s="5">
        <v>2</v>
      </c>
      <c r="H152" s="9" t="s">
        <v>24</v>
      </c>
      <c r="I152" s="5" t="s">
        <v>25</v>
      </c>
      <c r="J152" s="5" t="s">
        <v>53</v>
      </c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7"/>
      <c r="V152" s="307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</row>
    <row r="153" spans="1:69" s="11" customFormat="1" ht="16" customHeight="1">
      <c r="A153" s="5">
        <v>35</v>
      </c>
      <c r="B153" s="6"/>
      <c r="C153" s="7" t="s">
        <v>322</v>
      </c>
      <c r="D153" s="6" t="s">
        <v>323</v>
      </c>
      <c r="E153" s="8" t="s">
        <v>22</v>
      </c>
      <c r="F153" s="6" t="s">
        <v>23</v>
      </c>
      <c r="G153" s="5">
        <v>2</v>
      </c>
      <c r="H153" s="9" t="s">
        <v>24</v>
      </c>
      <c r="I153" s="5" t="s">
        <v>25</v>
      </c>
      <c r="J153" s="5" t="s">
        <v>26</v>
      </c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7"/>
      <c r="V153" s="307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</row>
    <row r="154" spans="1:69" s="11" customFormat="1" ht="16" customHeight="1">
      <c r="A154" s="12">
        <v>36</v>
      </c>
      <c r="B154" s="11" t="s">
        <v>324</v>
      </c>
      <c r="C154" s="13" t="s">
        <v>325</v>
      </c>
      <c r="D154" s="11" t="s">
        <v>326</v>
      </c>
      <c r="E154" s="12">
        <v>57.1</v>
      </c>
      <c r="F154" s="11" t="s">
        <v>119</v>
      </c>
      <c r="G154" s="12">
        <v>1</v>
      </c>
      <c r="H154" s="16" t="s">
        <v>40</v>
      </c>
      <c r="I154" s="12" t="s">
        <v>41</v>
      </c>
      <c r="J154" s="12" t="s">
        <v>34</v>
      </c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</row>
    <row r="155" spans="1:69" s="212" customFormat="1" ht="16" customHeight="1">
      <c r="A155" s="12">
        <v>36</v>
      </c>
      <c r="B155" s="11"/>
      <c r="C155" s="13" t="s">
        <v>329</v>
      </c>
      <c r="D155" s="11" t="s">
        <v>330</v>
      </c>
      <c r="E155" s="12">
        <v>57.1</v>
      </c>
      <c r="F155" s="11" t="s">
        <v>91</v>
      </c>
      <c r="G155" s="12">
        <v>1</v>
      </c>
      <c r="H155" s="16" t="s">
        <v>40</v>
      </c>
      <c r="I155" s="12" t="s">
        <v>41</v>
      </c>
      <c r="J155" s="12" t="s">
        <v>34</v>
      </c>
      <c r="K155" s="306"/>
      <c r="L155" s="306"/>
      <c r="M155" s="306"/>
      <c r="N155" s="306"/>
      <c r="O155" s="306"/>
      <c r="P155" s="307"/>
      <c r="Q155" s="307"/>
      <c r="R155" s="307"/>
      <c r="S155" s="307"/>
      <c r="T155" s="307"/>
      <c r="U155" s="306"/>
      <c r="V155" s="306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</row>
    <row r="156" spans="1:69" s="11" customFormat="1" ht="16" customHeight="1">
      <c r="A156" s="12">
        <v>36</v>
      </c>
      <c r="C156" s="13" t="s">
        <v>329</v>
      </c>
      <c r="D156" s="11" t="s">
        <v>330</v>
      </c>
      <c r="E156" s="12">
        <v>57.1</v>
      </c>
      <c r="F156" s="11" t="s">
        <v>68</v>
      </c>
      <c r="G156" s="12">
        <v>1</v>
      </c>
      <c r="H156" s="23" t="s">
        <v>113</v>
      </c>
      <c r="I156" s="12" t="s">
        <v>25</v>
      </c>
      <c r="J156" s="12" t="s">
        <v>34</v>
      </c>
      <c r="K156" s="306"/>
      <c r="L156" s="306"/>
      <c r="M156" s="306"/>
      <c r="N156" s="306"/>
      <c r="O156" s="306"/>
      <c r="P156" s="307"/>
      <c r="Q156" s="307"/>
      <c r="R156" s="307"/>
      <c r="S156" s="307"/>
      <c r="T156" s="307"/>
      <c r="U156" s="306"/>
      <c r="V156" s="306"/>
    </row>
    <row r="157" spans="1:69" s="11" customFormat="1" ht="16" customHeight="1">
      <c r="A157" s="12">
        <v>36</v>
      </c>
      <c r="C157" s="13" t="s">
        <v>329</v>
      </c>
      <c r="D157" s="11" t="s">
        <v>330</v>
      </c>
      <c r="E157" s="12">
        <v>57.1</v>
      </c>
      <c r="F157" s="11" t="s">
        <v>110</v>
      </c>
      <c r="G157" s="12">
        <v>1</v>
      </c>
      <c r="H157" s="23" t="s">
        <v>113</v>
      </c>
      <c r="I157" s="12" t="s">
        <v>25</v>
      </c>
      <c r="J157" s="12" t="s">
        <v>34</v>
      </c>
      <c r="K157" s="306"/>
      <c r="L157" s="306"/>
      <c r="M157" s="306"/>
      <c r="N157" s="306"/>
      <c r="O157" s="306"/>
      <c r="P157" s="307"/>
      <c r="Q157" s="307"/>
      <c r="R157" s="307"/>
      <c r="S157" s="307"/>
      <c r="T157" s="307"/>
      <c r="U157" s="306"/>
      <c r="V157" s="306"/>
    </row>
    <row r="158" spans="1:69" s="11" customFormat="1" ht="16" customHeight="1">
      <c r="A158" s="12">
        <v>36</v>
      </c>
      <c r="C158" s="13" t="s">
        <v>329</v>
      </c>
      <c r="D158" s="11" t="s">
        <v>330</v>
      </c>
      <c r="E158" s="12">
        <v>57.1</v>
      </c>
      <c r="F158" s="11" t="s">
        <v>331</v>
      </c>
      <c r="G158" s="12">
        <v>1</v>
      </c>
      <c r="H158" s="14" t="s">
        <v>24</v>
      </c>
      <c r="I158" s="12" t="s">
        <v>25</v>
      </c>
      <c r="J158" s="12" t="s">
        <v>34</v>
      </c>
      <c r="K158" s="305"/>
      <c r="L158" s="305"/>
      <c r="M158" s="305"/>
      <c r="N158" s="305"/>
      <c r="O158" s="305"/>
      <c r="P158" s="309"/>
      <c r="Q158" s="309"/>
      <c r="R158" s="309"/>
      <c r="S158" s="309"/>
      <c r="T158" s="309"/>
      <c r="U158" s="305"/>
      <c r="V158" s="305"/>
      <c r="W158" s="212"/>
      <c r="X158" s="212"/>
      <c r="Y158" s="212"/>
      <c r="Z158" s="212"/>
      <c r="AA158" s="212"/>
      <c r="AB158" s="212"/>
      <c r="AC158" s="212"/>
      <c r="AD158" s="212"/>
      <c r="AE158" s="212"/>
      <c r="AF158" s="212"/>
      <c r="AG158" s="212"/>
      <c r="AH158" s="212"/>
      <c r="AI158" s="212"/>
      <c r="AJ158" s="212"/>
      <c r="AK158" s="212"/>
      <c r="AL158" s="212"/>
      <c r="AM158" s="212"/>
      <c r="AN158" s="212"/>
      <c r="AO158" s="212"/>
      <c r="AP158" s="212"/>
      <c r="AQ158" s="212"/>
      <c r="AR158" s="212"/>
      <c r="AS158" s="212"/>
      <c r="AT158" s="212"/>
      <c r="AU158" s="212"/>
      <c r="AV158" s="212"/>
      <c r="AW158" s="212"/>
      <c r="AX158" s="212"/>
      <c r="AY158" s="212"/>
      <c r="AZ158" s="212"/>
      <c r="BA158" s="212"/>
      <c r="BB158" s="212"/>
      <c r="BC158" s="212"/>
      <c r="BD158" s="212"/>
      <c r="BE158" s="212"/>
      <c r="BF158" s="212"/>
      <c r="BG158" s="212"/>
      <c r="BH158" s="212"/>
      <c r="BI158" s="212"/>
      <c r="BJ158" s="212"/>
      <c r="BK158" s="212"/>
      <c r="BL158" s="212"/>
      <c r="BM158" s="212"/>
      <c r="BN158" s="212"/>
      <c r="BO158" s="212"/>
      <c r="BP158" s="212"/>
      <c r="BQ158" s="212"/>
    </row>
    <row r="159" spans="1:69" s="11" customFormat="1" ht="16" customHeight="1">
      <c r="A159" s="12">
        <v>36</v>
      </c>
      <c r="C159" s="21" t="s">
        <v>334</v>
      </c>
      <c r="D159" s="11" t="s">
        <v>335</v>
      </c>
      <c r="E159" s="12">
        <v>57.1</v>
      </c>
      <c r="F159" s="11" t="s">
        <v>91</v>
      </c>
      <c r="G159" s="12">
        <v>1</v>
      </c>
      <c r="H159" s="16" t="s">
        <v>40</v>
      </c>
      <c r="I159" s="12" t="s">
        <v>41</v>
      </c>
      <c r="J159" s="12" t="s">
        <v>34</v>
      </c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6"/>
      <c r="V159" s="306"/>
    </row>
    <row r="160" spans="1:69" s="11" customFormat="1" ht="16" customHeight="1">
      <c r="A160" s="12">
        <v>36</v>
      </c>
      <c r="C160" s="13" t="s">
        <v>334</v>
      </c>
      <c r="D160" s="11" t="s">
        <v>335</v>
      </c>
      <c r="E160" s="12">
        <v>57.1</v>
      </c>
      <c r="F160" s="11" t="s">
        <v>69</v>
      </c>
      <c r="G160" s="12">
        <v>1</v>
      </c>
      <c r="H160" s="23" t="s">
        <v>113</v>
      </c>
      <c r="I160" s="12" t="s">
        <v>25</v>
      </c>
      <c r="J160" s="12" t="s">
        <v>34</v>
      </c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</row>
    <row r="161" spans="1:69" s="11" customFormat="1" ht="16" customHeight="1">
      <c r="A161" s="12">
        <v>36</v>
      </c>
      <c r="C161" s="13" t="s">
        <v>334</v>
      </c>
      <c r="D161" s="11" t="s">
        <v>335</v>
      </c>
      <c r="E161" s="12">
        <v>57.1</v>
      </c>
      <c r="F161" s="11" t="s">
        <v>147</v>
      </c>
      <c r="G161" s="12">
        <v>1</v>
      </c>
      <c r="H161" s="16" t="s">
        <v>40</v>
      </c>
      <c r="I161" s="12" t="s">
        <v>41</v>
      </c>
      <c r="J161" s="12" t="s">
        <v>34</v>
      </c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</row>
    <row r="162" spans="1:69" s="11" customFormat="1" ht="16" customHeight="1">
      <c r="A162" s="12">
        <v>36</v>
      </c>
      <c r="B162" s="212"/>
      <c r="C162" s="213" t="s">
        <v>580</v>
      </c>
      <c r="D162" s="212" t="s">
        <v>336</v>
      </c>
      <c r="E162" s="12">
        <v>57.1</v>
      </c>
      <c r="F162" s="212" t="s">
        <v>164</v>
      </c>
      <c r="G162" s="12">
        <v>1</v>
      </c>
      <c r="H162" s="14" t="s">
        <v>24</v>
      </c>
      <c r="I162" s="12" t="s">
        <v>25</v>
      </c>
      <c r="J162" s="12" t="s">
        <v>26</v>
      </c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</row>
    <row r="163" spans="1:69" s="11" customFormat="1" ht="16" customHeight="1">
      <c r="A163" s="12">
        <v>36</v>
      </c>
      <c r="C163" s="13" t="s">
        <v>325</v>
      </c>
      <c r="D163" s="11" t="s">
        <v>326</v>
      </c>
      <c r="E163" s="12">
        <v>57.2</v>
      </c>
      <c r="F163" s="11" t="s">
        <v>337</v>
      </c>
      <c r="G163" s="12">
        <v>1</v>
      </c>
      <c r="H163" s="14" t="s">
        <v>24</v>
      </c>
      <c r="I163" s="12" t="s">
        <v>25</v>
      </c>
      <c r="J163" s="12" t="s">
        <v>26</v>
      </c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</row>
    <row r="164" spans="1:69" s="212" customFormat="1" ht="16" customHeight="1">
      <c r="A164" s="12">
        <v>36</v>
      </c>
      <c r="B164" s="11"/>
      <c r="C164" s="13" t="s">
        <v>329</v>
      </c>
      <c r="D164" s="11" t="s">
        <v>330</v>
      </c>
      <c r="E164" s="12">
        <v>57.2</v>
      </c>
      <c r="F164" s="11" t="s">
        <v>337</v>
      </c>
      <c r="G164" s="12">
        <v>1</v>
      </c>
      <c r="H164" s="14" t="s">
        <v>24</v>
      </c>
      <c r="I164" s="12" t="s">
        <v>25</v>
      </c>
      <c r="J164" s="12" t="s">
        <v>26</v>
      </c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</row>
    <row r="165" spans="1:69" s="11" customFormat="1" ht="16" customHeight="1">
      <c r="A165" s="12">
        <v>36</v>
      </c>
      <c r="B165" s="212"/>
      <c r="C165" s="213" t="s">
        <v>580</v>
      </c>
      <c r="D165" s="212" t="s">
        <v>336</v>
      </c>
      <c r="E165" s="12">
        <v>57.2</v>
      </c>
      <c r="F165" s="212" t="s">
        <v>160</v>
      </c>
      <c r="G165" s="12">
        <v>1</v>
      </c>
      <c r="H165" s="16" t="s">
        <v>40</v>
      </c>
      <c r="I165" s="12" t="s">
        <v>41</v>
      </c>
      <c r="J165" s="12" t="s">
        <v>26</v>
      </c>
      <c r="K165" s="306"/>
      <c r="L165" s="306"/>
      <c r="M165" s="306"/>
      <c r="N165" s="306"/>
      <c r="O165" s="306"/>
      <c r="P165" s="307"/>
      <c r="Q165" s="307"/>
      <c r="R165" s="307"/>
      <c r="S165" s="307"/>
      <c r="T165" s="307"/>
      <c r="U165" s="306"/>
      <c r="V165" s="306"/>
    </row>
    <row r="166" spans="1:69" s="11" customFormat="1" ht="16" customHeight="1">
      <c r="A166" s="5">
        <v>36</v>
      </c>
      <c r="C166" s="7" t="s">
        <v>345</v>
      </c>
      <c r="D166" s="6" t="s">
        <v>346</v>
      </c>
      <c r="E166" s="8" t="s">
        <v>22</v>
      </c>
      <c r="F166" s="6" t="s">
        <v>23</v>
      </c>
      <c r="G166" s="5">
        <v>2</v>
      </c>
      <c r="H166" s="9" t="s">
        <v>24</v>
      </c>
      <c r="I166" s="5" t="s">
        <v>25</v>
      </c>
      <c r="J166" s="5" t="s">
        <v>26</v>
      </c>
      <c r="K166" s="306"/>
      <c r="L166" s="306"/>
      <c r="M166" s="306"/>
      <c r="N166" s="306"/>
      <c r="O166" s="306"/>
      <c r="P166" s="307"/>
      <c r="Q166" s="307"/>
      <c r="R166" s="307"/>
      <c r="S166" s="307"/>
      <c r="T166" s="307"/>
      <c r="U166" s="307"/>
      <c r="V166" s="307"/>
    </row>
    <row r="167" spans="1:69" s="212" customFormat="1" ht="16" customHeight="1">
      <c r="A167" s="5">
        <v>36</v>
      </c>
      <c r="B167" s="6"/>
      <c r="C167" s="7" t="s">
        <v>347</v>
      </c>
      <c r="D167" s="6" t="s">
        <v>348</v>
      </c>
      <c r="E167" s="8" t="s">
        <v>22</v>
      </c>
      <c r="F167" s="6" t="s">
        <v>23</v>
      </c>
      <c r="G167" s="5">
        <v>2</v>
      </c>
      <c r="H167" s="9" t="s">
        <v>24</v>
      </c>
      <c r="I167" s="5" t="s">
        <v>25</v>
      </c>
      <c r="J167" s="5" t="s">
        <v>26</v>
      </c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7"/>
      <c r="V167" s="307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</row>
    <row r="168" spans="1:69" s="11" customFormat="1" ht="16" customHeight="1">
      <c r="A168" s="5">
        <v>36</v>
      </c>
      <c r="B168" s="6"/>
      <c r="C168" s="7" t="s">
        <v>349</v>
      </c>
      <c r="D168" s="6" t="s">
        <v>350</v>
      </c>
      <c r="E168" s="8" t="s">
        <v>22</v>
      </c>
      <c r="F168" s="6" t="s">
        <v>23</v>
      </c>
      <c r="G168" s="5">
        <v>2</v>
      </c>
      <c r="H168" s="9" t="s">
        <v>24</v>
      </c>
      <c r="I168" s="5" t="s">
        <v>25</v>
      </c>
      <c r="J168" s="5" t="s">
        <v>26</v>
      </c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7"/>
      <c r="V168" s="307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</row>
    <row r="169" spans="1:69" s="11" customFormat="1" ht="16" customHeight="1">
      <c r="A169" s="12">
        <v>36</v>
      </c>
      <c r="C169" s="21" t="s">
        <v>327</v>
      </c>
      <c r="D169" s="11" t="s">
        <v>328</v>
      </c>
      <c r="E169" s="8" t="s">
        <v>22</v>
      </c>
      <c r="F169" s="11" t="s">
        <v>331</v>
      </c>
      <c r="G169" s="12">
        <v>1</v>
      </c>
      <c r="H169" s="14" t="s">
        <v>24</v>
      </c>
      <c r="I169" s="12" t="s">
        <v>25</v>
      </c>
      <c r="J169" s="12" t="s">
        <v>34</v>
      </c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7"/>
      <c r="V169" s="307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spans="1:69" s="11" customFormat="1" ht="16" customHeight="1">
      <c r="A170" s="5">
        <v>36</v>
      </c>
      <c r="B170" s="6"/>
      <c r="C170" s="7" t="s">
        <v>351</v>
      </c>
      <c r="D170" s="6" t="s">
        <v>352</v>
      </c>
      <c r="E170" s="8" t="s">
        <v>22</v>
      </c>
      <c r="F170" s="6" t="s">
        <v>23</v>
      </c>
      <c r="G170" s="5">
        <v>2</v>
      </c>
      <c r="H170" s="9" t="s">
        <v>24</v>
      </c>
      <c r="I170" s="5" t="s">
        <v>25</v>
      </c>
      <c r="J170" s="5" t="s">
        <v>26</v>
      </c>
      <c r="K170" s="306"/>
      <c r="L170" s="306"/>
      <c r="M170" s="306"/>
      <c r="N170" s="306"/>
      <c r="O170" s="306"/>
      <c r="P170" s="307"/>
      <c r="Q170" s="307"/>
      <c r="R170" s="307"/>
      <c r="S170" s="307"/>
      <c r="T170" s="307"/>
      <c r="U170" s="306"/>
      <c r="V170" s="306"/>
    </row>
    <row r="171" spans="1:69" s="11" customFormat="1" ht="16" customHeight="1">
      <c r="A171" s="12">
        <v>36</v>
      </c>
      <c r="C171" s="13" t="s">
        <v>353</v>
      </c>
      <c r="D171" s="11" t="s">
        <v>354</v>
      </c>
      <c r="E171" s="12" t="s">
        <v>22</v>
      </c>
      <c r="F171" s="11" t="s">
        <v>331</v>
      </c>
      <c r="G171" s="12">
        <v>1</v>
      </c>
      <c r="H171" s="14" t="s">
        <v>24</v>
      </c>
      <c r="I171" s="12" t="s">
        <v>25</v>
      </c>
      <c r="J171" s="12" t="s">
        <v>34</v>
      </c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7"/>
      <c r="V171" s="307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</row>
    <row r="172" spans="1:69" s="11" customFormat="1" ht="16" customHeight="1">
      <c r="A172" s="12">
        <v>36</v>
      </c>
      <c r="C172" s="13" t="s">
        <v>355</v>
      </c>
      <c r="D172" s="11" t="s">
        <v>356</v>
      </c>
      <c r="E172" s="12" t="s">
        <v>22</v>
      </c>
      <c r="F172" s="11" t="s">
        <v>331</v>
      </c>
      <c r="G172" s="12">
        <v>1</v>
      </c>
      <c r="H172" s="14" t="s">
        <v>24</v>
      </c>
      <c r="I172" s="12" t="s">
        <v>25</v>
      </c>
      <c r="J172" s="12" t="s">
        <v>34</v>
      </c>
      <c r="K172" s="306"/>
      <c r="L172" s="306"/>
      <c r="M172" s="306"/>
      <c r="N172" s="306"/>
      <c r="O172" s="306"/>
      <c r="P172" s="307"/>
      <c r="Q172" s="307"/>
      <c r="R172" s="307"/>
      <c r="S172" s="307"/>
      <c r="T172" s="307"/>
      <c r="U172" s="307"/>
      <c r="V172" s="307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spans="1:69" s="11" customFormat="1" ht="16" customHeight="1">
      <c r="A173" s="12">
        <v>36</v>
      </c>
      <c r="C173" s="7" t="s">
        <v>341</v>
      </c>
      <c r="D173" s="11" t="s">
        <v>342</v>
      </c>
      <c r="E173" s="8" t="s">
        <v>22</v>
      </c>
      <c r="F173" s="11" t="s">
        <v>331</v>
      </c>
      <c r="G173" s="12">
        <v>1</v>
      </c>
      <c r="H173" s="16" t="s">
        <v>40</v>
      </c>
      <c r="I173" s="12" t="s">
        <v>41</v>
      </c>
      <c r="J173" s="12" t="s">
        <v>34</v>
      </c>
      <c r="K173" s="306"/>
      <c r="L173" s="306"/>
      <c r="M173" s="306"/>
      <c r="N173" s="306"/>
      <c r="O173" s="306"/>
      <c r="P173" s="307"/>
      <c r="Q173" s="307"/>
      <c r="R173" s="307"/>
      <c r="S173" s="307"/>
      <c r="T173" s="307"/>
      <c r="U173" s="307"/>
      <c r="V173" s="307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</row>
    <row r="174" spans="1:69" s="11" customFormat="1" ht="16" customHeight="1">
      <c r="A174" s="5">
        <v>36</v>
      </c>
      <c r="C174" s="36" t="s">
        <v>597</v>
      </c>
      <c r="D174" s="6" t="s">
        <v>596</v>
      </c>
      <c r="E174" s="8" t="s">
        <v>22</v>
      </c>
      <c r="F174" s="11" t="s">
        <v>331</v>
      </c>
      <c r="G174" s="5">
        <v>1</v>
      </c>
      <c r="H174" s="16" t="s">
        <v>40</v>
      </c>
      <c r="I174" s="12" t="s">
        <v>41</v>
      </c>
      <c r="J174" s="12" t="s">
        <v>34</v>
      </c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7"/>
      <c r="V174" s="307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</row>
    <row r="175" spans="1:69" s="11" customFormat="1" ht="16" customHeight="1">
      <c r="A175" s="5">
        <v>36</v>
      </c>
      <c r="B175" s="6"/>
      <c r="C175" s="7" t="s">
        <v>357</v>
      </c>
      <c r="D175" s="6" t="s">
        <v>358</v>
      </c>
      <c r="E175" s="8" t="s">
        <v>22</v>
      </c>
      <c r="F175" s="6" t="s">
        <v>23</v>
      </c>
      <c r="G175" s="5">
        <v>2</v>
      </c>
      <c r="H175" s="9" t="s">
        <v>24</v>
      </c>
      <c r="I175" s="5" t="s">
        <v>25</v>
      </c>
      <c r="J175" s="5" t="s">
        <v>26</v>
      </c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7"/>
      <c r="V175" s="307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</row>
    <row r="176" spans="1:69" s="11" customFormat="1" ht="16" customHeight="1">
      <c r="A176" s="5">
        <v>36</v>
      </c>
      <c r="B176" s="6"/>
      <c r="C176" s="7" t="s">
        <v>359</v>
      </c>
      <c r="D176" s="6" t="s">
        <v>360</v>
      </c>
      <c r="E176" s="8" t="s">
        <v>22</v>
      </c>
      <c r="F176" s="6" t="s">
        <v>23</v>
      </c>
      <c r="G176" s="5">
        <v>2</v>
      </c>
      <c r="H176" s="9" t="s">
        <v>24</v>
      </c>
      <c r="I176" s="5" t="s">
        <v>25</v>
      </c>
      <c r="J176" s="5" t="s">
        <v>53</v>
      </c>
      <c r="K176" s="306"/>
      <c r="L176" s="306"/>
      <c r="M176" s="306"/>
      <c r="N176" s="306"/>
      <c r="O176" s="306"/>
      <c r="P176" s="307"/>
      <c r="Q176" s="307"/>
      <c r="R176" s="307"/>
      <c r="S176" s="307"/>
      <c r="T176" s="307"/>
      <c r="U176" s="306"/>
      <c r="V176" s="30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spans="1:69" s="11" customFormat="1" ht="16" customHeight="1">
      <c r="A177" s="5">
        <v>36</v>
      </c>
      <c r="B177" s="6"/>
      <c r="C177" s="7" t="s">
        <v>361</v>
      </c>
      <c r="D177" s="6" t="s">
        <v>362</v>
      </c>
      <c r="E177" s="8" t="s">
        <v>22</v>
      </c>
      <c r="F177" s="11" t="s">
        <v>331</v>
      </c>
      <c r="G177" s="5">
        <v>1</v>
      </c>
      <c r="H177" s="9" t="s">
        <v>24</v>
      </c>
      <c r="I177" s="12" t="s">
        <v>25</v>
      </c>
      <c r="J177" s="12" t="s">
        <v>34</v>
      </c>
      <c r="K177" s="306"/>
      <c r="L177" s="306"/>
      <c r="M177" s="306"/>
      <c r="N177" s="306"/>
      <c r="O177" s="306"/>
      <c r="P177" s="307"/>
      <c r="Q177" s="307"/>
      <c r="R177" s="307"/>
      <c r="S177" s="307"/>
      <c r="T177" s="307"/>
      <c r="U177" s="306"/>
      <c r="V177" s="306"/>
    </row>
    <row r="178" spans="1:69" s="11" customFormat="1" ht="16" customHeight="1">
      <c r="A178" s="12">
        <v>36</v>
      </c>
      <c r="C178" s="13" t="s">
        <v>343</v>
      </c>
      <c r="D178" s="11" t="s">
        <v>344</v>
      </c>
      <c r="E178" s="8" t="s">
        <v>22</v>
      </c>
      <c r="F178" s="11" t="s">
        <v>331</v>
      </c>
      <c r="G178" s="12">
        <v>1</v>
      </c>
      <c r="H178" s="9" t="s">
        <v>24</v>
      </c>
      <c r="I178" s="12" t="s">
        <v>25</v>
      </c>
      <c r="J178" s="12" t="s">
        <v>34</v>
      </c>
      <c r="K178" s="306"/>
      <c r="L178" s="306"/>
      <c r="M178" s="306"/>
      <c r="N178" s="306"/>
      <c r="O178" s="306"/>
      <c r="P178" s="307"/>
      <c r="Q178" s="307"/>
      <c r="R178" s="307"/>
      <c r="S178" s="307"/>
      <c r="T178" s="307"/>
      <c r="U178" s="307"/>
      <c r="V178" s="307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</row>
    <row r="179" spans="1:69" s="11" customFormat="1" ht="16" customHeight="1">
      <c r="A179" s="12">
        <v>36</v>
      </c>
      <c r="B179" s="212"/>
      <c r="C179" s="213" t="s">
        <v>580</v>
      </c>
      <c r="D179" s="212" t="s">
        <v>336</v>
      </c>
      <c r="E179" s="12" t="s">
        <v>241</v>
      </c>
      <c r="F179" s="212" t="s">
        <v>168</v>
      </c>
      <c r="G179" s="12">
        <v>1</v>
      </c>
      <c r="H179" s="23" t="s">
        <v>113</v>
      </c>
      <c r="I179" s="12" t="s">
        <v>25</v>
      </c>
      <c r="J179" s="12" t="s">
        <v>26</v>
      </c>
      <c r="K179" s="305"/>
      <c r="L179" s="305"/>
      <c r="M179" s="305"/>
      <c r="N179" s="305"/>
      <c r="O179" s="305"/>
      <c r="P179" s="309"/>
      <c r="Q179" s="309"/>
      <c r="R179" s="309"/>
      <c r="S179" s="309"/>
      <c r="T179" s="309"/>
      <c r="U179" s="305"/>
      <c r="V179" s="305"/>
      <c r="W179" s="212"/>
      <c r="X179" s="212"/>
      <c r="Y179" s="212"/>
      <c r="Z179" s="212"/>
      <c r="AA179" s="212"/>
      <c r="AB179" s="212"/>
      <c r="AC179" s="212"/>
      <c r="AD179" s="212"/>
      <c r="AE179" s="212"/>
      <c r="AF179" s="212"/>
      <c r="AG179" s="212"/>
      <c r="AH179" s="212"/>
      <c r="AI179" s="212"/>
      <c r="AJ179" s="212"/>
      <c r="AK179" s="212"/>
      <c r="AL179" s="212"/>
      <c r="AM179" s="212"/>
      <c r="AN179" s="212"/>
      <c r="AO179" s="212"/>
      <c r="AP179" s="212"/>
      <c r="AQ179" s="212"/>
      <c r="AR179" s="212"/>
      <c r="AS179" s="212"/>
      <c r="AT179" s="212"/>
      <c r="AU179" s="212"/>
      <c r="AV179" s="212"/>
      <c r="AW179" s="212"/>
      <c r="AX179" s="212"/>
      <c r="AY179" s="212"/>
      <c r="AZ179" s="212"/>
      <c r="BA179" s="212"/>
      <c r="BB179" s="212"/>
      <c r="BC179" s="212"/>
      <c r="BD179" s="212"/>
      <c r="BE179" s="212"/>
      <c r="BF179" s="212"/>
      <c r="BG179" s="212"/>
      <c r="BH179" s="212"/>
      <c r="BI179" s="212"/>
      <c r="BJ179" s="212"/>
      <c r="BK179" s="212"/>
      <c r="BL179" s="212"/>
      <c r="BM179" s="212"/>
      <c r="BN179" s="212"/>
      <c r="BO179" s="212"/>
      <c r="BP179" s="212"/>
      <c r="BQ179" s="212"/>
    </row>
    <row r="180" spans="1:69" s="11" customFormat="1" ht="16" customHeight="1">
      <c r="A180" s="12">
        <v>37</v>
      </c>
      <c r="B180" s="11" t="s">
        <v>363</v>
      </c>
      <c r="C180" s="13" t="s">
        <v>364</v>
      </c>
      <c r="D180" s="11" t="s">
        <v>366</v>
      </c>
      <c r="E180" s="12">
        <v>57.1</v>
      </c>
      <c r="F180" s="11" t="s">
        <v>110</v>
      </c>
      <c r="G180" s="12">
        <v>1</v>
      </c>
      <c r="H180" s="23" t="s">
        <v>113</v>
      </c>
      <c r="I180" s="12" t="s">
        <v>25</v>
      </c>
      <c r="J180" s="12" t="s">
        <v>34</v>
      </c>
      <c r="K180" s="306"/>
      <c r="L180" s="306"/>
      <c r="M180" s="306"/>
      <c r="N180" s="306"/>
      <c r="O180" s="306"/>
      <c r="P180" s="307"/>
      <c r="Q180" s="307"/>
      <c r="R180" s="307"/>
      <c r="S180" s="307"/>
      <c r="T180" s="307"/>
      <c r="U180" s="306"/>
      <c r="V180" s="306"/>
    </row>
    <row r="181" spans="1:69" s="212" customFormat="1" ht="16" customHeight="1">
      <c r="A181" s="12">
        <v>37</v>
      </c>
      <c r="B181" s="11"/>
      <c r="C181" s="13" t="s">
        <v>364</v>
      </c>
      <c r="D181" s="11" t="s">
        <v>366</v>
      </c>
      <c r="E181" s="12">
        <v>57.1</v>
      </c>
      <c r="F181" s="11" t="s">
        <v>69</v>
      </c>
      <c r="G181" s="12">
        <v>1</v>
      </c>
      <c r="H181" s="23" t="s">
        <v>113</v>
      </c>
      <c r="I181" s="12" t="s">
        <v>25</v>
      </c>
      <c r="J181" s="12" t="s">
        <v>34</v>
      </c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7"/>
      <c r="V181" s="307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</row>
    <row r="182" spans="1:69" s="11" customFormat="1" ht="16" customHeight="1">
      <c r="A182" s="12">
        <v>37</v>
      </c>
      <c r="C182" s="13" t="s">
        <v>364</v>
      </c>
      <c r="D182" s="11" t="s">
        <v>365</v>
      </c>
      <c r="E182" s="12">
        <v>57.1</v>
      </c>
      <c r="F182" s="11" t="s">
        <v>68</v>
      </c>
      <c r="G182" s="12">
        <v>1</v>
      </c>
      <c r="H182" s="23" t="s">
        <v>113</v>
      </c>
      <c r="I182" s="12" t="s">
        <v>25</v>
      </c>
      <c r="J182" s="12" t="s">
        <v>34</v>
      </c>
      <c r="K182" s="306"/>
      <c r="L182" s="306"/>
      <c r="M182" s="306"/>
      <c r="N182" s="306"/>
      <c r="O182" s="306"/>
      <c r="P182" s="307"/>
      <c r="Q182" s="307"/>
      <c r="R182" s="307"/>
      <c r="S182" s="307"/>
      <c r="T182" s="307"/>
      <c r="U182" s="306"/>
      <c r="V182" s="30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</row>
    <row r="183" spans="1:69" s="11" customFormat="1" ht="16" customHeight="1">
      <c r="A183" s="12">
        <v>37</v>
      </c>
      <c r="C183" s="13" t="s">
        <v>364</v>
      </c>
      <c r="D183" s="11" t="s">
        <v>365</v>
      </c>
      <c r="E183" s="12">
        <v>57.1</v>
      </c>
      <c r="F183" s="11" t="s">
        <v>147</v>
      </c>
      <c r="G183" s="12">
        <v>1</v>
      </c>
      <c r="H183" s="14" t="s">
        <v>24</v>
      </c>
      <c r="I183" s="12" t="s">
        <v>25</v>
      </c>
      <c r="J183" s="12" t="s">
        <v>34</v>
      </c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</row>
    <row r="184" spans="1:69" s="11" customFormat="1" ht="16" customHeight="1">
      <c r="A184" s="5">
        <v>37</v>
      </c>
      <c r="C184" s="36" t="s">
        <v>599</v>
      </c>
      <c r="D184" s="6" t="s">
        <v>598</v>
      </c>
      <c r="E184" s="5">
        <v>57.1</v>
      </c>
      <c r="F184" s="6" t="s">
        <v>613</v>
      </c>
      <c r="G184" s="5">
        <v>3</v>
      </c>
      <c r="H184" s="9" t="s">
        <v>24</v>
      </c>
      <c r="I184" s="5" t="s">
        <v>25</v>
      </c>
      <c r="J184" s="5" t="s">
        <v>53</v>
      </c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AY184" s="6"/>
      <c r="AZ184" s="6"/>
      <c r="BA184" s="6"/>
      <c r="BB184" s="6"/>
      <c r="BC184" s="6"/>
      <c r="BD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</row>
    <row r="185" spans="1:69" s="11" customFormat="1" ht="16" customHeight="1">
      <c r="A185" s="12">
        <v>37</v>
      </c>
      <c r="C185" s="13" t="s">
        <v>369</v>
      </c>
      <c r="D185" s="11" t="s">
        <v>370</v>
      </c>
      <c r="E185" s="12">
        <v>57.1</v>
      </c>
      <c r="F185" s="11" t="s">
        <v>63</v>
      </c>
      <c r="G185" s="12">
        <v>1</v>
      </c>
      <c r="H185" s="16" t="s">
        <v>40</v>
      </c>
      <c r="I185" s="12" t="s">
        <v>41</v>
      </c>
      <c r="J185" s="12" t="s">
        <v>34</v>
      </c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</row>
    <row r="186" spans="1:69" s="11" customFormat="1" ht="16" customHeight="1">
      <c r="A186" s="12">
        <v>37</v>
      </c>
      <c r="C186" s="13" t="s">
        <v>369</v>
      </c>
      <c r="D186" s="11" t="s">
        <v>370</v>
      </c>
      <c r="E186" s="12">
        <v>57.1</v>
      </c>
      <c r="F186" s="11" t="s">
        <v>68</v>
      </c>
      <c r="G186" s="12">
        <v>1</v>
      </c>
      <c r="H186" s="16" t="s">
        <v>40</v>
      </c>
      <c r="I186" s="12" t="s">
        <v>41</v>
      </c>
      <c r="J186" s="12" t="s">
        <v>34</v>
      </c>
      <c r="K186" s="306"/>
      <c r="L186" s="306"/>
      <c r="M186" s="306"/>
      <c r="N186" s="306"/>
      <c r="O186" s="306"/>
      <c r="P186" s="307"/>
      <c r="Q186" s="307"/>
      <c r="R186" s="307"/>
      <c r="S186" s="307"/>
      <c r="T186" s="307"/>
      <c r="U186" s="306"/>
      <c r="V186" s="30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</row>
    <row r="187" spans="1:69" s="6" customFormat="1" ht="16" customHeight="1">
      <c r="A187" s="12">
        <v>37</v>
      </c>
      <c r="B187" s="11"/>
      <c r="C187" s="13" t="s">
        <v>369</v>
      </c>
      <c r="D187" s="11" t="s">
        <v>370</v>
      </c>
      <c r="E187" s="12">
        <v>57.1</v>
      </c>
      <c r="F187" s="11" t="s">
        <v>91</v>
      </c>
      <c r="G187" s="12">
        <v>1</v>
      </c>
      <c r="H187" s="16" t="s">
        <v>40</v>
      </c>
      <c r="I187" s="12" t="s">
        <v>41</v>
      </c>
      <c r="J187" s="12" t="s">
        <v>34</v>
      </c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7"/>
      <c r="V187" s="307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</row>
    <row r="188" spans="1:69" s="6" customFormat="1" ht="16" customHeight="1">
      <c r="A188" s="12">
        <v>37</v>
      </c>
      <c r="B188" s="11"/>
      <c r="C188" s="13" t="s">
        <v>371</v>
      </c>
      <c r="D188" s="11" t="s">
        <v>372</v>
      </c>
      <c r="E188" s="12">
        <v>57.1</v>
      </c>
      <c r="F188" s="11" t="s">
        <v>36</v>
      </c>
      <c r="G188" s="12">
        <v>1</v>
      </c>
      <c r="H188" s="16" t="s">
        <v>40</v>
      </c>
      <c r="I188" s="12" t="s">
        <v>41</v>
      </c>
      <c r="J188" s="12" t="s">
        <v>34</v>
      </c>
      <c r="K188" s="306"/>
      <c r="L188" s="306"/>
      <c r="M188" s="306"/>
      <c r="N188" s="306"/>
      <c r="O188" s="306"/>
      <c r="P188" s="307"/>
      <c r="Q188" s="307"/>
      <c r="R188" s="307"/>
      <c r="S188" s="307"/>
      <c r="T188" s="307"/>
      <c r="U188" s="306"/>
      <c r="V188" s="306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</row>
    <row r="189" spans="1:69" s="6" customFormat="1" ht="16" customHeight="1">
      <c r="A189" s="12">
        <v>37</v>
      </c>
      <c r="B189" s="11"/>
      <c r="C189" s="13" t="s">
        <v>371</v>
      </c>
      <c r="D189" s="11" t="s">
        <v>372</v>
      </c>
      <c r="E189" s="12">
        <v>57.1</v>
      </c>
      <c r="F189" s="11" t="s">
        <v>98</v>
      </c>
      <c r="G189" s="12">
        <v>1</v>
      </c>
      <c r="H189" s="14" t="s">
        <v>24</v>
      </c>
      <c r="I189" s="12" t="s">
        <v>25</v>
      </c>
      <c r="J189" s="12" t="s">
        <v>34</v>
      </c>
      <c r="K189" s="306"/>
      <c r="L189" s="306"/>
      <c r="M189" s="306"/>
      <c r="N189" s="306"/>
      <c r="O189" s="306"/>
      <c r="P189" s="307"/>
      <c r="Q189" s="307"/>
      <c r="R189" s="307"/>
      <c r="S189" s="307"/>
      <c r="T189" s="307"/>
      <c r="U189" s="306"/>
      <c r="V189" s="306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</row>
    <row r="190" spans="1:69" s="6" customFormat="1" ht="16" customHeight="1">
      <c r="A190" s="12">
        <v>37</v>
      </c>
      <c r="B190" s="11"/>
      <c r="C190" s="13" t="s">
        <v>371</v>
      </c>
      <c r="D190" s="11" t="s">
        <v>372</v>
      </c>
      <c r="E190" s="12">
        <v>57.1</v>
      </c>
      <c r="F190" s="11" t="s">
        <v>147</v>
      </c>
      <c r="G190" s="12">
        <v>1</v>
      </c>
      <c r="H190" s="14" t="s">
        <v>24</v>
      </c>
      <c r="I190" s="12" t="s">
        <v>25</v>
      </c>
      <c r="J190" s="12" t="s">
        <v>34</v>
      </c>
      <c r="K190" s="306"/>
      <c r="L190" s="306"/>
      <c r="M190" s="306"/>
      <c r="N190" s="306"/>
      <c r="O190" s="306"/>
      <c r="P190" s="307"/>
      <c r="Q190" s="307"/>
      <c r="R190" s="307"/>
      <c r="S190" s="307"/>
      <c r="T190" s="307"/>
      <c r="U190" s="307"/>
      <c r="V190" s="307"/>
    </row>
    <row r="191" spans="1:69" s="6" customFormat="1" ht="16" customHeight="1">
      <c r="A191" s="12">
        <v>37</v>
      </c>
      <c r="B191" s="11"/>
      <c r="C191" s="13" t="s">
        <v>373</v>
      </c>
      <c r="D191" s="11" t="s">
        <v>374</v>
      </c>
      <c r="E191" s="12">
        <v>57.1</v>
      </c>
      <c r="F191" s="11" t="s">
        <v>36</v>
      </c>
      <c r="G191" s="12">
        <v>1</v>
      </c>
      <c r="H191" s="23" t="s">
        <v>113</v>
      </c>
      <c r="I191" s="12" t="s">
        <v>25</v>
      </c>
      <c r="J191" s="12" t="s">
        <v>34</v>
      </c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</row>
    <row r="192" spans="1:69" s="6" customFormat="1" ht="16" customHeight="1">
      <c r="A192" s="12">
        <v>37</v>
      </c>
      <c r="B192" s="11"/>
      <c r="C192" s="13" t="s">
        <v>375</v>
      </c>
      <c r="D192" s="11" t="s">
        <v>376</v>
      </c>
      <c r="E192" s="12">
        <v>57.1</v>
      </c>
      <c r="F192" s="11" t="s">
        <v>147</v>
      </c>
      <c r="G192" s="12">
        <v>1</v>
      </c>
      <c r="H192" s="23" t="s">
        <v>113</v>
      </c>
      <c r="I192" s="12" t="s">
        <v>25</v>
      </c>
      <c r="J192" s="12" t="s">
        <v>34</v>
      </c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</row>
    <row r="193" spans="1:69" s="6" customFormat="1" ht="16" customHeight="1">
      <c r="A193" s="12">
        <v>37</v>
      </c>
      <c r="B193" s="11"/>
      <c r="C193" s="13" t="s">
        <v>377</v>
      </c>
      <c r="D193" s="11" t="s">
        <v>378</v>
      </c>
      <c r="E193" s="12">
        <v>57.1</v>
      </c>
      <c r="F193" s="11" t="s">
        <v>91</v>
      </c>
      <c r="G193" s="12">
        <v>1</v>
      </c>
      <c r="H193" s="23" t="s">
        <v>113</v>
      </c>
      <c r="I193" s="12" t="s">
        <v>25</v>
      </c>
      <c r="J193" s="12" t="s">
        <v>34</v>
      </c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</row>
    <row r="194" spans="1:69" s="6" customFormat="1" ht="16" customHeight="1">
      <c r="A194" s="12">
        <v>37</v>
      </c>
      <c r="B194" s="11"/>
      <c r="C194" s="13" t="s">
        <v>377</v>
      </c>
      <c r="D194" s="11" t="s">
        <v>379</v>
      </c>
      <c r="E194" s="12">
        <v>57.1</v>
      </c>
      <c r="F194" s="11" t="s">
        <v>143</v>
      </c>
      <c r="G194" s="12">
        <v>1</v>
      </c>
      <c r="H194" s="23" t="s">
        <v>113</v>
      </c>
      <c r="I194" s="12" t="s">
        <v>25</v>
      </c>
      <c r="J194" s="12" t="s">
        <v>34</v>
      </c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</row>
    <row r="195" spans="1:69" s="6" customFormat="1" ht="16" customHeight="1">
      <c r="A195" s="12">
        <v>37</v>
      </c>
      <c r="B195" s="11"/>
      <c r="C195" s="13" t="s">
        <v>380</v>
      </c>
      <c r="D195" s="11" t="s">
        <v>381</v>
      </c>
      <c r="E195" s="12">
        <v>57.1</v>
      </c>
      <c r="F195" s="11" t="s">
        <v>91</v>
      </c>
      <c r="G195" s="12">
        <v>1</v>
      </c>
      <c r="H195" s="16" t="s">
        <v>40</v>
      </c>
      <c r="I195" s="12" t="s">
        <v>41</v>
      </c>
      <c r="J195" s="12" t="s">
        <v>34</v>
      </c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</row>
    <row r="196" spans="1:69" s="6" customFormat="1" ht="16" customHeight="1">
      <c r="A196" s="12">
        <v>37</v>
      </c>
      <c r="B196" s="11"/>
      <c r="C196" s="13" t="s">
        <v>380</v>
      </c>
      <c r="D196" s="11" t="s">
        <v>381</v>
      </c>
      <c r="E196" s="12">
        <v>57.1</v>
      </c>
      <c r="F196" s="11" t="s">
        <v>68</v>
      </c>
      <c r="G196" s="12">
        <v>1</v>
      </c>
      <c r="H196" s="16" t="s">
        <v>40</v>
      </c>
      <c r="I196" s="12" t="s">
        <v>41</v>
      </c>
      <c r="J196" s="12" t="s">
        <v>34</v>
      </c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</row>
    <row r="197" spans="1:69" s="6" customFormat="1" ht="16" customHeight="1">
      <c r="A197" s="12">
        <v>37</v>
      </c>
      <c r="B197" s="11"/>
      <c r="C197" s="13" t="s">
        <v>380</v>
      </c>
      <c r="D197" s="11" t="s">
        <v>381</v>
      </c>
      <c r="E197" s="12">
        <v>57.1</v>
      </c>
      <c r="F197" s="11" t="s">
        <v>143</v>
      </c>
      <c r="G197" s="12">
        <v>1</v>
      </c>
      <c r="H197" s="16" t="s">
        <v>40</v>
      </c>
      <c r="I197" s="12" t="s">
        <v>41</v>
      </c>
      <c r="J197" s="12" t="s">
        <v>34</v>
      </c>
      <c r="K197" s="306"/>
      <c r="L197" s="306"/>
      <c r="M197" s="306"/>
      <c r="N197" s="306"/>
      <c r="O197" s="306"/>
      <c r="P197" s="307"/>
      <c r="Q197" s="307"/>
      <c r="R197" s="307"/>
      <c r="S197" s="307"/>
      <c r="T197" s="307"/>
      <c r="U197" s="306"/>
      <c r="V197" s="306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</row>
    <row r="198" spans="1:69" s="6" customFormat="1" ht="16" customHeight="1">
      <c r="A198" s="12">
        <v>37</v>
      </c>
      <c r="B198" s="11"/>
      <c r="C198" s="13" t="s">
        <v>380</v>
      </c>
      <c r="D198" s="11" t="s">
        <v>381</v>
      </c>
      <c r="E198" s="12">
        <v>57.1</v>
      </c>
      <c r="F198" s="11" t="s">
        <v>147</v>
      </c>
      <c r="G198" s="12">
        <v>1</v>
      </c>
      <c r="H198" s="14" t="s">
        <v>24</v>
      </c>
      <c r="I198" s="12" t="s">
        <v>25</v>
      </c>
      <c r="J198" s="12" t="s">
        <v>34</v>
      </c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6"/>
      <c r="V198" s="306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</row>
    <row r="199" spans="1:69" s="6" customFormat="1" ht="16" customHeight="1">
      <c r="A199" s="12">
        <v>37</v>
      </c>
      <c r="C199" s="20" t="s">
        <v>393</v>
      </c>
      <c r="D199" t="s">
        <v>394</v>
      </c>
      <c r="E199" s="12">
        <v>57.1</v>
      </c>
      <c r="F199" s="11" t="s">
        <v>586</v>
      </c>
      <c r="G199" s="5">
        <v>3</v>
      </c>
      <c r="H199" s="14" t="s">
        <v>24</v>
      </c>
      <c r="I199" s="12" t="s">
        <v>25</v>
      </c>
      <c r="J199" s="5" t="s">
        <v>53</v>
      </c>
      <c r="K199" s="306"/>
      <c r="L199" s="306"/>
      <c r="M199" s="306"/>
      <c r="N199" s="306"/>
      <c r="O199" s="306"/>
      <c r="P199" s="307"/>
      <c r="Q199" s="307"/>
      <c r="R199" s="307"/>
      <c r="S199" s="307"/>
      <c r="T199" s="307"/>
      <c r="U199" s="306"/>
      <c r="V199" s="306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</row>
    <row r="200" spans="1:69" s="6" customFormat="1" ht="16" customHeight="1">
      <c r="A200" s="12">
        <v>37</v>
      </c>
      <c r="B200" s="11"/>
      <c r="C200" s="21" t="s">
        <v>382</v>
      </c>
      <c r="D200" s="11" t="s">
        <v>383</v>
      </c>
      <c r="E200" s="12">
        <v>57.1</v>
      </c>
      <c r="F200" s="11" t="s">
        <v>91</v>
      </c>
      <c r="G200" s="12">
        <v>1</v>
      </c>
      <c r="H200" s="16" t="s">
        <v>40</v>
      </c>
      <c r="I200" s="12" t="s">
        <v>41</v>
      </c>
      <c r="J200" s="12" t="s">
        <v>34</v>
      </c>
      <c r="K200" s="306"/>
      <c r="L200" s="306"/>
      <c r="M200" s="306"/>
      <c r="N200" s="306"/>
      <c r="O200" s="306"/>
      <c r="P200" s="307"/>
      <c r="Q200" s="307"/>
      <c r="R200" s="307"/>
      <c r="S200" s="307"/>
      <c r="T200" s="307"/>
      <c r="U200" s="306"/>
      <c r="V200" s="306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</row>
    <row r="201" spans="1:69" s="6" customFormat="1" ht="16" customHeight="1">
      <c r="A201" s="12">
        <v>37</v>
      </c>
      <c r="B201" s="11"/>
      <c r="C201" s="13" t="s">
        <v>384</v>
      </c>
      <c r="D201" s="11" t="s">
        <v>385</v>
      </c>
      <c r="E201" s="12">
        <v>57.1</v>
      </c>
      <c r="F201" s="11" t="s">
        <v>63</v>
      </c>
      <c r="G201" s="12">
        <v>1</v>
      </c>
      <c r="H201" s="23" t="s">
        <v>113</v>
      </c>
      <c r="I201" s="12" t="s">
        <v>25</v>
      </c>
      <c r="J201" s="12" t="s">
        <v>34</v>
      </c>
      <c r="K201" s="306"/>
      <c r="L201" s="306"/>
      <c r="M201" s="306"/>
      <c r="N201" s="306"/>
      <c r="O201" s="306"/>
      <c r="P201" s="307"/>
      <c r="Q201" s="307"/>
      <c r="R201" s="307"/>
      <c r="S201" s="307"/>
      <c r="T201" s="307"/>
      <c r="U201" s="306"/>
      <c r="V201" s="306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</row>
    <row r="202" spans="1:69" s="6" customFormat="1" ht="16" customHeight="1">
      <c r="A202" s="12">
        <v>37</v>
      </c>
      <c r="B202" s="11"/>
      <c r="C202" s="7" t="s">
        <v>389</v>
      </c>
      <c r="D202" s="6" t="s">
        <v>390</v>
      </c>
      <c r="E202" s="12">
        <v>57.1</v>
      </c>
      <c r="F202" s="11" t="s">
        <v>110</v>
      </c>
      <c r="G202" s="12">
        <v>1</v>
      </c>
      <c r="H202" s="23" t="s">
        <v>113</v>
      </c>
      <c r="I202" s="12" t="s">
        <v>25</v>
      </c>
      <c r="J202" s="12" t="s">
        <v>34</v>
      </c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</row>
    <row r="203" spans="1:69" s="6" customFormat="1" ht="16" customHeight="1">
      <c r="A203" s="12">
        <v>37</v>
      </c>
      <c r="B203" s="11"/>
      <c r="C203" s="13" t="s">
        <v>393</v>
      </c>
      <c r="D203" s="6" t="s">
        <v>394</v>
      </c>
      <c r="E203" s="12">
        <v>57.2</v>
      </c>
      <c r="F203" s="11" t="s">
        <v>337</v>
      </c>
      <c r="G203" s="12">
        <v>1</v>
      </c>
      <c r="H203" s="16" t="s">
        <v>40</v>
      </c>
      <c r="I203" s="12" t="s">
        <v>41</v>
      </c>
      <c r="J203" s="12" t="s">
        <v>26</v>
      </c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BF203" s="210"/>
      <c r="BG203" s="210"/>
      <c r="BH203" s="210"/>
      <c r="BI203" s="210"/>
      <c r="BJ203" s="210"/>
      <c r="BK203" s="210"/>
      <c r="BL203" s="210"/>
      <c r="BM203" s="210"/>
      <c r="BN203" s="210"/>
      <c r="BO203" s="210"/>
      <c r="BP203" s="210"/>
      <c r="BQ203" s="210"/>
    </row>
    <row r="204" spans="1:69" s="6" customFormat="1" ht="16" customHeight="1">
      <c r="A204" s="12">
        <v>37</v>
      </c>
      <c r="B204" s="11"/>
      <c r="C204" s="13" t="s">
        <v>395</v>
      </c>
      <c r="D204" s="11" t="s">
        <v>418</v>
      </c>
      <c r="E204" s="12">
        <v>57.2</v>
      </c>
      <c r="F204" s="11" t="s">
        <v>337</v>
      </c>
      <c r="G204" s="12">
        <v>1</v>
      </c>
      <c r="H204" s="16" t="s">
        <v>40</v>
      </c>
      <c r="I204" s="12" t="s">
        <v>41</v>
      </c>
      <c r="J204" s="12" t="s">
        <v>26</v>
      </c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</row>
    <row r="205" spans="1:69" ht="16" customHeight="1">
      <c r="A205" s="12">
        <v>37</v>
      </c>
      <c r="B205" s="11"/>
      <c r="C205" s="13" t="s">
        <v>396</v>
      </c>
      <c r="D205" s="11" t="s">
        <v>397</v>
      </c>
      <c r="E205" s="12">
        <v>57.5</v>
      </c>
      <c r="F205" s="11" t="s">
        <v>171</v>
      </c>
      <c r="G205" s="12">
        <v>1</v>
      </c>
      <c r="H205" s="23" t="s">
        <v>113</v>
      </c>
      <c r="I205" s="12" t="s">
        <v>25</v>
      </c>
      <c r="J205" s="12" t="s">
        <v>34</v>
      </c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6"/>
      <c r="V205" s="306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</row>
    <row r="206" spans="1:69" s="6" customFormat="1" ht="16" customHeight="1">
      <c r="A206" s="12">
        <v>37</v>
      </c>
      <c r="B206" s="11"/>
      <c r="C206" s="13" t="s">
        <v>400</v>
      </c>
      <c r="D206" s="11" t="s">
        <v>401</v>
      </c>
      <c r="E206" s="12">
        <v>57.6</v>
      </c>
      <c r="F206" s="11" t="s">
        <v>194</v>
      </c>
      <c r="G206" s="12">
        <v>1</v>
      </c>
      <c r="H206" s="14" t="s">
        <v>24</v>
      </c>
      <c r="I206" s="12" t="s">
        <v>25</v>
      </c>
      <c r="J206" s="12" t="s">
        <v>34</v>
      </c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</row>
    <row r="207" spans="1:69" s="6" customFormat="1" ht="16" customHeight="1">
      <c r="A207" s="12">
        <v>37</v>
      </c>
      <c r="B207" s="11"/>
      <c r="C207" s="13" t="s">
        <v>396</v>
      </c>
      <c r="D207" s="11" t="s">
        <v>397</v>
      </c>
      <c r="E207" s="12">
        <v>57.6</v>
      </c>
      <c r="F207" s="11" t="s">
        <v>194</v>
      </c>
      <c r="G207" s="12">
        <v>1</v>
      </c>
      <c r="H207" s="23" t="s">
        <v>113</v>
      </c>
      <c r="I207" s="12" t="s">
        <v>25</v>
      </c>
      <c r="J207" s="12" t="s">
        <v>34</v>
      </c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7"/>
      <c r="V207" s="307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</row>
    <row r="208" spans="1:69" s="6" customFormat="1" ht="16" customHeight="1">
      <c r="A208" s="5">
        <v>37</v>
      </c>
      <c r="C208" s="7" t="s">
        <v>405</v>
      </c>
      <c r="D208" s="6" t="s">
        <v>406</v>
      </c>
      <c r="E208" s="8" t="s">
        <v>22</v>
      </c>
      <c r="F208" s="6" t="s">
        <v>23</v>
      </c>
      <c r="G208" s="5">
        <v>2</v>
      </c>
      <c r="H208" s="9" t="s">
        <v>24</v>
      </c>
      <c r="I208" s="5" t="s">
        <v>25</v>
      </c>
      <c r="J208" s="5" t="s">
        <v>26</v>
      </c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7"/>
      <c r="V208" s="307"/>
    </row>
    <row r="209" spans="1:57" s="6" customFormat="1" ht="16" customHeight="1">
      <c r="A209" s="5">
        <v>37</v>
      </c>
      <c r="C209" s="7" t="s">
        <v>407</v>
      </c>
      <c r="D209" s="6" t="s">
        <v>408</v>
      </c>
      <c r="E209" s="8" t="s">
        <v>22</v>
      </c>
      <c r="F209" s="6" t="s">
        <v>23</v>
      </c>
      <c r="G209" s="5">
        <v>2</v>
      </c>
      <c r="H209" s="9" t="s">
        <v>24</v>
      </c>
      <c r="I209" s="5" t="s">
        <v>25</v>
      </c>
      <c r="J209" s="5" t="s">
        <v>26</v>
      </c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7"/>
      <c r="V209" s="307"/>
    </row>
    <row r="210" spans="1:57" s="6" customFormat="1" ht="16" customHeight="1">
      <c r="A210" s="5">
        <v>37</v>
      </c>
      <c r="C210" s="7" t="s">
        <v>409</v>
      </c>
      <c r="D210" s="6" t="s">
        <v>410</v>
      </c>
      <c r="E210" s="8" t="s">
        <v>22</v>
      </c>
      <c r="F210" s="6" t="s">
        <v>23</v>
      </c>
      <c r="G210" s="5">
        <v>2</v>
      </c>
      <c r="H210" s="9" t="s">
        <v>24</v>
      </c>
      <c r="I210" s="5" t="s">
        <v>25</v>
      </c>
      <c r="J210" s="5" t="s">
        <v>26</v>
      </c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7"/>
      <c r="V210" s="307"/>
    </row>
    <row r="211" spans="1:57" s="6" customFormat="1" ht="16" customHeight="1">
      <c r="A211" s="5">
        <v>37</v>
      </c>
      <c r="C211" s="7" t="s">
        <v>411</v>
      </c>
      <c r="D211" s="6" t="s">
        <v>412</v>
      </c>
      <c r="E211" s="8" t="s">
        <v>22</v>
      </c>
      <c r="F211" s="6" t="s">
        <v>23</v>
      </c>
      <c r="G211" s="5">
        <v>2</v>
      </c>
      <c r="H211" s="9" t="s">
        <v>24</v>
      </c>
      <c r="I211" s="5" t="s">
        <v>25</v>
      </c>
      <c r="J211" s="5" t="s">
        <v>26</v>
      </c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7"/>
      <c r="V211" s="307"/>
      <c r="AX211" s="11"/>
    </row>
    <row r="212" spans="1:57" s="6" customFormat="1" ht="16" customHeight="1">
      <c r="A212" s="5">
        <v>37</v>
      </c>
      <c r="C212" s="7" t="s">
        <v>369</v>
      </c>
      <c r="D212" s="6" t="s">
        <v>370</v>
      </c>
      <c r="E212" s="8" t="s">
        <v>22</v>
      </c>
      <c r="F212" s="6" t="s">
        <v>23</v>
      </c>
      <c r="G212" s="5">
        <v>2</v>
      </c>
      <c r="H212" s="9" t="s">
        <v>24</v>
      </c>
      <c r="I212" s="5" t="s">
        <v>25</v>
      </c>
      <c r="J212" s="5" t="s">
        <v>26</v>
      </c>
      <c r="K212" s="306"/>
      <c r="L212" s="306"/>
      <c r="M212" s="306"/>
      <c r="N212" s="306"/>
      <c r="O212" s="306"/>
      <c r="P212" s="307"/>
      <c r="Q212" s="307"/>
      <c r="R212" s="307"/>
      <c r="S212" s="307"/>
      <c r="T212" s="307"/>
      <c r="U212" s="307"/>
      <c r="V212" s="307"/>
      <c r="AV212" s="18"/>
      <c r="AW212" s="18"/>
    </row>
    <row r="213" spans="1:57" s="6" customFormat="1" ht="16" customHeight="1">
      <c r="A213" s="5">
        <v>37</v>
      </c>
      <c r="C213" s="7" t="s">
        <v>413</v>
      </c>
      <c r="D213" s="6" t="s">
        <v>414</v>
      </c>
      <c r="E213" s="8" t="s">
        <v>22</v>
      </c>
      <c r="F213" s="6" t="s">
        <v>23</v>
      </c>
      <c r="G213" s="5">
        <v>2</v>
      </c>
      <c r="H213" s="17" t="s">
        <v>40</v>
      </c>
      <c r="I213" s="5" t="s">
        <v>41</v>
      </c>
      <c r="J213" s="5" t="s">
        <v>53</v>
      </c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7"/>
      <c r="V213" s="307"/>
      <c r="AX213" s="11"/>
    </row>
    <row r="214" spans="1:57" s="6" customFormat="1" ht="16" customHeight="1">
      <c r="A214" s="5">
        <v>37</v>
      </c>
      <c r="C214" s="7" t="s">
        <v>415</v>
      </c>
      <c r="D214" s="6" t="s">
        <v>416</v>
      </c>
      <c r="E214" s="8" t="s">
        <v>22</v>
      </c>
      <c r="F214" s="6" t="s">
        <v>23</v>
      </c>
      <c r="G214" s="5">
        <v>2</v>
      </c>
      <c r="H214" s="9" t="s">
        <v>24</v>
      </c>
      <c r="I214" s="5" t="s">
        <v>25</v>
      </c>
      <c r="J214" s="5" t="s">
        <v>53</v>
      </c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7"/>
      <c r="V214" s="307"/>
      <c r="AX214" s="11"/>
    </row>
    <row r="215" spans="1:57" s="6" customFormat="1" ht="16" customHeight="1">
      <c r="A215" s="5">
        <v>37</v>
      </c>
      <c r="C215" s="7" t="s">
        <v>377</v>
      </c>
      <c r="D215" s="6" t="s">
        <v>378</v>
      </c>
      <c r="E215" s="8" t="s">
        <v>22</v>
      </c>
      <c r="F215" s="6" t="s">
        <v>23</v>
      </c>
      <c r="G215" s="5">
        <v>2</v>
      </c>
      <c r="H215" s="9" t="s">
        <v>24</v>
      </c>
      <c r="I215" s="5" t="s">
        <v>25</v>
      </c>
      <c r="J215" s="5" t="s">
        <v>26</v>
      </c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7"/>
      <c r="V215" s="307"/>
    </row>
    <row r="216" spans="1:57" s="6" customFormat="1" ht="16" customHeight="1">
      <c r="A216" s="5">
        <v>37</v>
      </c>
      <c r="C216" s="7" t="s">
        <v>393</v>
      </c>
      <c r="D216" s="6" t="s">
        <v>394</v>
      </c>
      <c r="E216" s="8" t="s">
        <v>22</v>
      </c>
      <c r="F216" s="6" t="s">
        <v>23</v>
      </c>
      <c r="G216" s="5">
        <v>2</v>
      </c>
      <c r="H216" s="9" t="s">
        <v>24</v>
      </c>
      <c r="I216" s="5" t="s">
        <v>25</v>
      </c>
      <c r="J216" s="5" t="s">
        <v>26</v>
      </c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7"/>
      <c r="V216" s="307"/>
      <c r="AV216" s="18"/>
      <c r="AW216" s="18"/>
    </row>
    <row r="217" spans="1:57" s="6" customFormat="1" ht="16" customHeight="1">
      <c r="A217" s="5">
        <v>37</v>
      </c>
      <c r="C217" s="7" t="s">
        <v>417</v>
      </c>
      <c r="D217" s="6" t="s">
        <v>418</v>
      </c>
      <c r="E217" s="8" t="s">
        <v>22</v>
      </c>
      <c r="F217" s="6" t="s">
        <v>23</v>
      </c>
      <c r="G217" s="5">
        <v>2</v>
      </c>
      <c r="H217" s="9" t="s">
        <v>24</v>
      </c>
      <c r="I217" s="5" t="s">
        <v>25</v>
      </c>
      <c r="J217" s="5" t="s">
        <v>26</v>
      </c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7"/>
      <c r="V217" s="307"/>
    </row>
    <row r="218" spans="1:57" s="6" customFormat="1" ht="16" customHeight="1">
      <c r="A218" s="5">
        <v>37</v>
      </c>
      <c r="C218" s="7" t="s">
        <v>419</v>
      </c>
      <c r="D218" s="6" t="s">
        <v>420</v>
      </c>
      <c r="E218" s="8" t="s">
        <v>22</v>
      </c>
      <c r="F218" s="6" t="s">
        <v>23</v>
      </c>
      <c r="G218" s="5">
        <v>2</v>
      </c>
      <c r="H218" s="9" t="s">
        <v>24</v>
      </c>
      <c r="I218" s="5" t="s">
        <v>25</v>
      </c>
      <c r="J218" s="5" t="s">
        <v>53</v>
      </c>
      <c r="K218" s="306"/>
      <c r="L218" s="306"/>
      <c r="M218" s="306"/>
      <c r="N218" s="306"/>
      <c r="O218" s="306"/>
      <c r="P218" s="307"/>
      <c r="Q218" s="307"/>
      <c r="R218" s="307"/>
      <c r="S218" s="307"/>
      <c r="T218" s="307"/>
      <c r="U218" s="307"/>
      <c r="V218" s="307"/>
    </row>
    <row r="219" spans="1:57" s="6" customFormat="1" ht="16" customHeight="1">
      <c r="A219" s="5">
        <v>37</v>
      </c>
      <c r="C219" s="7" t="s">
        <v>421</v>
      </c>
      <c r="D219" s="6" t="s">
        <v>422</v>
      </c>
      <c r="E219" s="8" t="s">
        <v>22</v>
      </c>
      <c r="F219" s="6" t="s">
        <v>23</v>
      </c>
      <c r="G219" s="5">
        <v>2</v>
      </c>
      <c r="H219" s="9" t="s">
        <v>24</v>
      </c>
      <c r="I219" s="5" t="s">
        <v>25</v>
      </c>
      <c r="J219" s="5" t="s">
        <v>26</v>
      </c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7"/>
      <c r="V219" s="307"/>
    </row>
    <row r="220" spans="1:57" s="6" customFormat="1" ht="16" customHeight="1">
      <c r="A220" s="5">
        <v>37</v>
      </c>
      <c r="C220" s="7" t="s">
        <v>423</v>
      </c>
      <c r="D220" s="6" t="s">
        <v>424</v>
      </c>
      <c r="E220" s="8" t="s">
        <v>22</v>
      </c>
      <c r="F220" s="6" t="s">
        <v>23</v>
      </c>
      <c r="G220" s="5">
        <v>2</v>
      </c>
      <c r="H220" s="17" t="s">
        <v>40</v>
      </c>
      <c r="I220" s="5" t="s">
        <v>41</v>
      </c>
      <c r="J220" s="5" t="s">
        <v>26</v>
      </c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7"/>
      <c r="V220" s="307"/>
      <c r="AX220" s="11"/>
    </row>
    <row r="221" spans="1:57" s="6" customFormat="1" ht="16" customHeight="1">
      <c r="A221" s="5">
        <v>37</v>
      </c>
      <c r="C221" s="7" t="s">
        <v>425</v>
      </c>
      <c r="D221" s="6" t="s">
        <v>426</v>
      </c>
      <c r="E221" s="8" t="s">
        <v>22</v>
      </c>
      <c r="F221" s="6" t="s">
        <v>23</v>
      </c>
      <c r="G221" s="5">
        <v>2</v>
      </c>
      <c r="H221" s="9" t="s">
        <v>24</v>
      </c>
      <c r="I221" s="5" t="s">
        <v>25</v>
      </c>
      <c r="J221" s="5" t="s">
        <v>26</v>
      </c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7"/>
      <c r="V221" s="307"/>
      <c r="AX221" s="11"/>
    </row>
    <row r="222" spans="1:57" s="6" customFormat="1" ht="16" customHeight="1">
      <c r="A222" s="5">
        <v>37</v>
      </c>
      <c r="C222" s="7" t="s">
        <v>389</v>
      </c>
      <c r="D222" s="6" t="s">
        <v>390</v>
      </c>
      <c r="E222" s="8" t="s">
        <v>22</v>
      </c>
      <c r="F222" s="6" t="s">
        <v>23</v>
      </c>
      <c r="G222" s="5">
        <v>2</v>
      </c>
      <c r="H222" s="9" t="s">
        <v>24</v>
      </c>
      <c r="I222" s="5" t="s">
        <v>25</v>
      </c>
      <c r="J222" s="5" t="s">
        <v>53</v>
      </c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7"/>
      <c r="V222" s="307"/>
      <c r="AX222" s="11"/>
    </row>
    <row r="223" spans="1:57" s="6" customFormat="1" ht="16" customHeight="1">
      <c r="A223" s="5">
        <v>37</v>
      </c>
      <c r="C223" s="7" t="s">
        <v>427</v>
      </c>
      <c r="D223" s="6" t="s">
        <v>428</v>
      </c>
      <c r="E223" s="8" t="s">
        <v>22</v>
      </c>
      <c r="F223" s="6" t="s">
        <v>23</v>
      </c>
      <c r="G223" s="5">
        <v>2</v>
      </c>
      <c r="H223" s="9" t="s">
        <v>24</v>
      </c>
      <c r="I223" s="5" t="s">
        <v>25</v>
      </c>
      <c r="J223" s="5" t="s">
        <v>26</v>
      </c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7"/>
      <c r="V223" s="307"/>
      <c r="AX223" s="11"/>
    </row>
    <row r="224" spans="1:57" s="6" customFormat="1" ht="16" customHeight="1">
      <c r="A224" s="12">
        <v>38</v>
      </c>
      <c r="B224" s="212" t="s">
        <v>429</v>
      </c>
      <c r="C224" s="213" t="s">
        <v>430</v>
      </c>
      <c r="D224" s="212" t="s">
        <v>431</v>
      </c>
      <c r="E224" s="12">
        <v>57.1</v>
      </c>
      <c r="F224" s="212" t="s">
        <v>63</v>
      </c>
      <c r="G224" s="12">
        <v>1</v>
      </c>
      <c r="H224" s="14" t="s">
        <v>24</v>
      </c>
      <c r="I224" s="12" t="s">
        <v>25</v>
      </c>
      <c r="J224" s="12" t="s">
        <v>34</v>
      </c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212"/>
      <c r="X224" s="212"/>
      <c r="Y224" s="212"/>
      <c r="Z224" s="212"/>
      <c r="AA224" s="212"/>
      <c r="AB224" s="212"/>
      <c r="AC224" s="212"/>
      <c r="AD224" s="212"/>
      <c r="AE224" s="212"/>
      <c r="AF224" s="212"/>
      <c r="AG224" s="212"/>
      <c r="AH224" s="212"/>
      <c r="AI224" s="212"/>
      <c r="AJ224" s="212"/>
      <c r="AK224" s="212"/>
      <c r="AL224" s="212"/>
      <c r="AM224" s="212"/>
      <c r="AN224" s="212"/>
      <c r="AO224" s="212"/>
      <c r="AP224" s="212"/>
      <c r="AQ224" s="212"/>
      <c r="AR224" s="212"/>
      <c r="AS224" s="212"/>
      <c r="AT224" s="212"/>
      <c r="AU224" s="212"/>
      <c r="AV224" s="212"/>
      <c r="AW224" s="212"/>
      <c r="AX224" s="210"/>
      <c r="AY224" s="210"/>
      <c r="AZ224" s="210"/>
      <c r="BA224" s="210"/>
      <c r="BB224" s="210"/>
      <c r="BC224" s="210"/>
      <c r="BD224" s="210"/>
      <c r="BE224" s="210"/>
    </row>
    <row r="225" spans="1:69" s="6" customFormat="1" ht="16" customHeight="1">
      <c r="A225" s="12">
        <v>38</v>
      </c>
      <c r="B225" s="212"/>
      <c r="C225" s="213" t="s">
        <v>430</v>
      </c>
      <c r="D225" s="212" t="s">
        <v>431</v>
      </c>
      <c r="E225" s="12">
        <v>57.1</v>
      </c>
      <c r="F225" s="212" t="s">
        <v>68</v>
      </c>
      <c r="G225" s="12">
        <v>1</v>
      </c>
      <c r="H225" s="23" t="s">
        <v>113</v>
      </c>
      <c r="I225" s="12" t="s">
        <v>25</v>
      </c>
      <c r="J225" s="12" t="s">
        <v>34</v>
      </c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212"/>
      <c r="X225" s="212"/>
      <c r="Y225" s="212"/>
      <c r="Z225" s="212"/>
      <c r="AA225" s="212"/>
      <c r="AB225" s="212"/>
      <c r="AC225" s="212"/>
      <c r="AD225" s="212"/>
      <c r="AE225" s="212"/>
      <c r="AF225" s="212"/>
      <c r="AG225" s="212"/>
      <c r="AH225" s="212"/>
      <c r="AI225" s="212"/>
      <c r="AJ225" s="212"/>
      <c r="AK225" s="212"/>
      <c r="AL225" s="212"/>
      <c r="AM225" s="212"/>
      <c r="AN225" s="212"/>
      <c r="AO225" s="212"/>
      <c r="AP225" s="212"/>
      <c r="AQ225" s="212"/>
      <c r="AR225" s="212"/>
      <c r="AS225" s="212"/>
      <c r="AT225" s="212"/>
      <c r="AU225" s="212"/>
      <c r="AV225" s="212"/>
      <c r="AW225" s="212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  <c r="BK225" s="210"/>
      <c r="BL225" s="210"/>
      <c r="BM225" s="210"/>
      <c r="BN225" s="210"/>
      <c r="BO225" s="210"/>
      <c r="BP225" s="210"/>
      <c r="BQ225" s="210"/>
    </row>
    <row r="226" spans="1:69" s="6" customFormat="1" ht="16" customHeight="1">
      <c r="A226" s="12">
        <v>38</v>
      </c>
      <c r="B226" s="212"/>
      <c r="C226" s="213" t="s">
        <v>430</v>
      </c>
      <c r="D226" s="212" t="s">
        <v>431</v>
      </c>
      <c r="E226" s="12">
        <v>57.1</v>
      </c>
      <c r="F226" s="212" t="s">
        <v>119</v>
      </c>
      <c r="G226" s="12">
        <v>1</v>
      </c>
      <c r="H226" s="16" t="s">
        <v>40</v>
      </c>
      <c r="I226" s="12" t="s">
        <v>41</v>
      </c>
      <c r="J226" s="12" t="s">
        <v>34</v>
      </c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212"/>
      <c r="X226" s="212"/>
      <c r="Y226" s="212"/>
      <c r="Z226" s="212"/>
      <c r="AA226" s="212"/>
      <c r="AB226" s="212"/>
      <c r="AC226" s="212"/>
      <c r="AD226" s="212"/>
      <c r="AE226" s="212"/>
      <c r="AF226" s="212"/>
      <c r="AG226" s="212"/>
      <c r="AH226" s="212"/>
      <c r="AI226" s="212"/>
      <c r="AJ226" s="212"/>
      <c r="AK226" s="212"/>
      <c r="AL226" s="212"/>
      <c r="AM226" s="212"/>
      <c r="AN226" s="212"/>
      <c r="AO226" s="212"/>
      <c r="AP226" s="212"/>
      <c r="AQ226" s="212"/>
      <c r="AR226" s="212"/>
      <c r="AS226" s="212"/>
      <c r="AT226" s="212"/>
      <c r="AU226" s="212"/>
      <c r="AV226" s="212"/>
      <c r="AW226" s="212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  <c r="BK226" s="210"/>
      <c r="BL226" s="210"/>
      <c r="BM226" s="210"/>
      <c r="BN226" s="210"/>
      <c r="BO226" s="210"/>
      <c r="BP226" s="210"/>
      <c r="BQ226" s="210"/>
    </row>
    <row r="227" spans="1:69" ht="16" customHeight="1">
      <c r="A227" s="12">
        <v>38</v>
      </c>
      <c r="C227" s="213" t="s">
        <v>430</v>
      </c>
      <c r="D227" s="212" t="s">
        <v>431</v>
      </c>
      <c r="E227" s="12">
        <v>57.1</v>
      </c>
      <c r="F227" s="212" t="s">
        <v>110</v>
      </c>
      <c r="G227" s="12">
        <v>1</v>
      </c>
      <c r="H227" s="23" t="s">
        <v>113</v>
      </c>
      <c r="I227" s="12" t="s">
        <v>25</v>
      </c>
      <c r="J227" s="12" t="s">
        <v>34</v>
      </c>
      <c r="P227" s="305"/>
      <c r="Q227" s="305"/>
      <c r="R227" s="305"/>
      <c r="S227" s="305"/>
      <c r="T227" s="305"/>
      <c r="U227" s="305"/>
      <c r="V227" s="305"/>
      <c r="W227" s="212"/>
      <c r="X227" s="212"/>
      <c r="Y227" s="212"/>
      <c r="Z227" s="212"/>
      <c r="AA227" s="212"/>
      <c r="AB227" s="212"/>
      <c r="AC227" s="212"/>
      <c r="AD227" s="212"/>
      <c r="AE227" s="212"/>
      <c r="AF227" s="212"/>
      <c r="AG227" s="212"/>
      <c r="AH227" s="212"/>
      <c r="AI227" s="212"/>
      <c r="AJ227" s="212"/>
      <c r="AK227" s="212"/>
      <c r="AL227" s="212"/>
      <c r="AM227" s="212"/>
      <c r="AN227" s="212"/>
      <c r="AO227" s="212"/>
      <c r="AP227" s="212"/>
      <c r="AQ227" s="212"/>
      <c r="AR227" s="212"/>
      <c r="AS227" s="212"/>
      <c r="AT227" s="212"/>
      <c r="AU227" s="212"/>
      <c r="AV227" s="212"/>
      <c r="AW227" s="212"/>
    </row>
    <row r="228" spans="1:69" ht="16" customHeight="1">
      <c r="A228" s="12">
        <v>38</v>
      </c>
      <c r="C228" s="213" t="s">
        <v>367</v>
      </c>
      <c r="D228" s="210" t="s">
        <v>368</v>
      </c>
      <c r="E228" s="12">
        <v>57.1</v>
      </c>
      <c r="F228" s="212" t="s">
        <v>68</v>
      </c>
      <c r="G228" s="12">
        <v>1</v>
      </c>
      <c r="H228" s="23" t="s">
        <v>113</v>
      </c>
      <c r="I228" s="12" t="s">
        <v>25</v>
      </c>
      <c r="J228" s="12" t="s">
        <v>34</v>
      </c>
      <c r="P228" s="305"/>
      <c r="Q228" s="305"/>
      <c r="R228" s="305"/>
      <c r="S228" s="305"/>
      <c r="T228" s="305"/>
      <c r="U228" s="305"/>
      <c r="V228" s="305"/>
      <c r="W228" s="212"/>
      <c r="X228" s="212"/>
      <c r="Y228" s="212"/>
      <c r="Z228" s="212"/>
      <c r="AA228" s="212"/>
      <c r="AB228" s="212"/>
      <c r="AC228" s="212"/>
      <c r="AD228" s="212"/>
      <c r="AE228" s="212"/>
      <c r="AF228" s="212"/>
      <c r="AG228" s="212"/>
      <c r="AH228" s="212"/>
      <c r="AI228" s="212"/>
      <c r="AJ228" s="212"/>
      <c r="AK228" s="212"/>
      <c r="AL228" s="212"/>
      <c r="AM228" s="212"/>
      <c r="AN228" s="212"/>
      <c r="AO228" s="212"/>
      <c r="AP228" s="212"/>
      <c r="AQ228" s="212"/>
      <c r="AR228" s="212"/>
      <c r="AS228" s="212"/>
      <c r="AT228" s="212"/>
      <c r="AU228" s="212"/>
      <c r="AV228" s="212"/>
      <c r="AW228" s="212"/>
    </row>
    <row r="229" spans="1:69" ht="16" customHeight="1">
      <c r="A229" s="12">
        <v>38</v>
      </c>
      <c r="C229" s="213" t="s">
        <v>367</v>
      </c>
      <c r="D229" s="210" t="s">
        <v>368</v>
      </c>
      <c r="E229" s="12">
        <v>57.1</v>
      </c>
      <c r="F229" s="212" t="s">
        <v>110</v>
      </c>
      <c r="G229" s="12">
        <v>1</v>
      </c>
      <c r="H229" s="23" t="s">
        <v>113</v>
      </c>
      <c r="I229" s="12" t="s">
        <v>25</v>
      </c>
      <c r="J229" s="12" t="s">
        <v>34</v>
      </c>
      <c r="P229" s="305"/>
      <c r="Q229" s="305"/>
      <c r="R229" s="305"/>
      <c r="S229" s="305"/>
      <c r="T229" s="305"/>
      <c r="U229" s="305"/>
      <c r="V229" s="305"/>
      <c r="W229" s="212"/>
      <c r="X229" s="212"/>
      <c r="Y229" s="212"/>
      <c r="Z229" s="212"/>
      <c r="AA229" s="212"/>
      <c r="AB229" s="212"/>
      <c r="AC229" s="212"/>
      <c r="AD229" s="212"/>
      <c r="AE229" s="212"/>
      <c r="AF229" s="212"/>
      <c r="AG229" s="212"/>
      <c r="AH229" s="212"/>
      <c r="AI229" s="212"/>
      <c r="AJ229" s="212"/>
      <c r="AK229" s="212"/>
      <c r="AL229" s="212"/>
      <c r="AM229" s="212"/>
      <c r="AN229" s="212"/>
      <c r="AO229" s="212"/>
      <c r="AP229" s="212"/>
      <c r="AQ229" s="212"/>
      <c r="AR229" s="212"/>
      <c r="AS229" s="212"/>
      <c r="AT229" s="212"/>
      <c r="AU229" s="212"/>
      <c r="AV229" s="212"/>
      <c r="AW229" s="212"/>
    </row>
    <row r="230" spans="1:69" ht="16" customHeight="1">
      <c r="A230" s="12">
        <v>38</v>
      </c>
      <c r="C230" s="213" t="s">
        <v>367</v>
      </c>
      <c r="D230" s="210" t="s">
        <v>368</v>
      </c>
      <c r="E230" s="12">
        <v>57.1</v>
      </c>
      <c r="F230" s="212" t="s">
        <v>69</v>
      </c>
      <c r="G230" s="12">
        <v>1</v>
      </c>
      <c r="H230" s="14" t="s">
        <v>24</v>
      </c>
      <c r="I230" s="12" t="s">
        <v>25</v>
      </c>
      <c r="J230" s="12" t="s">
        <v>34</v>
      </c>
      <c r="U230" s="305"/>
      <c r="V230" s="305"/>
      <c r="W230" s="212"/>
      <c r="X230" s="212"/>
      <c r="Y230" s="212"/>
      <c r="Z230" s="212"/>
      <c r="AA230" s="212"/>
      <c r="AB230" s="212"/>
      <c r="AC230" s="212"/>
      <c r="AD230" s="212"/>
      <c r="AE230" s="212"/>
      <c r="AF230" s="212"/>
      <c r="AG230" s="212"/>
      <c r="AH230" s="212"/>
      <c r="AI230" s="212"/>
      <c r="AJ230" s="212"/>
      <c r="AK230" s="212"/>
      <c r="AL230" s="212"/>
      <c r="AM230" s="212"/>
      <c r="AN230" s="212"/>
      <c r="AO230" s="212"/>
      <c r="AP230" s="212"/>
      <c r="AQ230" s="212"/>
      <c r="AR230" s="212"/>
      <c r="AS230" s="212"/>
      <c r="AT230" s="212"/>
      <c r="AU230" s="212"/>
      <c r="AV230" s="212"/>
      <c r="AW230" s="212"/>
    </row>
    <row r="231" spans="1:69" ht="16" customHeight="1">
      <c r="A231" s="12">
        <v>38</v>
      </c>
      <c r="C231" s="36" t="s">
        <v>367</v>
      </c>
      <c r="D231" s="212" t="s">
        <v>368</v>
      </c>
      <c r="E231" s="12">
        <v>57.1</v>
      </c>
      <c r="F231" s="212" t="s">
        <v>63</v>
      </c>
      <c r="G231" s="12">
        <v>1</v>
      </c>
      <c r="H231" s="23" t="s">
        <v>113</v>
      </c>
      <c r="I231" s="12" t="s">
        <v>25</v>
      </c>
      <c r="J231" s="12" t="s">
        <v>34</v>
      </c>
      <c r="U231" s="305"/>
      <c r="V231" s="305"/>
      <c r="W231" s="212"/>
      <c r="X231" s="212"/>
      <c r="Y231" s="212"/>
      <c r="Z231" s="212"/>
      <c r="AA231" s="212"/>
      <c r="AB231" s="212"/>
      <c r="AC231" s="212"/>
      <c r="AD231" s="212"/>
      <c r="AE231" s="212"/>
      <c r="AF231" s="212"/>
      <c r="AG231" s="212"/>
      <c r="AH231" s="212"/>
      <c r="AI231" s="212"/>
      <c r="AJ231" s="212"/>
      <c r="AK231" s="212"/>
      <c r="AL231" s="212"/>
      <c r="AM231" s="212"/>
      <c r="AN231" s="212"/>
      <c r="AO231" s="212"/>
      <c r="AP231" s="212"/>
      <c r="AQ231" s="212"/>
      <c r="AR231" s="212"/>
      <c r="AS231" s="212"/>
      <c r="AT231" s="212"/>
      <c r="AU231" s="212"/>
      <c r="AV231" s="212"/>
      <c r="AW231" s="212"/>
    </row>
    <row r="232" spans="1:69" ht="16" customHeight="1">
      <c r="A232" s="12">
        <v>38</v>
      </c>
      <c r="B232" s="210"/>
      <c r="C232" s="213" t="s">
        <v>367</v>
      </c>
      <c r="D232" s="210" t="s">
        <v>368</v>
      </c>
      <c r="E232" s="12">
        <v>57.1</v>
      </c>
      <c r="F232" s="212" t="s">
        <v>586</v>
      </c>
      <c r="G232" s="5">
        <v>3</v>
      </c>
      <c r="H232" s="14" t="s">
        <v>24</v>
      </c>
      <c r="I232" s="12" t="s">
        <v>25</v>
      </c>
      <c r="J232" s="5" t="s">
        <v>53</v>
      </c>
      <c r="P232" s="305"/>
      <c r="Q232" s="305"/>
      <c r="R232" s="305"/>
      <c r="S232" s="305"/>
      <c r="T232" s="305"/>
    </row>
    <row r="233" spans="1:69" ht="16" customHeight="1">
      <c r="A233" s="5">
        <v>38</v>
      </c>
      <c r="B233" s="11"/>
      <c r="C233" s="36" t="s">
        <v>610</v>
      </c>
      <c r="D233" s="6" t="s">
        <v>609</v>
      </c>
      <c r="E233" s="5">
        <v>57.1</v>
      </c>
      <c r="F233" s="6" t="s">
        <v>614</v>
      </c>
      <c r="G233" s="5">
        <v>3</v>
      </c>
      <c r="H233" s="16" t="s">
        <v>40</v>
      </c>
      <c r="I233" s="12" t="s">
        <v>41</v>
      </c>
      <c r="J233" s="5" t="s">
        <v>53</v>
      </c>
      <c r="K233" s="306"/>
      <c r="L233" s="306"/>
      <c r="M233" s="306"/>
      <c r="N233" s="306"/>
      <c r="O233" s="306"/>
      <c r="P233" s="307"/>
      <c r="Q233" s="307"/>
      <c r="R233" s="307"/>
      <c r="S233" s="307"/>
      <c r="T233" s="307"/>
      <c r="U233" s="307"/>
      <c r="V233" s="307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</row>
    <row r="234" spans="1:69" ht="16" customHeight="1">
      <c r="A234" s="12">
        <v>38</v>
      </c>
      <c r="B234" s="6"/>
      <c r="C234" s="13" t="s">
        <v>433</v>
      </c>
      <c r="D234" s="11" t="s">
        <v>434</v>
      </c>
      <c r="E234" s="12">
        <v>57.6</v>
      </c>
      <c r="F234" s="11" t="s">
        <v>194</v>
      </c>
      <c r="G234" s="12">
        <v>1</v>
      </c>
      <c r="H234" s="23" t="s">
        <v>113</v>
      </c>
      <c r="I234" s="12" t="s">
        <v>25</v>
      </c>
      <c r="J234" s="12" t="s">
        <v>34</v>
      </c>
      <c r="K234" s="306"/>
      <c r="L234" s="306"/>
      <c r="M234" s="306"/>
      <c r="N234" s="306"/>
      <c r="O234" s="306"/>
      <c r="P234" s="307"/>
      <c r="Q234" s="307"/>
      <c r="R234" s="307"/>
      <c r="S234" s="307"/>
      <c r="T234" s="307"/>
      <c r="U234" s="306"/>
      <c r="V234" s="306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</row>
    <row r="235" spans="1:69" ht="16" customHeight="1">
      <c r="A235" s="12">
        <v>38</v>
      </c>
      <c r="B235" s="11"/>
      <c r="C235" s="13" t="s">
        <v>436</v>
      </c>
      <c r="D235" s="11" t="s">
        <v>437</v>
      </c>
      <c r="E235" s="12">
        <v>57.6</v>
      </c>
      <c r="F235" s="11" t="s">
        <v>194</v>
      </c>
      <c r="G235" s="12">
        <v>1</v>
      </c>
      <c r="H235" s="16" t="s">
        <v>40</v>
      </c>
      <c r="I235" s="12" t="s">
        <v>41</v>
      </c>
      <c r="J235" s="12" t="s">
        <v>34</v>
      </c>
      <c r="K235" s="306"/>
      <c r="L235" s="306"/>
      <c r="M235" s="306"/>
      <c r="N235" s="306"/>
      <c r="O235" s="306"/>
      <c r="P235" s="307"/>
      <c r="Q235" s="307"/>
      <c r="R235" s="307"/>
      <c r="S235" s="307"/>
      <c r="T235" s="307"/>
      <c r="U235" s="306"/>
      <c r="V235" s="306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</row>
    <row r="236" spans="1:69" s="6" customFormat="1" ht="16" customHeight="1">
      <c r="A236" s="12">
        <v>38</v>
      </c>
      <c r="B236" s="11"/>
      <c r="C236" s="13" t="s">
        <v>441</v>
      </c>
      <c r="D236" s="11" t="s">
        <v>442</v>
      </c>
      <c r="E236" s="12">
        <v>57.6</v>
      </c>
      <c r="F236" s="11" t="s">
        <v>194</v>
      </c>
      <c r="G236" s="12">
        <v>1</v>
      </c>
      <c r="H236" s="23" t="s">
        <v>113</v>
      </c>
      <c r="I236" s="12" t="s">
        <v>25</v>
      </c>
      <c r="J236" s="12" t="s">
        <v>34</v>
      </c>
      <c r="K236" s="306"/>
      <c r="L236" s="306"/>
      <c r="M236" s="306"/>
      <c r="N236" s="306"/>
      <c r="O236" s="306"/>
      <c r="P236" s="307"/>
      <c r="Q236" s="307"/>
      <c r="R236" s="307"/>
      <c r="S236" s="307"/>
      <c r="T236" s="307"/>
      <c r="U236" s="306"/>
      <c r="V236" s="306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</row>
    <row r="237" spans="1:69" s="6" customFormat="1" ht="16" customHeight="1">
      <c r="A237" s="12">
        <v>38</v>
      </c>
      <c r="B237" s="11"/>
      <c r="C237" s="13" t="s">
        <v>444</v>
      </c>
      <c r="D237" s="11" t="s">
        <v>445</v>
      </c>
      <c r="E237" s="12">
        <v>57.6</v>
      </c>
      <c r="F237" s="11" t="s">
        <v>194</v>
      </c>
      <c r="G237" s="12">
        <v>1</v>
      </c>
      <c r="H237" s="23" t="s">
        <v>113</v>
      </c>
      <c r="I237" s="12" t="s">
        <v>25</v>
      </c>
      <c r="J237" s="12" t="s">
        <v>34</v>
      </c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</row>
    <row r="238" spans="1:69" s="6" customFormat="1" ht="16" customHeight="1">
      <c r="A238" s="5">
        <v>38</v>
      </c>
      <c r="C238" s="7" t="s">
        <v>447</v>
      </c>
      <c r="D238" s="6" t="s">
        <v>448</v>
      </c>
      <c r="E238" s="8" t="s">
        <v>22</v>
      </c>
      <c r="F238" s="6" t="s">
        <v>23</v>
      </c>
      <c r="G238" s="5">
        <v>2</v>
      </c>
      <c r="H238" s="9" t="s">
        <v>24</v>
      </c>
      <c r="I238" s="5" t="s">
        <v>25</v>
      </c>
      <c r="J238" s="5" t="s">
        <v>26</v>
      </c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7"/>
      <c r="V238" s="307"/>
      <c r="BF238" s="210"/>
      <c r="BG238" s="210"/>
      <c r="BH238" s="210"/>
      <c r="BI238" s="210"/>
      <c r="BJ238" s="210"/>
      <c r="BK238" s="210"/>
      <c r="BL238" s="210"/>
      <c r="BM238" s="210"/>
      <c r="BN238" s="210"/>
      <c r="BO238" s="210"/>
      <c r="BP238" s="210"/>
      <c r="BQ238" s="210"/>
    </row>
    <row r="239" spans="1:69" s="6" customFormat="1" ht="16" customHeight="1">
      <c r="A239" s="5">
        <v>38</v>
      </c>
      <c r="C239" s="7" t="s">
        <v>449</v>
      </c>
      <c r="D239" s="6" t="s">
        <v>450</v>
      </c>
      <c r="E239" s="8" t="s">
        <v>22</v>
      </c>
      <c r="F239" s="6" t="s">
        <v>23</v>
      </c>
      <c r="G239" s="5">
        <v>2</v>
      </c>
      <c r="H239" s="9" t="s">
        <v>24</v>
      </c>
      <c r="I239" s="5" t="s">
        <v>25</v>
      </c>
      <c r="J239" s="5" t="s">
        <v>26</v>
      </c>
      <c r="K239" s="305"/>
      <c r="L239" s="305"/>
      <c r="M239" s="305"/>
      <c r="N239" s="305"/>
      <c r="O239" s="305"/>
      <c r="P239" s="309"/>
      <c r="Q239" s="309"/>
      <c r="R239" s="309"/>
      <c r="S239" s="309"/>
      <c r="T239" s="309"/>
      <c r="U239" s="309"/>
      <c r="V239" s="309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</row>
    <row r="240" spans="1:69" s="6" customFormat="1" ht="16" customHeight="1">
      <c r="A240" s="5">
        <v>38</v>
      </c>
      <c r="C240" s="7" t="s">
        <v>451</v>
      </c>
      <c r="D240" s="6" t="s">
        <v>452</v>
      </c>
      <c r="E240" s="8" t="s">
        <v>22</v>
      </c>
      <c r="F240" s="6" t="s">
        <v>23</v>
      </c>
      <c r="G240" s="5">
        <v>2</v>
      </c>
      <c r="H240" s="9" t="s">
        <v>24</v>
      </c>
      <c r="I240" s="5" t="s">
        <v>25</v>
      </c>
      <c r="J240" s="5" t="s">
        <v>26</v>
      </c>
      <c r="K240" s="306"/>
      <c r="L240" s="306"/>
      <c r="M240" s="306"/>
      <c r="N240" s="306"/>
      <c r="O240" s="306"/>
      <c r="P240" s="307"/>
      <c r="Q240" s="307"/>
      <c r="R240" s="307"/>
      <c r="S240" s="307"/>
      <c r="T240" s="307"/>
      <c r="U240" s="307"/>
      <c r="V240" s="307"/>
    </row>
    <row r="241" spans="1:69" s="6" customFormat="1" ht="16" customHeight="1">
      <c r="A241" s="5">
        <v>38</v>
      </c>
      <c r="C241" s="7" t="s">
        <v>453</v>
      </c>
      <c r="D241" s="6" t="s">
        <v>454</v>
      </c>
      <c r="E241" s="8" t="s">
        <v>22</v>
      </c>
      <c r="F241" s="6" t="s">
        <v>23</v>
      </c>
      <c r="G241" s="5">
        <v>2</v>
      </c>
      <c r="H241" s="9" t="s">
        <v>24</v>
      </c>
      <c r="I241" s="5" t="s">
        <v>25</v>
      </c>
      <c r="J241" s="5" t="s">
        <v>26</v>
      </c>
      <c r="K241" s="306"/>
      <c r="L241" s="306"/>
      <c r="M241" s="306"/>
      <c r="N241" s="306"/>
      <c r="O241" s="306"/>
      <c r="P241" s="307"/>
      <c r="Q241" s="307"/>
      <c r="R241" s="307"/>
      <c r="S241" s="307"/>
      <c r="T241" s="307"/>
      <c r="U241" s="307"/>
      <c r="V241" s="307"/>
    </row>
    <row r="242" spans="1:69" s="18" customFormat="1" ht="16" customHeight="1">
      <c r="A242" s="5">
        <v>38</v>
      </c>
      <c r="B242" s="6"/>
      <c r="C242" s="7" t="s">
        <v>441</v>
      </c>
      <c r="D242" s="6" t="s">
        <v>442</v>
      </c>
      <c r="E242" s="8" t="s">
        <v>22</v>
      </c>
      <c r="F242" s="6" t="s">
        <v>23</v>
      </c>
      <c r="G242" s="5">
        <v>2</v>
      </c>
      <c r="H242" s="9" t="s">
        <v>24</v>
      </c>
      <c r="I242" s="5" t="s">
        <v>25</v>
      </c>
      <c r="J242" s="5" t="s">
        <v>26</v>
      </c>
      <c r="K242" s="306"/>
      <c r="L242" s="306"/>
      <c r="M242" s="306"/>
      <c r="N242" s="306"/>
      <c r="O242" s="306"/>
      <c r="P242" s="307"/>
      <c r="Q242" s="307"/>
      <c r="R242" s="307"/>
      <c r="S242" s="307"/>
      <c r="T242" s="307"/>
      <c r="U242" s="307"/>
      <c r="V242" s="307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</row>
    <row r="243" spans="1:69" s="6" customFormat="1" ht="16" customHeight="1">
      <c r="A243" s="5">
        <v>38</v>
      </c>
      <c r="C243" s="7" t="s">
        <v>455</v>
      </c>
      <c r="D243" s="6" t="s">
        <v>456</v>
      </c>
      <c r="E243" s="8" t="s">
        <v>22</v>
      </c>
      <c r="F243" s="11" t="s">
        <v>331</v>
      </c>
      <c r="G243" s="5">
        <v>1</v>
      </c>
      <c r="H243" s="23" t="s">
        <v>113</v>
      </c>
      <c r="I243" s="5" t="s">
        <v>25</v>
      </c>
      <c r="J243" s="12" t="s">
        <v>34</v>
      </c>
      <c r="K243" s="310"/>
      <c r="L243" s="310"/>
      <c r="M243" s="310"/>
      <c r="N243" s="310"/>
      <c r="O243" s="310"/>
      <c r="P243" s="310"/>
      <c r="Q243" s="310"/>
      <c r="R243" s="310"/>
      <c r="S243" s="310"/>
      <c r="T243" s="310"/>
      <c r="U243" s="307"/>
      <c r="V243" s="307"/>
      <c r="AY243" s="18"/>
      <c r="AZ243" s="18"/>
      <c r="BA243" s="18"/>
      <c r="BB243" s="18"/>
      <c r="BC243" s="18"/>
      <c r="BD243" s="18"/>
    </row>
    <row r="244" spans="1:69" s="6" customFormat="1" ht="16" customHeight="1">
      <c r="A244" s="5">
        <v>38</v>
      </c>
      <c r="B244" s="210"/>
      <c r="C244" s="36" t="s">
        <v>457</v>
      </c>
      <c r="D244" s="210" t="s">
        <v>458</v>
      </c>
      <c r="E244" s="8" t="s">
        <v>22</v>
      </c>
      <c r="F244" s="210" t="s">
        <v>23</v>
      </c>
      <c r="G244" s="5">
        <v>2</v>
      </c>
      <c r="H244" s="9" t="s">
        <v>24</v>
      </c>
      <c r="I244" s="5" t="s">
        <v>25</v>
      </c>
      <c r="J244" s="5" t="s">
        <v>26</v>
      </c>
      <c r="K244" s="306"/>
      <c r="L244" s="306"/>
      <c r="M244" s="306"/>
      <c r="N244" s="306"/>
      <c r="O244" s="306"/>
      <c r="P244" s="307"/>
      <c r="Q244" s="307"/>
      <c r="R244" s="307"/>
      <c r="S244" s="307"/>
      <c r="T244" s="307"/>
      <c r="U244" s="307"/>
      <c r="V244" s="307"/>
    </row>
    <row r="245" spans="1:69" s="6" customFormat="1" ht="16" customHeight="1">
      <c r="A245" s="5">
        <v>38</v>
      </c>
      <c r="C245" s="7" t="s">
        <v>459</v>
      </c>
      <c r="D245" s="6" t="s">
        <v>460</v>
      </c>
      <c r="E245" s="8" t="s">
        <v>22</v>
      </c>
      <c r="F245" s="6" t="s">
        <v>23</v>
      </c>
      <c r="G245" s="5">
        <v>2</v>
      </c>
      <c r="H245" s="9" t="s">
        <v>24</v>
      </c>
      <c r="I245" s="5" t="s">
        <v>25</v>
      </c>
      <c r="J245" s="5" t="s">
        <v>26</v>
      </c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7"/>
      <c r="V245" s="307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</row>
    <row r="246" spans="1:69" s="6" customFormat="1" ht="16" customHeight="1">
      <c r="A246" s="12">
        <v>42</v>
      </c>
      <c r="B246" s="11" t="s">
        <v>461</v>
      </c>
      <c r="C246" s="13" t="s">
        <v>462</v>
      </c>
      <c r="D246" s="11" t="s">
        <v>463</v>
      </c>
      <c r="E246" s="12">
        <v>57.1</v>
      </c>
      <c r="F246" s="11" t="s">
        <v>98</v>
      </c>
      <c r="G246" s="12">
        <v>1</v>
      </c>
      <c r="H246" s="16" t="s">
        <v>40</v>
      </c>
      <c r="I246" s="12" t="s">
        <v>41</v>
      </c>
      <c r="J246" s="12" t="s">
        <v>34</v>
      </c>
      <c r="K246" s="305"/>
      <c r="L246" s="305"/>
      <c r="M246" s="305"/>
      <c r="N246" s="305"/>
      <c r="O246" s="305"/>
      <c r="P246" s="309"/>
      <c r="Q246" s="309"/>
      <c r="R246" s="309"/>
      <c r="S246" s="309"/>
      <c r="T246" s="309"/>
      <c r="U246" s="305"/>
      <c r="V246" s="305"/>
      <c r="W246" s="212"/>
      <c r="X246" s="212"/>
      <c r="Y246" s="212"/>
      <c r="Z246" s="212"/>
      <c r="AA246" s="212"/>
      <c r="AB246" s="212"/>
      <c r="AC246" s="212"/>
      <c r="AD246" s="212"/>
      <c r="AE246" s="212"/>
      <c r="AF246" s="212"/>
      <c r="AG246" s="212"/>
      <c r="AH246" s="212"/>
      <c r="AI246" s="212"/>
      <c r="AJ246" s="212"/>
      <c r="AK246" s="212"/>
      <c r="AL246" s="212"/>
      <c r="AM246" s="212"/>
      <c r="AN246" s="212"/>
      <c r="AO246" s="212"/>
      <c r="AP246" s="212"/>
      <c r="AQ246" s="212"/>
      <c r="AR246" s="212"/>
      <c r="AS246" s="212"/>
      <c r="AT246" s="212"/>
      <c r="AU246" s="212"/>
      <c r="AV246" s="212"/>
      <c r="AW246" s="212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  <c r="BK246" s="210"/>
      <c r="BL246" s="210"/>
      <c r="BM246" s="210"/>
      <c r="BN246" s="210"/>
      <c r="BO246" s="210"/>
      <c r="BP246" s="210"/>
      <c r="BQ246" s="210"/>
    </row>
    <row r="247" spans="1:69" ht="16" customHeight="1">
      <c r="A247" s="12">
        <v>42</v>
      </c>
      <c r="B247" s="11"/>
      <c r="C247" s="13" t="s">
        <v>464</v>
      </c>
      <c r="D247" s="11" t="s">
        <v>465</v>
      </c>
      <c r="E247" s="12">
        <v>57.1</v>
      </c>
      <c r="F247" s="11" t="s">
        <v>168</v>
      </c>
      <c r="G247" s="12">
        <v>1</v>
      </c>
      <c r="H247" s="14" t="s">
        <v>24</v>
      </c>
      <c r="I247" s="12" t="s">
        <v>25</v>
      </c>
      <c r="J247" s="12" t="s">
        <v>26</v>
      </c>
      <c r="K247" s="306"/>
      <c r="L247" s="306"/>
      <c r="M247" s="306"/>
      <c r="N247" s="306"/>
      <c r="O247" s="306"/>
      <c r="P247" s="307"/>
      <c r="Q247" s="307"/>
      <c r="R247" s="307"/>
      <c r="S247" s="307"/>
      <c r="T247" s="307"/>
      <c r="U247" s="306"/>
      <c r="V247" s="306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</row>
    <row r="248" spans="1:69" s="6" customFormat="1" ht="16" customHeight="1">
      <c r="A248" s="12">
        <v>42</v>
      </c>
      <c r="B248" s="11"/>
      <c r="C248" s="13" t="s">
        <v>464</v>
      </c>
      <c r="D248" s="11" t="s">
        <v>465</v>
      </c>
      <c r="E248" s="12">
        <v>57.1</v>
      </c>
      <c r="F248" s="11" t="s">
        <v>466</v>
      </c>
      <c r="G248" s="12">
        <v>1</v>
      </c>
      <c r="H248" s="14" t="s">
        <v>24</v>
      </c>
      <c r="I248" s="12" t="s">
        <v>25</v>
      </c>
      <c r="J248" s="12" t="s">
        <v>34</v>
      </c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</row>
    <row r="249" spans="1:69" s="6" customFormat="1" ht="16" customHeight="1">
      <c r="A249" s="12">
        <v>42</v>
      </c>
      <c r="B249" s="210"/>
      <c r="C249" s="213" t="s">
        <v>581</v>
      </c>
      <c r="D249" s="212" t="s">
        <v>391</v>
      </c>
      <c r="E249" s="12">
        <v>57.1</v>
      </c>
      <c r="F249" s="212" t="s">
        <v>586</v>
      </c>
      <c r="G249" s="5">
        <v>3</v>
      </c>
      <c r="H249" s="14" t="s">
        <v>24</v>
      </c>
      <c r="I249" s="12" t="s">
        <v>392</v>
      </c>
      <c r="J249" s="5" t="s">
        <v>53</v>
      </c>
      <c r="K249" s="306"/>
      <c r="L249" s="306"/>
      <c r="M249" s="306"/>
      <c r="N249" s="306"/>
      <c r="O249" s="306"/>
      <c r="P249" s="307"/>
      <c r="Q249" s="307"/>
      <c r="R249" s="307"/>
      <c r="S249" s="307"/>
      <c r="T249" s="307"/>
      <c r="U249" s="306"/>
      <c r="V249" s="306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</row>
    <row r="250" spans="1:69" s="6" customFormat="1" ht="16" customHeight="1">
      <c r="A250" s="12">
        <v>42</v>
      </c>
      <c r="B250" s="210"/>
      <c r="C250" s="213" t="s">
        <v>581</v>
      </c>
      <c r="D250" s="212" t="s">
        <v>391</v>
      </c>
      <c r="E250" s="12">
        <v>57.1</v>
      </c>
      <c r="F250" s="212" t="s">
        <v>168</v>
      </c>
      <c r="G250" s="12">
        <v>1</v>
      </c>
      <c r="H250" s="14" t="s">
        <v>24</v>
      </c>
      <c r="I250" s="12" t="s">
        <v>25</v>
      </c>
      <c r="J250" s="12" t="s">
        <v>26</v>
      </c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</row>
    <row r="251" spans="1:69" s="6" customFormat="1" ht="16" customHeight="1">
      <c r="A251" s="12">
        <v>42</v>
      </c>
      <c r="B251" s="11"/>
      <c r="C251" s="13" t="s">
        <v>464</v>
      </c>
      <c r="D251" s="11" t="s">
        <v>465</v>
      </c>
      <c r="E251" s="12">
        <v>57.2</v>
      </c>
      <c r="F251" s="11" t="s">
        <v>160</v>
      </c>
      <c r="G251" s="12">
        <v>1</v>
      </c>
      <c r="H251" s="23" t="s">
        <v>113</v>
      </c>
      <c r="I251" s="12" t="s">
        <v>25</v>
      </c>
      <c r="J251" s="12" t="s">
        <v>26</v>
      </c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</row>
    <row r="252" spans="1:69" ht="16" customHeight="1">
      <c r="A252" s="12">
        <v>42</v>
      </c>
      <c r="B252" s="11"/>
      <c r="C252" s="13" t="s">
        <v>464</v>
      </c>
      <c r="D252" s="11" t="s">
        <v>465</v>
      </c>
      <c r="E252" s="12">
        <v>57.2</v>
      </c>
      <c r="F252" s="11" t="s">
        <v>164</v>
      </c>
      <c r="G252" s="12">
        <v>1</v>
      </c>
      <c r="H252" s="23" t="s">
        <v>113</v>
      </c>
      <c r="I252" s="12" t="s">
        <v>25</v>
      </c>
      <c r="J252" s="12" t="s">
        <v>26</v>
      </c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18"/>
      <c r="AZ252" s="18"/>
      <c r="BA252" s="18"/>
      <c r="BB252" s="18"/>
      <c r="BC252" s="18"/>
      <c r="BD252" s="18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</row>
    <row r="253" spans="1:69" s="6" customFormat="1" ht="16" customHeight="1">
      <c r="A253" s="12">
        <v>42</v>
      </c>
      <c r="B253" s="212"/>
      <c r="C253" s="213" t="s">
        <v>581</v>
      </c>
      <c r="D253" s="212" t="s">
        <v>391</v>
      </c>
      <c r="E253" s="12">
        <v>57.2</v>
      </c>
      <c r="F253" s="212" t="s">
        <v>164</v>
      </c>
      <c r="G253" s="12">
        <v>1</v>
      </c>
      <c r="H253" s="23" t="s">
        <v>113</v>
      </c>
      <c r="I253" s="12" t="s">
        <v>25</v>
      </c>
      <c r="J253" s="12" t="s">
        <v>26</v>
      </c>
      <c r="K253" s="305"/>
      <c r="L253" s="305"/>
      <c r="M253" s="305"/>
      <c r="N253" s="305"/>
      <c r="O253" s="305"/>
      <c r="P253" s="309"/>
      <c r="Q253" s="309"/>
      <c r="R253" s="309"/>
      <c r="S253" s="309"/>
      <c r="T253" s="309"/>
      <c r="U253" s="305"/>
      <c r="V253" s="305"/>
      <c r="W253" s="212"/>
      <c r="X253" s="212"/>
      <c r="Y253" s="212"/>
      <c r="Z253" s="212"/>
      <c r="AA253" s="212"/>
      <c r="AB253" s="212"/>
      <c r="AC253" s="212"/>
      <c r="AD253" s="212"/>
      <c r="AE253" s="212"/>
      <c r="AF253" s="212"/>
      <c r="AG253" s="212"/>
      <c r="AH253" s="212"/>
      <c r="AI253" s="212"/>
      <c r="AJ253" s="212"/>
      <c r="AK253" s="212"/>
      <c r="AL253" s="212"/>
      <c r="AM253" s="212"/>
      <c r="AN253" s="212"/>
      <c r="AO253" s="212"/>
      <c r="AP253" s="212"/>
      <c r="AQ253" s="212"/>
      <c r="AR253" s="212"/>
      <c r="AS253" s="212"/>
      <c r="AT253" s="212"/>
      <c r="AU253" s="212"/>
      <c r="AV253" s="212"/>
      <c r="AW253" s="212"/>
      <c r="AX253" s="210"/>
      <c r="AY253" s="210"/>
      <c r="AZ253" s="210"/>
      <c r="BA253" s="210"/>
      <c r="BB253" s="210"/>
      <c r="BC253" s="210"/>
      <c r="BD253" s="210"/>
      <c r="BE253" s="211"/>
      <c r="BF253" s="211"/>
      <c r="BG253" s="211"/>
      <c r="BH253" s="211"/>
      <c r="BI253" s="211"/>
      <c r="BJ253" s="211"/>
      <c r="BK253" s="211"/>
      <c r="BL253" s="211"/>
      <c r="BM253" s="211"/>
      <c r="BN253" s="211"/>
      <c r="BO253" s="211"/>
      <c r="BP253" s="211"/>
      <c r="BQ253" s="211"/>
    </row>
    <row r="254" spans="1:69" s="211" customFormat="1" ht="16" customHeight="1">
      <c r="A254" s="12">
        <v>42</v>
      </c>
      <c r="B254" s="212"/>
      <c r="C254" s="36" t="s">
        <v>581</v>
      </c>
      <c r="D254" s="212" t="s">
        <v>391</v>
      </c>
      <c r="E254" s="12" t="s">
        <v>241</v>
      </c>
      <c r="F254" s="212" t="s">
        <v>160</v>
      </c>
      <c r="G254" s="12">
        <v>1</v>
      </c>
      <c r="H254" s="23" t="s">
        <v>113</v>
      </c>
      <c r="I254" s="12" t="s">
        <v>25</v>
      </c>
      <c r="J254" s="12" t="s">
        <v>26</v>
      </c>
      <c r="K254" s="305"/>
      <c r="L254" s="305"/>
      <c r="M254" s="305"/>
      <c r="N254" s="305"/>
      <c r="O254" s="305"/>
      <c r="P254" s="309"/>
      <c r="Q254" s="309"/>
      <c r="R254" s="309"/>
      <c r="S254" s="309"/>
      <c r="T254" s="309"/>
      <c r="U254" s="305"/>
      <c r="V254" s="305"/>
      <c r="W254" s="212"/>
      <c r="X254" s="212"/>
      <c r="Y254" s="212"/>
      <c r="Z254" s="212"/>
      <c r="AA254" s="212"/>
      <c r="AB254" s="212"/>
      <c r="AC254" s="212"/>
      <c r="AD254" s="212"/>
      <c r="AE254" s="212"/>
      <c r="AF254" s="212"/>
      <c r="AG254" s="212"/>
      <c r="AH254" s="212"/>
      <c r="AI254" s="212"/>
      <c r="AJ254" s="212"/>
      <c r="AK254" s="212"/>
      <c r="AL254" s="212"/>
      <c r="AM254" s="212"/>
      <c r="AN254" s="212"/>
      <c r="AO254" s="212"/>
      <c r="AP254" s="212"/>
      <c r="AQ254" s="212"/>
      <c r="AR254" s="212"/>
      <c r="AS254" s="212"/>
      <c r="AT254" s="212"/>
      <c r="AU254" s="212"/>
      <c r="AV254" s="212"/>
      <c r="AW254" s="212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  <c r="BK254" s="210"/>
      <c r="BL254" s="210"/>
      <c r="BM254" s="210"/>
      <c r="BN254" s="210"/>
      <c r="BO254" s="210"/>
      <c r="BP254" s="210"/>
      <c r="BQ254" s="210"/>
    </row>
    <row r="255" spans="1:69" s="6" customFormat="1" ht="16" customHeight="1">
      <c r="A255" s="5">
        <v>42</v>
      </c>
      <c r="C255" s="7" t="s">
        <v>469</v>
      </c>
      <c r="D255" s="6" t="s">
        <v>470</v>
      </c>
      <c r="E255" s="8" t="s">
        <v>22</v>
      </c>
      <c r="F255" s="6" t="s">
        <v>23</v>
      </c>
      <c r="G255" s="5">
        <v>2</v>
      </c>
      <c r="H255" s="9" t="s">
        <v>24</v>
      </c>
      <c r="I255" s="5" t="s">
        <v>25</v>
      </c>
      <c r="J255" s="5" t="s">
        <v>53</v>
      </c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</row>
    <row r="256" spans="1:69" s="6" customFormat="1" ht="16" customHeight="1">
      <c r="A256" s="12">
        <v>43</v>
      </c>
      <c r="B256" s="11" t="s">
        <v>485</v>
      </c>
      <c r="C256" s="13" t="s">
        <v>471</v>
      </c>
      <c r="D256" s="11" t="s">
        <v>472</v>
      </c>
      <c r="E256" s="12">
        <v>57.1</v>
      </c>
      <c r="F256" s="11" t="s">
        <v>273</v>
      </c>
      <c r="G256" s="12">
        <v>1</v>
      </c>
      <c r="H256" s="16" t="s">
        <v>40</v>
      </c>
      <c r="I256" s="12" t="s">
        <v>41</v>
      </c>
      <c r="J256" s="12" t="s">
        <v>34</v>
      </c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212"/>
      <c r="X256" s="212"/>
      <c r="Y256" s="212"/>
      <c r="Z256" s="212"/>
      <c r="AA256" s="212"/>
      <c r="AB256" s="212"/>
      <c r="AC256" s="212"/>
      <c r="AD256" s="212"/>
      <c r="AE256" s="212"/>
      <c r="AF256" s="212"/>
      <c r="AG256" s="212"/>
      <c r="AH256" s="212"/>
      <c r="AI256" s="212"/>
      <c r="AJ256" s="212"/>
      <c r="AK256" s="212"/>
      <c r="AL256" s="212"/>
      <c r="AM256" s="212"/>
      <c r="AN256" s="212"/>
      <c r="AO256" s="212"/>
      <c r="AP256" s="212"/>
      <c r="AQ256" s="212"/>
      <c r="AR256" s="212"/>
      <c r="AS256" s="212"/>
      <c r="AT256" s="212"/>
      <c r="AU256" s="212"/>
      <c r="AV256" s="212"/>
      <c r="AW256" s="212"/>
      <c r="AX256" s="210"/>
      <c r="AY256" s="210"/>
      <c r="AZ256" s="210"/>
      <c r="BA256" s="210"/>
      <c r="BB256" s="210"/>
      <c r="BC256" s="210"/>
      <c r="BD256" s="210"/>
      <c r="BE256" s="210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</row>
    <row r="257" spans="1:69" ht="16" customHeight="1">
      <c r="A257" s="12">
        <v>43</v>
      </c>
      <c r="B257" s="11"/>
      <c r="C257" s="13" t="s">
        <v>475</v>
      </c>
      <c r="D257" s="11" t="s">
        <v>476</v>
      </c>
      <c r="E257" s="12">
        <v>57.1</v>
      </c>
      <c r="F257" s="11" t="s">
        <v>63</v>
      </c>
      <c r="G257" s="12">
        <v>1</v>
      </c>
      <c r="H257" s="14" t="s">
        <v>24</v>
      </c>
      <c r="I257" s="12" t="s">
        <v>25</v>
      </c>
      <c r="J257" s="12" t="s">
        <v>34</v>
      </c>
      <c r="K257" s="306"/>
      <c r="L257" s="306"/>
      <c r="M257" s="306"/>
      <c r="N257" s="306"/>
      <c r="O257" s="306"/>
      <c r="P257" s="307"/>
      <c r="Q257" s="307"/>
      <c r="R257" s="307"/>
      <c r="S257" s="307"/>
      <c r="T257" s="307"/>
      <c r="U257" s="306"/>
      <c r="V257" s="306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</row>
    <row r="258" spans="1:69" s="6" customFormat="1" ht="16" customHeight="1">
      <c r="A258" s="33">
        <v>43</v>
      </c>
      <c r="B258" s="31"/>
      <c r="C258" s="32" t="s">
        <v>612</v>
      </c>
      <c r="D258" s="31" t="s">
        <v>611</v>
      </c>
      <c r="E258" s="33">
        <v>57.1</v>
      </c>
      <c r="F258" s="31" t="s">
        <v>614</v>
      </c>
      <c r="G258" s="33">
        <v>3</v>
      </c>
      <c r="H258" s="35" t="s">
        <v>40</v>
      </c>
      <c r="I258" s="33" t="s">
        <v>41</v>
      </c>
      <c r="J258" s="5" t="s">
        <v>53</v>
      </c>
      <c r="K258" s="306"/>
      <c r="L258" s="306"/>
      <c r="M258" s="306"/>
      <c r="N258" s="306"/>
      <c r="O258" s="306"/>
      <c r="P258" s="307"/>
      <c r="Q258" s="307"/>
      <c r="R258" s="307"/>
      <c r="S258" s="307"/>
      <c r="T258" s="307"/>
      <c r="U258" s="310"/>
      <c r="V258" s="310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210"/>
      <c r="BG258" s="210"/>
      <c r="BH258" s="210"/>
      <c r="BI258" s="210"/>
      <c r="BJ258" s="210"/>
      <c r="BK258" s="210"/>
      <c r="BL258" s="210"/>
      <c r="BM258" s="210"/>
      <c r="BN258" s="210"/>
      <c r="BO258" s="210"/>
      <c r="BP258" s="210"/>
      <c r="BQ258" s="210"/>
    </row>
    <row r="259" spans="1:69" s="6" customFormat="1" ht="16" customHeight="1">
      <c r="A259" s="33">
        <v>43</v>
      </c>
      <c r="B259" s="31"/>
      <c r="C259" s="32" t="s">
        <v>612</v>
      </c>
      <c r="D259" s="31" t="s">
        <v>611</v>
      </c>
      <c r="E259" s="33">
        <v>57.1</v>
      </c>
      <c r="F259" s="31" t="s">
        <v>613</v>
      </c>
      <c r="G259" s="33">
        <v>3</v>
      </c>
      <c r="H259" s="34" t="s">
        <v>24</v>
      </c>
      <c r="I259" s="33" t="s">
        <v>25</v>
      </c>
      <c r="J259" s="5" t="s">
        <v>53</v>
      </c>
      <c r="K259" s="306"/>
      <c r="L259" s="306"/>
      <c r="M259" s="306"/>
      <c r="N259" s="306"/>
      <c r="O259" s="306"/>
      <c r="P259" s="307"/>
      <c r="Q259" s="307"/>
      <c r="R259" s="307"/>
      <c r="S259" s="307"/>
      <c r="T259" s="307"/>
      <c r="U259" s="310"/>
      <c r="V259" s="310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</row>
    <row r="260" spans="1:69" ht="16" customHeight="1">
      <c r="A260" s="12">
        <v>43</v>
      </c>
      <c r="C260" s="213" t="s">
        <v>582</v>
      </c>
      <c r="D260" s="212" t="s">
        <v>477</v>
      </c>
      <c r="E260" s="12">
        <v>57.1</v>
      </c>
      <c r="F260" s="212" t="s">
        <v>164</v>
      </c>
      <c r="G260" s="12">
        <v>1</v>
      </c>
      <c r="H260" s="14" t="s">
        <v>24</v>
      </c>
      <c r="I260" s="12" t="s">
        <v>25</v>
      </c>
      <c r="J260" s="12" t="s">
        <v>26</v>
      </c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8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</row>
    <row r="261" spans="1:69" s="31" customFormat="1" ht="16" customHeight="1">
      <c r="A261" s="12">
        <v>43</v>
      </c>
      <c r="B261" s="212"/>
      <c r="C261" s="213" t="s">
        <v>582</v>
      </c>
      <c r="D261" s="212" t="s">
        <v>477</v>
      </c>
      <c r="E261" s="12">
        <v>57.2</v>
      </c>
      <c r="F261" s="212" t="s">
        <v>160</v>
      </c>
      <c r="G261" s="12">
        <v>1</v>
      </c>
      <c r="H261" s="14" t="s">
        <v>24</v>
      </c>
      <c r="I261" s="12" t="s">
        <v>25</v>
      </c>
      <c r="J261" s="12" t="s">
        <v>26</v>
      </c>
      <c r="K261" s="305"/>
      <c r="L261" s="305"/>
      <c r="M261" s="305"/>
      <c r="N261" s="305"/>
      <c r="O261" s="305"/>
      <c r="P261" s="309"/>
      <c r="Q261" s="309"/>
      <c r="R261" s="309"/>
      <c r="S261" s="309"/>
      <c r="T261" s="309"/>
      <c r="U261" s="305"/>
      <c r="V261" s="305"/>
      <c r="W261" s="212"/>
      <c r="X261" s="212"/>
      <c r="Y261" s="212"/>
      <c r="Z261" s="212"/>
      <c r="AA261" s="212"/>
      <c r="AB261" s="212"/>
      <c r="AC261" s="212"/>
      <c r="AD261" s="212"/>
      <c r="AE261" s="212"/>
      <c r="AF261" s="212"/>
      <c r="AG261" s="212"/>
      <c r="AH261" s="212"/>
      <c r="AI261" s="212"/>
      <c r="AJ261" s="212"/>
      <c r="AK261" s="212"/>
      <c r="AL261" s="212"/>
      <c r="AM261" s="212"/>
      <c r="AN261" s="212"/>
      <c r="AO261" s="212"/>
      <c r="AP261" s="212"/>
      <c r="AQ261" s="212"/>
      <c r="AR261" s="212"/>
      <c r="AS261" s="212"/>
      <c r="AT261" s="212"/>
      <c r="AU261" s="212"/>
      <c r="AV261" s="212"/>
      <c r="AW261" s="212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  <c r="BK261" s="210"/>
      <c r="BL261" s="210"/>
      <c r="BM261" s="210"/>
      <c r="BN261" s="210"/>
      <c r="BO261" s="210"/>
      <c r="BP261" s="210"/>
      <c r="BQ261" s="210"/>
    </row>
    <row r="262" spans="1:69" s="31" customFormat="1" ht="16" customHeight="1">
      <c r="A262" s="12">
        <v>43</v>
      </c>
      <c r="B262" s="11"/>
      <c r="C262" s="21" t="s">
        <v>478</v>
      </c>
      <c r="D262" s="11" t="s">
        <v>479</v>
      </c>
      <c r="E262" s="12">
        <v>57.5</v>
      </c>
      <c r="F262" s="11" t="s">
        <v>171</v>
      </c>
      <c r="G262" s="12">
        <v>1</v>
      </c>
      <c r="H262" s="14" t="s">
        <v>24</v>
      </c>
      <c r="I262" s="12" t="s">
        <v>25</v>
      </c>
      <c r="J262" s="12" t="s">
        <v>34</v>
      </c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</row>
    <row r="263" spans="1:69" ht="16" customHeight="1">
      <c r="A263" s="12">
        <v>43</v>
      </c>
      <c r="B263" s="11"/>
      <c r="C263" s="13" t="s">
        <v>480</v>
      </c>
      <c r="D263" s="11" t="s">
        <v>481</v>
      </c>
      <c r="E263" s="12">
        <v>57.5</v>
      </c>
      <c r="F263" s="11" t="s">
        <v>171</v>
      </c>
      <c r="G263" s="12">
        <v>1</v>
      </c>
      <c r="H263" s="23" t="s">
        <v>113</v>
      </c>
      <c r="I263" s="12" t="s">
        <v>25</v>
      </c>
      <c r="J263" s="12" t="s">
        <v>34</v>
      </c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</row>
    <row r="264" spans="1:69" s="6" customFormat="1" ht="16" customHeight="1">
      <c r="A264" s="12">
        <v>43</v>
      </c>
      <c r="B264" s="212"/>
      <c r="C264" s="213" t="s">
        <v>582</v>
      </c>
      <c r="D264" s="212" t="s">
        <v>477</v>
      </c>
      <c r="E264" s="12" t="s">
        <v>241</v>
      </c>
      <c r="F264" s="212" t="s">
        <v>168</v>
      </c>
      <c r="G264" s="12">
        <v>1</v>
      </c>
      <c r="H264" s="16" t="s">
        <v>40</v>
      </c>
      <c r="I264" s="12" t="s">
        <v>41</v>
      </c>
      <c r="J264" s="12" t="s">
        <v>26</v>
      </c>
      <c r="K264" s="311"/>
      <c r="L264" s="311"/>
      <c r="M264" s="311"/>
      <c r="N264" s="311"/>
      <c r="O264" s="311"/>
      <c r="P264" s="311"/>
      <c r="Q264" s="311"/>
      <c r="R264" s="311"/>
      <c r="S264" s="311"/>
      <c r="T264" s="311"/>
      <c r="U264" s="305"/>
      <c r="V264" s="305"/>
      <c r="W264" s="212"/>
      <c r="X264" s="212"/>
      <c r="Y264" s="212"/>
      <c r="Z264" s="212"/>
      <c r="AA264" s="212"/>
      <c r="AB264" s="212"/>
      <c r="AC264" s="212"/>
      <c r="AD264" s="212"/>
      <c r="AE264" s="212"/>
      <c r="AF264" s="212"/>
      <c r="AG264" s="212"/>
      <c r="AH264" s="212"/>
      <c r="AI264" s="212"/>
      <c r="AJ264" s="212"/>
      <c r="AK264" s="212"/>
      <c r="AL264" s="212"/>
      <c r="AM264" s="212"/>
      <c r="AN264" s="212"/>
      <c r="AO264" s="212"/>
      <c r="AP264" s="212"/>
      <c r="AQ264" s="212"/>
      <c r="AR264" s="212"/>
      <c r="AS264" s="212"/>
      <c r="AT264" s="212"/>
      <c r="AU264" s="212"/>
      <c r="AV264" s="212"/>
      <c r="AW264" s="212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  <c r="BK264" s="210"/>
      <c r="BL264" s="210"/>
      <c r="BM264" s="210"/>
      <c r="BN264" s="210"/>
      <c r="BO264" s="210"/>
      <c r="BP264" s="210"/>
      <c r="BQ264" s="210"/>
    </row>
    <row r="265" spans="1:69" s="6" customFormat="1" ht="16" customHeight="1">
      <c r="A265" s="12">
        <v>43</v>
      </c>
      <c r="B265" s="11"/>
      <c r="C265" s="13" t="s">
        <v>486</v>
      </c>
      <c r="D265" s="11" t="s">
        <v>487</v>
      </c>
      <c r="E265" s="12">
        <v>57.6</v>
      </c>
      <c r="F265" s="11" t="s">
        <v>194</v>
      </c>
      <c r="G265" s="12">
        <v>1</v>
      </c>
      <c r="H265" s="23" t="s">
        <v>113</v>
      </c>
      <c r="I265" s="12" t="s">
        <v>25</v>
      </c>
      <c r="J265" s="12" t="s">
        <v>34</v>
      </c>
      <c r="K265" s="306"/>
      <c r="L265" s="306"/>
      <c r="M265" s="306"/>
      <c r="N265" s="306"/>
      <c r="O265" s="306"/>
      <c r="P265" s="307"/>
      <c r="Q265" s="307"/>
      <c r="R265" s="307"/>
      <c r="S265" s="307"/>
      <c r="T265" s="307"/>
      <c r="U265" s="306"/>
      <c r="V265" s="306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</row>
    <row r="266" spans="1:69" s="6" customFormat="1" ht="16" customHeight="1">
      <c r="A266" s="5">
        <v>43</v>
      </c>
      <c r="C266" s="7" t="s">
        <v>489</v>
      </c>
      <c r="D266" s="6" t="s">
        <v>490</v>
      </c>
      <c r="E266" s="8" t="s">
        <v>22</v>
      </c>
      <c r="F266" s="6" t="s">
        <v>23</v>
      </c>
      <c r="G266" s="5">
        <v>2</v>
      </c>
      <c r="H266" s="9" t="s">
        <v>24</v>
      </c>
      <c r="I266" s="5" t="s">
        <v>25</v>
      </c>
      <c r="J266" s="5" t="s">
        <v>53</v>
      </c>
      <c r="K266" s="310"/>
      <c r="L266" s="310"/>
      <c r="M266" s="310"/>
      <c r="N266" s="310"/>
      <c r="O266" s="310"/>
      <c r="P266" s="310"/>
      <c r="Q266" s="310"/>
      <c r="R266" s="310"/>
      <c r="S266" s="310"/>
      <c r="T266" s="310"/>
      <c r="U266" s="307"/>
      <c r="V266" s="307"/>
    </row>
    <row r="267" spans="1:69" s="6" customFormat="1" ht="16" customHeight="1">
      <c r="A267" s="5">
        <v>43</v>
      </c>
      <c r="C267" s="7" t="s">
        <v>491</v>
      </c>
      <c r="D267" s="6" t="s">
        <v>492</v>
      </c>
      <c r="E267" s="8" t="s">
        <v>22</v>
      </c>
      <c r="F267" s="6" t="s">
        <v>23</v>
      </c>
      <c r="G267" s="5">
        <v>2</v>
      </c>
      <c r="H267" s="9" t="s">
        <v>24</v>
      </c>
      <c r="I267" s="5" t="s">
        <v>25</v>
      </c>
      <c r="J267" s="5" t="s">
        <v>26</v>
      </c>
      <c r="K267" s="306"/>
      <c r="L267" s="306"/>
      <c r="M267" s="306"/>
      <c r="N267" s="306"/>
      <c r="O267" s="306"/>
      <c r="P267" s="307"/>
      <c r="Q267" s="307"/>
      <c r="R267" s="307"/>
      <c r="S267" s="307"/>
      <c r="T267" s="307"/>
      <c r="U267" s="307"/>
      <c r="V267" s="307"/>
    </row>
    <row r="268" spans="1:69" s="6" customFormat="1" ht="16" customHeight="1">
      <c r="A268" s="12">
        <v>45</v>
      </c>
      <c r="B268" s="11" t="s">
        <v>493</v>
      </c>
      <c r="C268" s="21" t="s">
        <v>494</v>
      </c>
      <c r="D268" s="11" t="s">
        <v>495</v>
      </c>
      <c r="E268" s="12">
        <v>57.1</v>
      </c>
      <c r="F268" s="11" t="s">
        <v>91</v>
      </c>
      <c r="G268" s="12">
        <v>1</v>
      </c>
      <c r="H268" s="16" t="s">
        <v>40</v>
      </c>
      <c r="I268" s="12" t="s">
        <v>41</v>
      </c>
      <c r="J268" s="12" t="s">
        <v>34</v>
      </c>
      <c r="K268" s="305"/>
      <c r="L268" s="305"/>
      <c r="M268" s="305"/>
      <c r="N268" s="305"/>
      <c r="O268" s="305"/>
      <c r="P268" s="309"/>
      <c r="Q268" s="309"/>
      <c r="R268" s="309"/>
      <c r="S268" s="309"/>
      <c r="T268" s="309"/>
      <c r="U268" s="305"/>
      <c r="V268" s="305"/>
      <c r="W268" s="212"/>
      <c r="X268" s="212"/>
      <c r="Y268" s="212"/>
      <c r="Z268" s="212"/>
      <c r="AA268" s="212"/>
      <c r="AB268" s="212"/>
      <c r="AC268" s="212"/>
      <c r="AD268" s="212"/>
      <c r="AE268" s="212"/>
      <c r="AF268" s="212"/>
      <c r="AG268" s="212"/>
      <c r="AH268" s="212"/>
      <c r="AI268" s="212"/>
      <c r="AJ268" s="212"/>
      <c r="AK268" s="212"/>
      <c r="AL268" s="212"/>
      <c r="AM268" s="212"/>
      <c r="AN268" s="212"/>
      <c r="AO268" s="212"/>
      <c r="AP268" s="212"/>
      <c r="AQ268" s="212"/>
      <c r="AR268" s="212"/>
      <c r="AS268" s="212"/>
      <c r="AT268" s="212"/>
      <c r="AU268" s="212"/>
      <c r="AV268" s="212"/>
      <c r="AW268" s="212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  <c r="BK268" s="210"/>
      <c r="BL268" s="210"/>
      <c r="BM268" s="210"/>
      <c r="BN268" s="210"/>
      <c r="BO268" s="210"/>
      <c r="BP268" s="210"/>
      <c r="BQ268" s="210"/>
    </row>
    <row r="269" spans="1:69" ht="16" customHeight="1">
      <c r="A269" s="12">
        <v>45</v>
      </c>
      <c r="B269" s="11"/>
      <c r="C269" s="13" t="s">
        <v>496</v>
      </c>
      <c r="D269" s="11" t="s">
        <v>497</v>
      </c>
      <c r="E269" s="12">
        <v>57.1</v>
      </c>
      <c r="F269" s="11" t="s">
        <v>36</v>
      </c>
      <c r="G269" s="12">
        <v>1</v>
      </c>
      <c r="H269" s="16" t="s">
        <v>40</v>
      </c>
      <c r="I269" s="12" t="s">
        <v>41</v>
      </c>
      <c r="J269" s="12" t="s">
        <v>34</v>
      </c>
      <c r="K269" s="306"/>
      <c r="L269" s="306"/>
      <c r="M269" s="306"/>
      <c r="N269" s="306"/>
      <c r="O269" s="306"/>
      <c r="P269" s="307"/>
      <c r="Q269" s="307"/>
      <c r="R269" s="307"/>
      <c r="S269" s="307"/>
      <c r="T269" s="307"/>
      <c r="U269" s="306"/>
      <c r="V269" s="306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</row>
    <row r="270" spans="1:69" s="6" customFormat="1" ht="16" customHeight="1">
      <c r="A270" s="12">
        <v>45</v>
      </c>
      <c r="B270" s="11"/>
      <c r="C270" s="13" t="s">
        <v>475</v>
      </c>
      <c r="D270" s="11" t="s">
        <v>476</v>
      </c>
      <c r="E270" s="12">
        <v>57.1</v>
      </c>
      <c r="F270" s="11" t="s">
        <v>68</v>
      </c>
      <c r="G270" s="12">
        <v>1</v>
      </c>
      <c r="H270" s="16" t="s">
        <v>40</v>
      </c>
      <c r="I270" s="12" t="s">
        <v>41</v>
      </c>
      <c r="J270" s="12" t="s">
        <v>34</v>
      </c>
      <c r="K270" s="305"/>
      <c r="L270" s="305"/>
      <c r="M270" s="305"/>
      <c r="N270" s="305"/>
      <c r="O270" s="305"/>
      <c r="P270" s="309"/>
      <c r="Q270" s="309"/>
      <c r="R270" s="309"/>
      <c r="S270" s="309"/>
      <c r="T270" s="309"/>
      <c r="U270" s="305"/>
      <c r="V270" s="305"/>
      <c r="W270" s="212"/>
      <c r="X270" s="212"/>
      <c r="Y270" s="212"/>
      <c r="Z270" s="212"/>
      <c r="AA270" s="212"/>
      <c r="AB270" s="212"/>
      <c r="AC270" s="212"/>
      <c r="AD270" s="212"/>
      <c r="AE270" s="212"/>
      <c r="AF270" s="212"/>
      <c r="AG270" s="212"/>
      <c r="AH270" s="212"/>
      <c r="AI270" s="212"/>
      <c r="AJ270" s="212"/>
      <c r="AK270" s="212"/>
      <c r="AL270" s="212"/>
      <c r="AM270" s="212"/>
      <c r="AN270" s="212"/>
      <c r="AO270" s="212"/>
      <c r="AP270" s="212"/>
      <c r="AQ270" s="212"/>
      <c r="AR270" s="212"/>
      <c r="AS270" s="212"/>
      <c r="AT270" s="212"/>
      <c r="AU270" s="212"/>
      <c r="AV270" s="212"/>
      <c r="AW270" s="212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  <c r="BK270" s="210"/>
      <c r="BL270" s="210"/>
      <c r="BM270" s="210"/>
      <c r="BN270" s="210"/>
      <c r="BO270" s="210"/>
      <c r="BP270" s="210"/>
      <c r="BQ270" s="210"/>
    </row>
    <row r="271" spans="1:69" s="6" customFormat="1" ht="16" customHeight="1">
      <c r="A271" s="12">
        <v>45</v>
      </c>
      <c r="B271" s="11"/>
      <c r="C271" s="13" t="s">
        <v>475</v>
      </c>
      <c r="D271" s="11" t="s">
        <v>476</v>
      </c>
      <c r="E271" s="12">
        <v>57.1</v>
      </c>
      <c r="F271" s="11" t="s">
        <v>110</v>
      </c>
      <c r="G271" s="12">
        <v>1</v>
      </c>
      <c r="H271" s="23" t="s">
        <v>113</v>
      </c>
      <c r="I271" s="12" t="s">
        <v>25</v>
      </c>
      <c r="J271" s="12" t="s">
        <v>34</v>
      </c>
      <c r="K271" s="305"/>
      <c r="L271" s="305"/>
      <c r="M271" s="305"/>
      <c r="N271" s="305"/>
      <c r="O271" s="305"/>
      <c r="P271" s="309"/>
      <c r="Q271" s="309"/>
      <c r="R271" s="309"/>
      <c r="S271" s="309"/>
      <c r="T271" s="309"/>
      <c r="U271" s="305"/>
      <c r="V271" s="305"/>
      <c r="W271" s="212"/>
      <c r="X271" s="212"/>
      <c r="Y271" s="212"/>
      <c r="Z271" s="212"/>
      <c r="AA271" s="212"/>
      <c r="AB271" s="212"/>
      <c r="AC271" s="212"/>
      <c r="AD271" s="212"/>
      <c r="AE271" s="212"/>
      <c r="AF271" s="212"/>
      <c r="AG271" s="212"/>
      <c r="AH271" s="212"/>
      <c r="AI271" s="212"/>
      <c r="AJ271" s="212"/>
      <c r="AK271" s="212"/>
      <c r="AL271" s="212"/>
      <c r="AM271" s="212"/>
      <c r="AN271" s="212"/>
      <c r="AO271" s="212"/>
      <c r="AP271" s="212"/>
      <c r="AQ271" s="212"/>
      <c r="AR271" s="212"/>
      <c r="AS271" s="212"/>
      <c r="AT271" s="212"/>
      <c r="AU271" s="212"/>
      <c r="AV271" s="212"/>
      <c r="AW271" s="212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  <c r="BK271" s="210"/>
      <c r="BL271" s="210"/>
      <c r="BM271" s="210"/>
      <c r="BN271" s="210"/>
      <c r="BO271" s="210"/>
      <c r="BP271" s="210"/>
      <c r="BQ271" s="210"/>
    </row>
    <row r="272" spans="1:69" s="6" customFormat="1" ht="16" customHeight="1">
      <c r="A272" s="12">
        <v>45</v>
      </c>
      <c r="B272" s="212"/>
      <c r="C272" s="213" t="s">
        <v>498</v>
      </c>
      <c r="D272" s="212" t="s">
        <v>499</v>
      </c>
      <c r="E272" s="12">
        <v>57.1</v>
      </c>
      <c r="F272" s="212" t="s">
        <v>63</v>
      </c>
      <c r="G272" s="12">
        <v>1</v>
      </c>
      <c r="H272" s="16" t="s">
        <v>40</v>
      </c>
      <c r="I272" s="12" t="s">
        <v>41</v>
      </c>
      <c r="J272" s="12" t="s">
        <v>34</v>
      </c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212"/>
      <c r="X272" s="212"/>
      <c r="Y272" s="212"/>
      <c r="Z272" s="212"/>
      <c r="AA272" s="212"/>
      <c r="AB272" s="212"/>
      <c r="AC272" s="212"/>
      <c r="AD272" s="212"/>
      <c r="AE272" s="212"/>
      <c r="AF272" s="212"/>
      <c r="AG272" s="212"/>
      <c r="AH272" s="212"/>
      <c r="AI272" s="212"/>
      <c r="AJ272" s="212"/>
      <c r="AK272" s="212"/>
      <c r="AL272" s="212"/>
      <c r="AM272" s="212"/>
      <c r="AN272" s="212"/>
      <c r="AO272" s="212"/>
      <c r="AP272" s="212"/>
      <c r="AQ272" s="212"/>
      <c r="AR272" s="212"/>
      <c r="AS272" s="212"/>
      <c r="AT272" s="212"/>
      <c r="AU272" s="212"/>
      <c r="AV272" s="212"/>
      <c r="AW272" s="212"/>
      <c r="AX272" s="210"/>
      <c r="AY272" s="211"/>
      <c r="AZ272" s="211"/>
      <c r="BA272" s="211"/>
      <c r="BB272" s="211"/>
      <c r="BC272" s="211"/>
      <c r="BD272" s="211"/>
      <c r="BE272" s="210"/>
      <c r="BF272" s="210"/>
      <c r="BG272" s="210"/>
      <c r="BH272" s="210"/>
      <c r="BI272" s="210"/>
      <c r="BJ272" s="210"/>
      <c r="BK272" s="210"/>
      <c r="BL272" s="210"/>
      <c r="BM272" s="210"/>
      <c r="BN272" s="210"/>
      <c r="BO272" s="210"/>
      <c r="BP272" s="210"/>
      <c r="BQ272" s="210"/>
    </row>
    <row r="273" spans="1:69" s="6" customFormat="1" ht="16" customHeight="1">
      <c r="A273" s="12">
        <v>45</v>
      </c>
      <c r="B273" s="212"/>
      <c r="C273" s="213" t="s">
        <v>498</v>
      </c>
      <c r="D273" s="212" t="s">
        <v>499</v>
      </c>
      <c r="E273" s="12">
        <v>57.1</v>
      </c>
      <c r="F273" s="212" t="s">
        <v>91</v>
      </c>
      <c r="G273" s="12">
        <v>1</v>
      </c>
      <c r="H273" s="23" t="s">
        <v>113</v>
      </c>
      <c r="I273" s="12" t="s">
        <v>25</v>
      </c>
      <c r="J273" s="12" t="s">
        <v>34</v>
      </c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</row>
    <row r="274" spans="1:69" ht="16" customHeight="1">
      <c r="A274" s="12">
        <v>45</v>
      </c>
      <c r="C274" s="213" t="s">
        <v>498</v>
      </c>
      <c r="D274" s="212" t="s">
        <v>499</v>
      </c>
      <c r="E274" s="12">
        <v>57.1</v>
      </c>
      <c r="F274" s="212" t="s">
        <v>68</v>
      </c>
      <c r="G274" s="12">
        <v>1</v>
      </c>
      <c r="H274" s="14" t="s">
        <v>24</v>
      </c>
      <c r="I274" s="12" t="s">
        <v>25</v>
      </c>
      <c r="J274" s="12" t="s">
        <v>34</v>
      </c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</row>
    <row r="275" spans="1:69" ht="16" customHeight="1">
      <c r="A275" s="12">
        <v>45</v>
      </c>
      <c r="C275" s="213" t="s">
        <v>498</v>
      </c>
      <c r="D275" s="212" t="s">
        <v>499</v>
      </c>
      <c r="E275" s="12">
        <v>57.1</v>
      </c>
      <c r="F275" s="212" t="s">
        <v>119</v>
      </c>
      <c r="G275" s="12">
        <v>1</v>
      </c>
      <c r="H275" s="16" t="s">
        <v>40</v>
      </c>
      <c r="I275" s="12" t="s">
        <v>41</v>
      </c>
      <c r="J275" s="12" t="s">
        <v>34</v>
      </c>
      <c r="K275" s="306"/>
      <c r="L275" s="306"/>
      <c r="M275" s="306"/>
      <c r="N275" s="306"/>
      <c r="O275" s="306"/>
      <c r="P275" s="307"/>
      <c r="Q275" s="307"/>
      <c r="R275" s="307"/>
      <c r="S275" s="307"/>
      <c r="T275" s="307"/>
      <c r="U275" s="306"/>
      <c r="V275" s="306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</row>
    <row r="276" spans="1:69" ht="16" customHeight="1">
      <c r="A276" s="12">
        <v>45</v>
      </c>
      <c r="C276" s="213" t="s">
        <v>498</v>
      </c>
      <c r="D276" s="212" t="s">
        <v>499</v>
      </c>
      <c r="E276" s="12">
        <v>57.1</v>
      </c>
      <c r="F276" s="212" t="s">
        <v>110</v>
      </c>
      <c r="G276" s="12">
        <v>1</v>
      </c>
      <c r="H276" s="23" t="s">
        <v>113</v>
      </c>
      <c r="I276" s="12" t="s">
        <v>25</v>
      </c>
      <c r="J276" s="12" t="s">
        <v>34</v>
      </c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</row>
    <row r="277" spans="1:69" ht="16" customHeight="1">
      <c r="A277" s="12">
        <v>45</v>
      </c>
      <c r="C277" s="213" t="s">
        <v>498</v>
      </c>
      <c r="D277" s="212" t="s">
        <v>499</v>
      </c>
      <c r="E277" s="12">
        <v>57.1</v>
      </c>
      <c r="F277" s="212" t="s">
        <v>69</v>
      </c>
      <c r="G277" s="12">
        <v>1</v>
      </c>
      <c r="H277" s="16" t="s">
        <v>40</v>
      </c>
      <c r="I277" s="12" t="s">
        <v>41</v>
      </c>
      <c r="J277" s="12" t="s">
        <v>34</v>
      </c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</row>
    <row r="278" spans="1:69" ht="16" customHeight="1">
      <c r="A278" s="12">
        <v>45</v>
      </c>
      <c r="B278" s="11"/>
      <c r="C278" s="24" t="s">
        <v>500</v>
      </c>
      <c r="D278" s="11" t="s">
        <v>501</v>
      </c>
      <c r="E278" s="12">
        <v>57.1</v>
      </c>
      <c r="F278" s="11" t="s">
        <v>143</v>
      </c>
      <c r="G278" s="12">
        <v>1</v>
      </c>
      <c r="H278" s="14" t="s">
        <v>24</v>
      </c>
      <c r="I278" s="12" t="s">
        <v>25</v>
      </c>
      <c r="J278" s="12" t="s">
        <v>34</v>
      </c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</row>
    <row r="279" spans="1:69" ht="16" customHeight="1">
      <c r="A279" s="12">
        <v>45</v>
      </c>
      <c r="B279" s="11"/>
      <c r="C279" s="13" t="s">
        <v>502</v>
      </c>
      <c r="D279" s="11" t="s">
        <v>503</v>
      </c>
      <c r="E279" s="12">
        <v>57.1</v>
      </c>
      <c r="F279" s="11" t="s">
        <v>36</v>
      </c>
      <c r="G279" s="12">
        <v>1</v>
      </c>
      <c r="H279" s="14" t="s">
        <v>24</v>
      </c>
      <c r="I279" s="12" t="s">
        <v>25</v>
      </c>
      <c r="J279" s="12" t="s">
        <v>34</v>
      </c>
      <c r="P279" s="305"/>
      <c r="Q279" s="305"/>
      <c r="R279" s="305"/>
      <c r="S279" s="305"/>
      <c r="T279" s="305"/>
      <c r="U279" s="305"/>
      <c r="V279" s="305"/>
      <c r="W279" s="212"/>
      <c r="X279" s="212"/>
      <c r="Y279" s="212"/>
      <c r="Z279" s="212"/>
      <c r="AA279" s="212"/>
      <c r="AB279" s="212"/>
      <c r="AC279" s="212"/>
      <c r="AD279" s="212"/>
      <c r="AE279" s="212"/>
      <c r="AF279" s="212"/>
      <c r="AG279" s="212"/>
      <c r="AH279" s="212"/>
      <c r="AI279" s="212"/>
      <c r="AJ279" s="212"/>
      <c r="AK279" s="212"/>
      <c r="AL279" s="212"/>
      <c r="AM279" s="212"/>
      <c r="AN279" s="212"/>
      <c r="AO279" s="212"/>
      <c r="AP279" s="212"/>
      <c r="AQ279" s="212"/>
      <c r="AR279" s="212"/>
      <c r="AS279" s="212"/>
      <c r="AT279" s="212"/>
      <c r="AU279" s="212"/>
      <c r="AV279" s="212"/>
      <c r="AW279" s="212"/>
      <c r="AY279" s="211"/>
      <c r="AZ279" s="211"/>
      <c r="BA279" s="211"/>
      <c r="BB279" s="211"/>
      <c r="BC279" s="211"/>
      <c r="BD279" s="211"/>
    </row>
    <row r="280" spans="1:69" s="18" customFormat="1" ht="16" customHeight="1">
      <c r="A280" s="12">
        <v>45</v>
      </c>
      <c r="B280" s="11"/>
      <c r="C280" s="13" t="s">
        <v>462</v>
      </c>
      <c r="D280" s="11" t="s">
        <v>463</v>
      </c>
      <c r="E280" s="12">
        <v>57.1</v>
      </c>
      <c r="F280" s="11" t="s">
        <v>91</v>
      </c>
      <c r="G280" s="12">
        <v>1</v>
      </c>
      <c r="H280" s="16" t="s">
        <v>40</v>
      </c>
      <c r="I280" s="12" t="s">
        <v>41</v>
      </c>
      <c r="J280" s="12" t="s">
        <v>34</v>
      </c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212"/>
      <c r="X280" s="212"/>
      <c r="Y280" s="212"/>
      <c r="Z280" s="212"/>
      <c r="AA280" s="212"/>
      <c r="AB280" s="212"/>
      <c r="AC280" s="212"/>
      <c r="AD280" s="212"/>
      <c r="AE280" s="212"/>
      <c r="AF280" s="212"/>
      <c r="AG280" s="212"/>
      <c r="AH280" s="212"/>
      <c r="AI280" s="212"/>
      <c r="AJ280" s="212"/>
      <c r="AK280" s="212"/>
      <c r="AL280" s="212"/>
      <c r="AM280" s="212"/>
      <c r="AN280" s="212"/>
      <c r="AO280" s="212"/>
      <c r="AP280" s="212"/>
      <c r="AQ280" s="212"/>
      <c r="AR280" s="212"/>
      <c r="AS280" s="212"/>
      <c r="AT280" s="212"/>
      <c r="AU280" s="212"/>
      <c r="AV280" s="212"/>
      <c r="AW280" s="212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  <c r="BK280" s="210"/>
      <c r="BL280" s="210"/>
      <c r="BM280" s="210"/>
      <c r="BN280" s="210"/>
      <c r="BO280" s="210"/>
      <c r="BP280" s="210"/>
      <c r="BQ280" s="210"/>
    </row>
    <row r="281" spans="1:69" s="6" customFormat="1" ht="16" customHeight="1">
      <c r="A281" s="12">
        <v>45</v>
      </c>
      <c r="B281" s="11"/>
      <c r="C281" s="13" t="s">
        <v>464</v>
      </c>
      <c r="D281" s="11" t="s">
        <v>465</v>
      </c>
      <c r="E281" s="12">
        <v>57.1</v>
      </c>
      <c r="F281" s="11" t="s">
        <v>273</v>
      </c>
      <c r="G281" s="12">
        <v>1</v>
      </c>
      <c r="H281" s="14" t="s">
        <v>24</v>
      </c>
      <c r="I281" s="12" t="s">
        <v>25</v>
      </c>
      <c r="J281" s="12" t="s">
        <v>34</v>
      </c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</row>
    <row r="282" spans="1:69" s="6" customFormat="1" ht="16" customHeight="1">
      <c r="A282" s="12">
        <v>45</v>
      </c>
      <c r="B282" s="11"/>
      <c r="C282" s="13" t="s">
        <v>464</v>
      </c>
      <c r="D282" s="11" t="s">
        <v>506</v>
      </c>
      <c r="E282" s="12">
        <v>57.1</v>
      </c>
      <c r="F282" s="11" t="s">
        <v>143</v>
      </c>
      <c r="G282" s="12">
        <v>1</v>
      </c>
      <c r="H282" s="23" t="s">
        <v>113</v>
      </c>
      <c r="I282" s="12" t="s">
        <v>25</v>
      </c>
      <c r="J282" s="12" t="s">
        <v>34</v>
      </c>
      <c r="K282" s="306"/>
      <c r="L282" s="306"/>
      <c r="M282" s="306"/>
      <c r="N282" s="306"/>
      <c r="O282" s="306"/>
      <c r="P282" s="307"/>
      <c r="Q282" s="307"/>
      <c r="R282" s="307"/>
      <c r="S282" s="307"/>
      <c r="T282" s="307"/>
      <c r="U282" s="306"/>
      <c r="V282" s="306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</row>
    <row r="283" spans="1:69" s="6" customFormat="1" ht="16" customHeight="1">
      <c r="A283" s="12">
        <v>45</v>
      </c>
      <c r="B283" s="212"/>
      <c r="C283" s="213" t="s">
        <v>583</v>
      </c>
      <c r="D283" s="212" t="s">
        <v>507</v>
      </c>
      <c r="E283" s="12">
        <v>57.1</v>
      </c>
      <c r="F283" s="212" t="s">
        <v>154</v>
      </c>
      <c r="G283" s="12">
        <v>1</v>
      </c>
      <c r="H283" s="16" t="s">
        <v>40</v>
      </c>
      <c r="I283" s="12" t="s">
        <v>41</v>
      </c>
      <c r="J283" s="12" t="s">
        <v>34</v>
      </c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212"/>
      <c r="X283" s="212"/>
      <c r="Y283" s="212"/>
      <c r="Z283" s="212"/>
      <c r="AA283" s="212"/>
      <c r="AB283" s="212"/>
      <c r="AC283" s="212"/>
      <c r="AD283" s="212"/>
      <c r="AE283" s="212"/>
      <c r="AF283" s="212"/>
      <c r="AG283" s="212"/>
      <c r="AH283" s="212"/>
      <c r="AI283" s="212"/>
      <c r="AJ283" s="212"/>
      <c r="AK283" s="212"/>
      <c r="AL283" s="212"/>
      <c r="AM283" s="212"/>
      <c r="AN283" s="212"/>
      <c r="AO283" s="212"/>
      <c r="AP283" s="212"/>
      <c r="AQ283" s="212"/>
      <c r="AR283" s="212"/>
      <c r="AS283" s="212"/>
      <c r="AT283" s="212"/>
      <c r="AU283" s="212"/>
      <c r="AV283" s="212"/>
      <c r="AW283" s="212"/>
      <c r="AX283" s="211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  <c r="BK283" s="210"/>
      <c r="BL283" s="210"/>
      <c r="BM283" s="210"/>
      <c r="BN283" s="210"/>
      <c r="BO283" s="210"/>
      <c r="BP283" s="210"/>
      <c r="BQ283" s="210"/>
    </row>
    <row r="284" spans="1:69" s="6" customFormat="1" ht="16" customHeight="1">
      <c r="A284" s="12">
        <v>45</v>
      </c>
      <c r="B284" s="212"/>
      <c r="C284" s="213" t="s">
        <v>584</v>
      </c>
      <c r="D284" s="212" t="s">
        <v>509</v>
      </c>
      <c r="E284" s="12">
        <v>57.2</v>
      </c>
      <c r="F284" s="212" t="s">
        <v>168</v>
      </c>
      <c r="G284" s="12">
        <v>1</v>
      </c>
      <c r="H284" s="16" t="s">
        <v>40</v>
      </c>
      <c r="I284" s="12" t="s">
        <v>41</v>
      </c>
      <c r="J284" s="12" t="s">
        <v>26</v>
      </c>
      <c r="K284" s="309"/>
      <c r="L284" s="309"/>
      <c r="M284" s="309"/>
      <c r="N284" s="309"/>
      <c r="O284" s="309"/>
      <c r="P284" s="309"/>
      <c r="Q284" s="309"/>
      <c r="R284" s="309"/>
      <c r="S284" s="309"/>
      <c r="T284" s="309"/>
      <c r="U284" s="305"/>
      <c r="V284" s="305"/>
      <c r="W284" s="212"/>
      <c r="X284" s="212"/>
      <c r="Y284" s="212"/>
      <c r="Z284" s="212"/>
      <c r="AA284" s="212"/>
      <c r="AB284" s="212"/>
      <c r="AC284" s="212"/>
      <c r="AD284" s="212"/>
      <c r="AE284" s="212"/>
      <c r="AF284" s="212"/>
      <c r="AG284" s="212"/>
      <c r="AH284" s="212"/>
      <c r="AI284" s="212"/>
      <c r="AJ284" s="212"/>
      <c r="AK284" s="212"/>
      <c r="AL284" s="212"/>
      <c r="AM284" s="212"/>
      <c r="AN284" s="212"/>
      <c r="AO284" s="212"/>
      <c r="AP284" s="212"/>
      <c r="AQ284" s="212"/>
      <c r="AR284" s="212"/>
      <c r="AS284" s="212"/>
      <c r="AT284" s="212"/>
      <c r="AU284" s="212"/>
      <c r="AV284" s="212"/>
      <c r="AW284" s="212"/>
      <c r="AX284" s="210"/>
      <c r="AY284" s="210"/>
      <c r="AZ284" s="210"/>
      <c r="BA284" s="210"/>
      <c r="BB284" s="210"/>
      <c r="BC284" s="210"/>
      <c r="BD284" s="210"/>
      <c r="BE284" s="211"/>
      <c r="BF284" s="211"/>
      <c r="BG284" s="211"/>
      <c r="BH284" s="211"/>
      <c r="BI284" s="211"/>
      <c r="BJ284" s="211"/>
      <c r="BK284" s="211"/>
      <c r="BL284" s="211"/>
      <c r="BM284" s="211"/>
      <c r="BN284" s="211"/>
      <c r="BO284" s="211"/>
      <c r="BP284" s="211"/>
      <c r="BQ284" s="211"/>
    </row>
    <row r="285" spans="1:69" ht="16" customHeight="1">
      <c r="A285" s="12">
        <v>45</v>
      </c>
      <c r="C285" s="213" t="s">
        <v>584</v>
      </c>
      <c r="D285" s="212" t="s">
        <v>509</v>
      </c>
      <c r="E285" s="12">
        <v>57.2</v>
      </c>
      <c r="F285" s="212" t="s">
        <v>164</v>
      </c>
      <c r="G285" s="12">
        <v>1</v>
      </c>
      <c r="H285" s="16" t="s">
        <v>40</v>
      </c>
      <c r="I285" s="12" t="s">
        <v>41</v>
      </c>
      <c r="J285" s="12" t="s">
        <v>26</v>
      </c>
      <c r="P285" s="305"/>
      <c r="Q285" s="305"/>
      <c r="R285" s="305"/>
      <c r="S285" s="305"/>
      <c r="T285" s="305"/>
      <c r="U285" s="305"/>
      <c r="V285" s="305"/>
      <c r="W285" s="212"/>
      <c r="X285" s="212"/>
      <c r="Y285" s="212"/>
      <c r="Z285" s="212"/>
      <c r="AA285" s="212"/>
      <c r="AB285" s="212"/>
      <c r="AC285" s="212"/>
      <c r="AD285" s="212"/>
      <c r="AE285" s="212"/>
      <c r="AF285" s="212"/>
      <c r="AG285" s="212"/>
      <c r="AH285" s="212"/>
      <c r="AI285" s="212"/>
      <c r="AJ285" s="212"/>
      <c r="AK285" s="212"/>
      <c r="AL285" s="212"/>
      <c r="AM285" s="212"/>
      <c r="AN285" s="212"/>
      <c r="AO285" s="212"/>
      <c r="AP285" s="212"/>
      <c r="AQ285" s="212"/>
      <c r="AR285" s="212"/>
      <c r="AS285" s="212"/>
      <c r="AT285" s="212"/>
      <c r="AU285" s="212"/>
      <c r="AV285" s="212"/>
      <c r="AW285" s="212"/>
    </row>
    <row r="286" spans="1:69" s="6" customFormat="1" ht="16" customHeight="1">
      <c r="A286" s="12">
        <v>45</v>
      </c>
      <c r="B286" s="212"/>
      <c r="C286" s="213" t="s">
        <v>584</v>
      </c>
      <c r="D286" s="212" t="s">
        <v>509</v>
      </c>
      <c r="E286" s="12" t="s">
        <v>241</v>
      </c>
      <c r="F286" s="212" t="s">
        <v>160</v>
      </c>
      <c r="G286" s="12">
        <v>1</v>
      </c>
      <c r="H286" s="16" t="s">
        <v>40</v>
      </c>
      <c r="I286" s="12" t="s">
        <v>41</v>
      </c>
      <c r="J286" s="12" t="s">
        <v>26</v>
      </c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212"/>
      <c r="X286" s="212"/>
      <c r="Y286" s="212"/>
      <c r="Z286" s="212"/>
      <c r="AA286" s="212"/>
      <c r="AB286" s="212"/>
      <c r="AC286" s="212"/>
      <c r="AD286" s="212"/>
      <c r="AE286" s="212"/>
      <c r="AF286" s="212"/>
      <c r="AG286" s="212"/>
      <c r="AH286" s="212"/>
      <c r="AI286" s="212"/>
      <c r="AJ286" s="212"/>
      <c r="AK286" s="212"/>
      <c r="AL286" s="212"/>
      <c r="AM286" s="212"/>
      <c r="AN286" s="212"/>
      <c r="AO286" s="212"/>
      <c r="AP286" s="212"/>
      <c r="AQ286" s="212"/>
      <c r="AR286" s="212"/>
      <c r="AS286" s="212"/>
      <c r="AT286" s="212"/>
      <c r="AU286" s="212"/>
      <c r="AV286" s="212"/>
      <c r="AW286" s="212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  <c r="BK286" s="210"/>
      <c r="BL286" s="210"/>
      <c r="BM286" s="210"/>
      <c r="BN286" s="210"/>
      <c r="BO286" s="210"/>
      <c r="BP286" s="210"/>
      <c r="BQ286" s="210"/>
    </row>
    <row r="287" spans="1:69" s="211" customFormat="1" ht="16" customHeight="1">
      <c r="A287" s="5">
        <v>45</v>
      </c>
      <c r="B287" s="6"/>
      <c r="C287" s="7" t="s">
        <v>500</v>
      </c>
      <c r="D287" s="6" t="s">
        <v>510</v>
      </c>
      <c r="E287" s="8" t="s">
        <v>22</v>
      </c>
      <c r="F287" s="6" t="s">
        <v>23</v>
      </c>
      <c r="G287" s="5">
        <v>2</v>
      </c>
      <c r="H287" s="9" t="s">
        <v>24</v>
      </c>
      <c r="I287" s="5" t="s">
        <v>25</v>
      </c>
      <c r="J287" s="5" t="s">
        <v>26</v>
      </c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7"/>
      <c r="V287" s="307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</row>
    <row r="288" spans="1:69" ht="16" customHeight="1">
      <c r="A288" s="5">
        <v>45</v>
      </c>
      <c r="B288" s="6"/>
      <c r="C288" s="7" t="s">
        <v>511</v>
      </c>
      <c r="D288" s="6" t="s">
        <v>512</v>
      </c>
      <c r="E288" s="8" t="s">
        <v>22</v>
      </c>
      <c r="F288" s="6" t="s">
        <v>23</v>
      </c>
      <c r="G288" s="5">
        <v>2</v>
      </c>
      <c r="H288" s="9" t="s">
        <v>24</v>
      </c>
      <c r="I288" s="5" t="s">
        <v>25</v>
      </c>
      <c r="J288" s="5" t="s">
        <v>53</v>
      </c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7"/>
      <c r="V288" s="307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18"/>
      <c r="AW288" s="18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</row>
    <row r="289" spans="1:69" s="6" customFormat="1" ht="16" customHeight="1">
      <c r="A289" s="5">
        <v>45</v>
      </c>
      <c r="C289" s="7" t="s">
        <v>513</v>
      </c>
      <c r="D289" s="6" t="s">
        <v>514</v>
      </c>
      <c r="E289" s="8" t="s">
        <v>22</v>
      </c>
      <c r="F289" s="6" t="s">
        <v>23</v>
      </c>
      <c r="G289" s="5">
        <v>2</v>
      </c>
      <c r="H289" s="9" t="s">
        <v>24</v>
      </c>
      <c r="I289" s="5" t="s">
        <v>25</v>
      </c>
      <c r="J289" s="5" t="s">
        <v>26</v>
      </c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7"/>
      <c r="V289" s="307"/>
    </row>
    <row r="290" spans="1:69" s="6" customFormat="1" ht="16" customHeight="1">
      <c r="A290" s="5">
        <v>45</v>
      </c>
      <c r="C290" s="7" t="s">
        <v>515</v>
      </c>
      <c r="D290" s="6" t="s">
        <v>516</v>
      </c>
      <c r="E290" s="8" t="s">
        <v>22</v>
      </c>
      <c r="F290" s="6" t="s">
        <v>23</v>
      </c>
      <c r="G290" s="5">
        <v>2</v>
      </c>
      <c r="H290" s="9" t="s">
        <v>24</v>
      </c>
      <c r="I290" s="5" t="s">
        <v>25</v>
      </c>
      <c r="J290" s="5" t="s">
        <v>53</v>
      </c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7"/>
      <c r="V290" s="307"/>
    </row>
    <row r="291" spans="1:69" s="6" customFormat="1" ht="16" customHeight="1">
      <c r="A291" s="5">
        <v>53</v>
      </c>
      <c r="B291" s="11" t="s">
        <v>517</v>
      </c>
      <c r="C291" s="7" t="s">
        <v>518</v>
      </c>
      <c r="D291" s="6" t="s">
        <v>519</v>
      </c>
      <c r="E291" s="8" t="s">
        <v>22</v>
      </c>
      <c r="F291" s="6" t="s">
        <v>23</v>
      </c>
      <c r="G291" s="5">
        <v>2</v>
      </c>
      <c r="H291" s="9" t="s">
        <v>24</v>
      </c>
      <c r="I291" s="5" t="s">
        <v>25</v>
      </c>
      <c r="J291" s="5" t="s">
        <v>53</v>
      </c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7"/>
      <c r="V291" s="307"/>
    </row>
    <row r="292" spans="1:69" ht="16" customHeight="1">
      <c r="A292" s="12">
        <v>55</v>
      </c>
      <c r="B292" s="11" t="s">
        <v>520</v>
      </c>
      <c r="C292" s="13" t="s">
        <v>521</v>
      </c>
      <c r="D292" s="11" t="s">
        <v>522</v>
      </c>
      <c r="E292" s="12">
        <v>57.6</v>
      </c>
      <c r="F292" s="11" t="s">
        <v>523</v>
      </c>
      <c r="G292" s="12">
        <v>1</v>
      </c>
      <c r="H292" s="23" t="s">
        <v>113</v>
      </c>
      <c r="I292" s="12" t="s">
        <v>25</v>
      </c>
      <c r="J292" s="12" t="s">
        <v>34</v>
      </c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</row>
    <row r="293" spans="1:69" s="6" customFormat="1" ht="16" customHeight="1">
      <c r="A293" s="5">
        <v>55</v>
      </c>
      <c r="B293" s="11"/>
      <c r="C293" s="7" t="s">
        <v>526</v>
      </c>
      <c r="D293" s="6" t="s">
        <v>527</v>
      </c>
      <c r="E293" s="8" t="s">
        <v>22</v>
      </c>
      <c r="F293" s="6" t="s">
        <v>23</v>
      </c>
      <c r="G293" s="5">
        <v>2</v>
      </c>
      <c r="H293" s="9" t="s">
        <v>24</v>
      </c>
      <c r="I293" s="5" t="s">
        <v>25</v>
      </c>
      <c r="J293" s="5" t="s">
        <v>26</v>
      </c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7"/>
      <c r="V293" s="307"/>
    </row>
    <row r="294" spans="1:69" s="6" customFormat="1" ht="16" customHeight="1">
      <c r="A294" s="12">
        <v>56</v>
      </c>
      <c r="B294" s="11" t="s">
        <v>528</v>
      </c>
      <c r="C294" s="13" t="s">
        <v>529</v>
      </c>
      <c r="D294" s="11" t="s">
        <v>530</v>
      </c>
      <c r="E294" s="12">
        <v>57.6</v>
      </c>
      <c r="F294" s="11" t="s">
        <v>194</v>
      </c>
      <c r="G294" s="12">
        <v>1</v>
      </c>
      <c r="H294" s="23" t="s">
        <v>113</v>
      </c>
      <c r="I294" s="12" t="s">
        <v>25</v>
      </c>
      <c r="J294" s="12" t="s">
        <v>34</v>
      </c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</row>
    <row r="295" spans="1:69" s="6" customFormat="1" ht="16" customHeight="1">
      <c r="A295" s="5">
        <v>56</v>
      </c>
      <c r="B295" s="11"/>
      <c r="C295" s="7" t="s">
        <v>533</v>
      </c>
      <c r="D295" s="6" t="s">
        <v>534</v>
      </c>
      <c r="E295" s="8" t="s">
        <v>22</v>
      </c>
      <c r="F295" s="6" t="s">
        <v>23</v>
      </c>
      <c r="G295" s="5">
        <v>2</v>
      </c>
      <c r="H295" s="9" t="s">
        <v>24</v>
      </c>
      <c r="I295" s="5" t="s">
        <v>25</v>
      </c>
      <c r="J295" s="5" t="s">
        <v>53</v>
      </c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7"/>
      <c r="V295" s="307"/>
    </row>
    <row r="296" spans="1:69" s="6" customFormat="1" ht="16" customHeight="1">
      <c r="A296" s="5">
        <v>56</v>
      </c>
      <c r="B296" s="11"/>
      <c r="C296" s="7" t="s">
        <v>535</v>
      </c>
      <c r="D296" s="6" t="s">
        <v>536</v>
      </c>
      <c r="E296" s="8" t="s">
        <v>22</v>
      </c>
      <c r="F296" s="6" t="s">
        <v>23</v>
      </c>
      <c r="G296" s="5">
        <v>2</v>
      </c>
      <c r="H296" s="9" t="s">
        <v>24</v>
      </c>
      <c r="I296" s="5" t="s">
        <v>25</v>
      </c>
      <c r="J296" s="5" t="s">
        <v>26</v>
      </c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7"/>
      <c r="V296" s="307"/>
    </row>
    <row r="297" spans="1:69" s="6" customFormat="1">
      <c r="A297" s="5">
        <v>56</v>
      </c>
      <c r="B297" s="11"/>
      <c r="C297" s="7" t="s">
        <v>537</v>
      </c>
      <c r="D297" s="6" t="s">
        <v>538</v>
      </c>
      <c r="E297" s="8" t="s">
        <v>22</v>
      </c>
      <c r="F297" s="6" t="s">
        <v>23</v>
      </c>
      <c r="G297" s="5">
        <v>2</v>
      </c>
      <c r="H297" s="9" t="s">
        <v>24</v>
      </c>
      <c r="I297" s="5" t="s">
        <v>25</v>
      </c>
      <c r="J297" s="5" t="s">
        <v>53</v>
      </c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7"/>
      <c r="V297" s="307"/>
    </row>
    <row r="298" spans="1:69" s="6" customFormat="1">
      <c r="A298" s="33">
        <v>57</v>
      </c>
      <c r="B298" s="31" t="s">
        <v>553</v>
      </c>
      <c r="C298" s="32" t="s">
        <v>587</v>
      </c>
      <c r="D298" s="31" t="s">
        <v>539</v>
      </c>
      <c r="E298" s="33">
        <v>57.1</v>
      </c>
      <c r="F298" s="31" t="s">
        <v>63</v>
      </c>
      <c r="G298" s="33">
        <v>3</v>
      </c>
      <c r="H298" s="34" t="s">
        <v>24</v>
      </c>
      <c r="I298" s="33" t="s">
        <v>25</v>
      </c>
      <c r="J298" s="5" t="s">
        <v>53</v>
      </c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BF298" s="210"/>
      <c r="BG298" s="210"/>
      <c r="BH298" s="210"/>
      <c r="BI298" s="210"/>
      <c r="BJ298" s="210"/>
      <c r="BK298" s="210"/>
      <c r="BL298" s="210"/>
      <c r="BM298" s="210"/>
      <c r="BN298" s="210"/>
      <c r="BO298" s="210"/>
      <c r="BP298" s="210"/>
      <c r="BQ298" s="210"/>
    </row>
    <row r="299" spans="1:69" s="6" customFormat="1">
      <c r="A299" s="12">
        <v>57</v>
      </c>
      <c r="B299" s="214"/>
      <c r="C299" s="213" t="s">
        <v>540</v>
      </c>
      <c r="D299" s="212" t="s">
        <v>541</v>
      </c>
      <c r="E299" s="12">
        <v>57.1</v>
      </c>
      <c r="F299" s="212" t="s">
        <v>110</v>
      </c>
      <c r="G299" s="12">
        <v>1</v>
      </c>
      <c r="H299" s="16" t="s">
        <v>40</v>
      </c>
      <c r="I299" s="12" t="s">
        <v>41</v>
      </c>
      <c r="J299" s="12" t="s">
        <v>34</v>
      </c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10"/>
      <c r="V299" s="310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210"/>
      <c r="BG299" s="210"/>
      <c r="BH299" s="210"/>
      <c r="BI299" s="210"/>
      <c r="BJ299" s="210"/>
      <c r="BK299" s="210"/>
      <c r="BL299" s="210"/>
      <c r="BM299" s="210"/>
      <c r="BN299" s="210"/>
      <c r="BO299" s="210"/>
      <c r="BP299" s="210"/>
      <c r="BQ299" s="210"/>
    </row>
    <row r="300" spans="1:69">
      <c r="A300" s="12">
        <v>57</v>
      </c>
      <c r="B300" s="6"/>
      <c r="C300" s="13" t="s">
        <v>542</v>
      </c>
      <c r="D300" s="11" t="s">
        <v>543</v>
      </c>
      <c r="E300" s="12">
        <v>57.1</v>
      </c>
      <c r="F300" s="11" t="s">
        <v>110</v>
      </c>
      <c r="G300" s="12">
        <v>1</v>
      </c>
      <c r="H300" s="16" t="s">
        <v>40</v>
      </c>
      <c r="I300" s="12" t="s">
        <v>41</v>
      </c>
      <c r="J300" s="12" t="s">
        <v>34</v>
      </c>
      <c r="P300" s="305"/>
      <c r="Q300" s="305"/>
      <c r="R300" s="305"/>
      <c r="S300" s="305"/>
      <c r="T300" s="305"/>
      <c r="U300" s="305"/>
      <c r="V300" s="305"/>
      <c r="W300" s="212"/>
      <c r="X300" s="212"/>
      <c r="Y300" s="212"/>
      <c r="Z300" s="212"/>
      <c r="AA300" s="212"/>
      <c r="AB300" s="212"/>
      <c r="AC300" s="212"/>
      <c r="AD300" s="212"/>
      <c r="AE300" s="212"/>
      <c r="AF300" s="212"/>
      <c r="AG300" s="212"/>
      <c r="AH300" s="212"/>
      <c r="AI300" s="212"/>
      <c r="AJ300" s="212"/>
      <c r="AK300" s="212"/>
      <c r="AL300" s="212"/>
      <c r="AM300" s="212"/>
      <c r="AN300" s="212"/>
      <c r="AO300" s="212"/>
      <c r="AP300" s="212"/>
      <c r="AQ300" s="212"/>
      <c r="AR300" s="212"/>
      <c r="AS300" s="212"/>
      <c r="AT300" s="212"/>
      <c r="AU300" s="212"/>
      <c r="AV300" s="212"/>
      <c r="AW300" s="212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</row>
    <row r="301" spans="1:69" s="6" customFormat="1">
      <c r="A301" s="12">
        <v>57</v>
      </c>
      <c r="B301" s="11"/>
      <c r="C301" s="13" t="s">
        <v>542</v>
      </c>
      <c r="D301" s="11" t="s">
        <v>543</v>
      </c>
      <c r="E301" s="12">
        <v>57.1</v>
      </c>
      <c r="F301" s="11" t="s">
        <v>143</v>
      </c>
      <c r="G301" s="12">
        <v>1</v>
      </c>
      <c r="H301" s="14" t="s">
        <v>24</v>
      </c>
      <c r="I301" s="12" t="s">
        <v>25</v>
      </c>
      <c r="J301" s="12" t="s">
        <v>34</v>
      </c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</row>
    <row r="302" spans="1:69" s="6" customFormat="1">
      <c r="A302" s="12">
        <v>57</v>
      </c>
      <c r="B302" s="212"/>
      <c r="C302" s="213" t="s">
        <v>585</v>
      </c>
      <c r="D302" s="212" t="s">
        <v>547</v>
      </c>
      <c r="E302" s="12">
        <v>57.1</v>
      </c>
      <c r="F302" s="212" t="s">
        <v>168</v>
      </c>
      <c r="G302" s="12">
        <v>1</v>
      </c>
      <c r="H302" s="14" t="s">
        <v>24</v>
      </c>
      <c r="I302" s="12" t="s">
        <v>25</v>
      </c>
      <c r="J302" s="12" t="s">
        <v>26</v>
      </c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212"/>
      <c r="X302" s="212"/>
      <c r="Y302" s="212"/>
      <c r="Z302" s="212"/>
      <c r="AA302" s="212"/>
      <c r="AB302" s="212"/>
      <c r="AC302" s="212"/>
      <c r="AD302" s="212"/>
      <c r="AE302" s="212"/>
      <c r="AF302" s="212"/>
      <c r="AG302" s="212"/>
      <c r="AH302" s="212"/>
      <c r="AI302" s="212"/>
      <c r="AJ302" s="212"/>
      <c r="AK302" s="212"/>
      <c r="AL302" s="212"/>
      <c r="AM302" s="212"/>
      <c r="AN302" s="212"/>
      <c r="AO302" s="212"/>
      <c r="AP302" s="212"/>
      <c r="AQ302" s="212"/>
      <c r="AR302" s="212"/>
      <c r="AS302" s="212"/>
      <c r="AT302" s="212"/>
      <c r="AU302" s="212"/>
      <c r="AV302" s="212"/>
      <c r="AW302" s="212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  <c r="BK302" s="210"/>
      <c r="BL302" s="210"/>
      <c r="BM302" s="210"/>
      <c r="BN302" s="210"/>
      <c r="BO302" s="210"/>
      <c r="BP302" s="210"/>
      <c r="BQ302" s="210"/>
    </row>
    <row r="303" spans="1:69">
      <c r="A303" s="12">
        <v>57</v>
      </c>
      <c r="C303" s="213" t="s">
        <v>585</v>
      </c>
      <c r="D303" s="212" t="s">
        <v>546</v>
      </c>
      <c r="E303" s="12">
        <v>57.1</v>
      </c>
      <c r="F303" s="212" t="s">
        <v>91</v>
      </c>
      <c r="G303" s="12">
        <v>1</v>
      </c>
      <c r="H303" s="23" t="s">
        <v>113</v>
      </c>
      <c r="I303" s="12" t="s">
        <v>25</v>
      </c>
      <c r="J303" s="12" t="s">
        <v>34</v>
      </c>
      <c r="P303" s="305"/>
      <c r="Q303" s="305"/>
      <c r="R303" s="305"/>
      <c r="S303" s="305"/>
      <c r="T303" s="305"/>
      <c r="U303" s="305"/>
      <c r="V303" s="305"/>
      <c r="W303" s="212"/>
      <c r="X303" s="212"/>
      <c r="Y303" s="212"/>
      <c r="Z303" s="212"/>
      <c r="AA303" s="212"/>
      <c r="AB303" s="212"/>
      <c r="AC303" s="212"/>
      <c r="AD303" s="212"/>
      <c r="AE303" s="212"/>
      <c r="AF303" s="212"/>
      <c r="AG303" s="212"/>
      <c r="AH303" s="212"/>
      <c r="AI303" s="212"/>
      <c r="AJ303" s="212"/>
      <c r="AK303" s="212"/>
      <c r="AL303" s="212"/>
      <c r="AM303" s="212"/>
      <c r="AN303" s="212"/>
      <c r="AO303" s="212"/>
      <c r="AP303" s="212"/>
      <c r="AQ303" s="212"/>
      <c r="AR303" s="212"/>
      <c r="AS303" s="212"/>
      <c r="AT303" s="212"/>
      <c r="AU303" s="212"/>
      <c r="AV303" s="212"/>
      <c r="AW303" s="212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</row>
    <row r="304" spans="1:69">
      <c r="A304" s="12">
        <v>57</v>
      </c>
      <c r="C304" s="213" t="s">
        <v>585</v>
      </c>
      <c r="D304" s="212" t="s">
        <v>546</v>
      </c>
      <c r="E304" s="12">
        <v>57.2</v>
      </c>
      <c r="F304" s="212" t="s">
        <v>160</v>
      </c>
      <c r="G304" s="12">
        <v>1</v>
      </c>
      <c r="H304" s="16" t="s">
        <v>40</v>
      </c>
      <c r="I304" s="12" t="s">
        <v>41</v>
      </c>
      <c r="J304" s="12" t="s">
        <v>26</v>
      </c>
      <c r="P304" s="305"/>
      <c r="Q304" s="305"/>
      <c r="R304" s="305"/>
      <c r="S304" s="305"/>
      <c r="T304" s="305"/>
      <c r="U304" s="305"/>
      <c r="V304" s="305"/>
      <c r="W304" s="212"/>
      <c r="X304" s="212"/>
      <c r="Y304" s="212"/>
      <c r="Z304" s="212"/>
      <c r="AA304" s="212"/>
      <c r="AB304" s="212"/>
      <c r="AC304" s="212"/>
      <c r="AD304" s="212"/>
      <c r="AE304" s="212"/>
      <c r="AF304" s="212"/>
      <c r="AG304" s="212"/>
      <c r="AH304" s="212"/>
      <c r="AI304" s="212"/>
      <c r="AJ304" s="212"/>
      <c r="AK304" s="212"/>
      <c r="AL304" s="212"/>
      <c r="AM304" s="212"/>
      <c r="AN304" s="212"/>
      <c r="AO304" s="212"/>
      <c r="AP304" s="212"/>
      <c r="AQ304" s="212"/>
      <c r="AR304" s="212"/>
      <c r="AS304" s="212"/>
      <c r="AT304" s="212"/>
      <c r="AU304" s="212"/>
      <c r="AV304" s="212"/>
      <c r="AW304" s="212"/>
    </row>
    <row r="305" spans="1:69" s="6" customFormat="1">
      <c r="A305" s="12">
        <v>57</v>
      </c>
      <c r="B305" s="212"/>
      <c r="C305" s="213" t="s">
        <v>585</v>
      </c>
      <c r="D305" s="212" t="s">
        <v>546</v>
      </c>
      <c r="E305" s="12" t="s">
        <v>241</v>
      </c>
      <c r="F305" s="212" t="s">
        <v>164</v>
      </c>
      <c r="G305" s="12">
        <v>1</v>
      </c>
      <c r="H305" s="23" t="s">
        <v>113</v>
      </c>
      <c r="I305" s="12" t="s">
        <v>25</v>
      </c>
      <c r="J305" s="12" t="s">
        <v>26</v>
      </c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212"/>
      <c r="X305" s="212"/>
      <c r="Y305" s="212"/>
      <c r="Z305" s="212"/>
      <c r="AA305" s="212"/>
      <c r="AB305" s="212"/>
      <c r="AC305" s="212"/>
      <c r="AD305" s="212"/>
      <c r="AE305" s="212"/>
      <c r="AF305" s="212"/>
      <c r="AG305" s="212"/>
      <c r="AH305" s="212"/>
      <c r="AI305" s="212"/>
      <c r="AJ305" s="212"/>
      <c r="AK305" s="212"/>
      <c r="AL305" s="212"/>
      <c r="AM305" s="212"/>
      <c r="AN305" s="212"/>
      <c r="AO305" s="212"/>
      <c r="AP305" s="212"/>
      <c r="AQ305" s="212"/>
      <c r="AR305" s="212"/>
      <c r="AS305" s="212"/>
      <c r="AT305" s="212"/>
      <c r="AU305" s="212"/>
      <c r="AV305" s="212"/>
      <c r="AW305" s="212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  <c r="BK305" s="210"/>
      <c r="BL305" s="210"/>
      <c r="BM305" s="210"/>
      <c r="BN305" s="210"/>
      <c r="BO305" s="210"/>
      <c r="BP305" s="210"/>
      <c r="BQ305" s="210"/>
    </row>
    <row r="306" spans="1:69" s="31" customFormat="1">
      <c r="A306" s="12">
        <v>57</v>
      </c>
      <c r="B306" s="11"/>
      <c r="C306" s="13" t="s">
        <v>548</v>
      </c>
      <c r="D306" s="11" t="s">
        <v>549</v>
      </c>
      <c r="E306" s="12">
        <v>57.6</v>
      </c>
      <c r="F306" s="11" t="s">
        <v>194</v>
      </c>
      <c r="G306" s="12">
        <v>1</v>
      </c>
      <c r="H306" s="23" t="s">
        <v>113</v>
      </c>
      <c r="I306" s="12" t="s">
        <v>25</v>
      </c>
      <c r="J306" s="12" t="s">
        <v>34</v>
      </c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</row>
    <row r="307" spans="1:69">
      <c r="A307" s="12">
        <v>57</v>
      </c>
      <c r="B307" s="11"/>
      <c r="C307" s="13" t="s">
        <v>551</v>
      </c>
      <c r="D307" s="11" t="s">
        <v>552</v>
      </c>
      <c r="E307" s="12">
        <v>57.6</v>
      </c>
      <c r="F307" s="11" t="s">
        <v>194</v>
      </c>
      <c r="G307" s="12">
        <v>1</v>
      </c>
      <c r="H307" s="23" t="s">
        <v>113</v>
      </c>
      <c r="I307" s="12" t="s">
        <v>25</v>
      </c>
      <c r="J307" s="12" t="s">
        <v>26</v>
      </c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8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</row>
    <row r="308" spans="1:69" s="6" customFormat="1">
      <c r="A308" s="5">
        <v>57</v>
      </c>
      <c r="B308" s="212"/>
      <c r="C308" s="36" t="s">
        <v>554</v>
      </c>
      <c r="D308" s="210" t="s">
        <v>555</v>
      </c>
      <c r="E308" s="8" t="s">
        <v>22</v>
      </c>
      <c r="F308" s="210" t="s">
        <v>23</v>
      </c>
      <c r="G308" s="5">
        <v>2</v>
      </c>
      <c r="H308" s="9" t="s">
        <v>24</v>
      </c>
      <c r="I308" s="5" t="s">
        <v>25</v>
      </c>
      <c r="J308" s="5" t="s">
        <v>53</v>
      </c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9"/>
      <c r="V308" s="309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1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  <c r="BK308" s="210"/>
      <c r="BL308" s="210"/>
      <c r="BM308" s="210"/>
      <c r="BN308" s="210"/>
      <c r="BO308" s="210"/>
      <c r="BP308" s="210"/>
      <c r="BQ308" s="210"/>
    </row>
    <row r="309" spans="1:69" s="6" customFormat="1">
      <c r="A309" s="5">
        <v>57</v>
      </c>
      <c r="B309" s="212"/>
      <c r="C309" s="36" t="s">
        <v>556</v>
      </c>
      <c r="D309" s="210" t="s">
        <v>557</v>
      </c>
      <c r="E309" s="8" t="s">
        <v>22</v>
      </c>
      <c r="F309" s="210" t="s">
        <v>23</v>
      </c>
      <c r="G309" s="5">
        <v>2</v>
      </c>
      <c r="H309" s="9" t="s">
        <v>24</v>
      </c>
      <c r="I309" s="5" t="s">
        <v>25</v>
      </c>
      <c r="J309" s="5" t="s">
        <v>53</v>
      </c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9"/>
      <c r="V309" s="309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  <c r="BK309" s="210"/>
      <c r="BL309" s="210"/>
      <c r="BM309" s="210"/>
      <c r="BN309" s="210"/>
      <c r="BO309" s="210"/>
      <c r="BP309" s="210"/>
      <c r="BQ309" s="210"/>
    </row>
    <row r="310" spans="1:69">
      <c r="A310" s="5">
        <v>57</v>
      </c>
      <c r="B310" s="11"/>
      <c r="C310" s="7" t="s">
        <v>558</v>
      </c>
      <c r="D310" s="6" t="s">
        <v>559</v>
      </c>
      <c r="E310" s="8" t="s">
        <v>22</v>
      </c>
      <c r="F310" s="6" t="s">
        <v>23</v>
      </c>
      <c r="G310" s="5">
        <v>2</v>
      </c>
      <c r="H310" s="9" t="s">
        <v>24</v>
      </c>
      <c r="I310" s="5" t="s">
        <v>25</v>
      </c>
      <c r="J310" s="5" t="s">
        <v>26</v>
      </c>
      <c r="P310" s="305"/>
      <c r="Q310" s="305"/>
      <c r="R310" s="305"/>
      <c r="S310" s="305"/>
      <c r="T310" s="305"/>
    </row>
    <row r="311" spans="1:69">
      <c r="A311" s="5">
        <v>57</v>
      </c>
      <c r="B311" s="11"/>
      <c r="C311" s="7" t="s">
        <v>560</v>
      </c>
      <c r="D311" s="6" t="s">
        <v>561</v>
      </c>
      <c r="E311" s="8" t="s">
        <v>22</v>
      </c>
      <c r="F311" s="6" t="s">
        <v>23</v>
      </c>
      <c r="G311" s="5">
        <v>2</v>
      </c>
      <c r="H311" s="9" t="s">
        <v>24</v>
      </c>
      <c r="I311" s="5" t="s">
        <v>25</v>
      </c>
      <c r="J311" s="5" t="s">
        <v>26</v>
      </c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7"/>
      <c r="V311" s="307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</row>
    <row r="312" spans="1:69" s="6" customFormat="1">
      <c r="A312" s="5">
        <v>57</v>
      </c>
      <c r="B312" s="212"/>
      <c r="C312" s="36" t="s">
        <v>562</v>
      </c>
      <c r="D312" s="210" t="s">
        <v>563</v>
      </c>
      <c r="E312" s="8" t="s">
        <v>22</v>
      </c>
      <c r="F312" s="210" t="s">
        <v>23</v>
      </c>
      <c r="G312" s="5">
        <v>2</v>
      </c>
      <c r="H312" s="9" t="s">
        <v>24</v>
      </c>
      <c r="I312" s="5" t="s">
        <v>25</v>
      </c>
      <c r="J312" s="5" t="s">
        <v>26</v>
      </c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7"/>
      <c r="V312" s="307"/>
    </row>
    <row r="313" spans="1:69" ht="16">
      <c r="A313" s="12">
        <v>76</v>
      </c>
      <c r="B313" s="212" t="s">
        <v>564</v>
      </c>
      <c r="C313" s="215" t="s">
        <v>625</v>
      </c>
      <c r="D313" s="212" t="s">
        <v>626</v>
      </c>
      <c r="E313" s="12">
        <v>57.1</v>
      </c>
      <c r="F313" s="212" t="s">
        <v>273</v>
      </c>
      <c r="G313" s="12">
        <v>1</v>
      </c>
      <c r="H313" s="16" t="s">
        <v>40</v>
      </c>
      <c r="I313" s="12" t="s">
        <v>41</v>
      </c>
      <c r="J313" s="12" t="s">
        <v>26</v>
      </c>
      <c r="U313" s="305"/>
      <c r="V313" s="305"/>
      <c r="W313" s="212"/>
      <c r="X313" s="212"/>
      <c r="Y313" s="212"/>
      <c r="Z313" s="212"/>
      <c r="AA313" s="212"/>
      <c r="AB313" s="212"/>
      <c r="AC313" s="212"/>
      <c r="AD313" s="212"/>
      <c r="AE313" s="212"/>
      <c r="AF313" s="212"/>
      <c r="AG313" s="212"/>
      <c r="AH313" s="212"/>
      <c r="AI313" s="212"/>
      <c r="AJ313" s="212"/>
      <c r="AK313" s="212"/>
      <c r="AL313" s="212"/>
      <c r="AM313" s="212"/>
      <c r="AN313" s="212"/>
      <c r="AO313" s="212"/>
      <c r="AP313" s="212"/>
      <c r="AQ313" s="212"/>
      <c r="AR313" s="212"/>
      <c r="AS313" s="212"/>
      <c r="AT313" s="212"/>
      <c r="AU313" s="212"/>
      <c r="AV313" s="212"/>
      <c r="AW313" s="212"/>
    </row>
    <row r="314" spans="1:69">
      <c r="A314" s="5">
        <v>77</v>
      </c>
      <c r="B314" s="11" t="s">
        <v>568</v>
      </c>
      <c r="C314" s="7" t="s">
        <v>569</v>
      </c>
      <c r="D314" s="6" t="s">
        <v>570</v>
      </c>
      <c r="E314" s="8" t="s">
        <v>22</v>
      </c>
      <c r="F314" s="6" t="s">
        <v>23</v>
      </c>
      <c r="G314" s="5">
        <v>2</v>
      </c>
      <c r="H314" s="9" t="s">
        <v>24</v>
      </c>
      <c r="I314" s="5" t="s">
        <v>25</v>
      </c>
      <c r="J314" s="5" t="s">
        <v>53</v>
      </c>
      <c r="K314" s="306"/>
      <c r="L314" s="306"/>
      <c r="M314" s="306"/>
      <c r="N314" s="306"/>
      <c r="O314" s="306"/>
      <c r="P314" s="307"/>
      <c r="Q314" s="307"/>
      <c r="R314" s="307"/>
      <c r="S314" s="307"/>
      <c r="T314" s="307"/>
      <c r="U314" s="307"/>
      <c r="V314" s="307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</row>
    <row r="316" spans="1:69" s="6" customFormat="1">
      <c r="A316" s="5"/>
      <c r="B316" s="212"/>
      <c r="C316" s="36"/>
      <c r="D316" s="210"/>
      <c r="E316" s="5"/>
      <c r="F316" s="210"/>
      <c r="G316" s="5"/>
      <c r="H316" s="5"/>
      <c r="I316" s="5"/>
      <c r="J316" s="5"/>
      <c r="K316" s="305"/>
      <c r="L316" s="305"/>
      <c r="M316" s="305"/>
      <c r="N316" s="305"/>
      <c r="O316" s="305"/>
      <c r="P316" s="309"/>
      <c r="Q316" s="309"/>
      <c r="R316" s="309"/>
      <c r="S316" s="309"/>
      <c r="T316" s="309"/>
      <c r="U316" s="309"/>
      <c r="V316" s="309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  <c r="BK316" s="210"/>
      <c r="BL316" s="210"/>
      <c r="BM316" s="210"/>
      <c r="BN316" s="210"/>
      <c r="BO316" s="210"/>
      <c r="BP316" s="210"/>
      <c r="BQ316" s="210"/>
    </row>
    <row r="317" spans="1:69" s="6" customFormat="1">
      <c r="A317" s="5"/>
      <c r="B317" s="11"/>
      <c r="C317" s="7"/>
      <c r="E317" s="5"/>
      <c r="G317" s="5"/>
      <c r="H317" s="5"/>
      <c r="I317" s="5"/>
      <c r="J317" s="5"/>
      <c r="K317" s="306"/>
      <c r="L317" s="306"/>
      <c r="M317" s="306"/>
      <c r="N317" s="306"/>
      <c r="O317" s="306"/>
      <c r="P317" s="307"/>
      <c r="Q317" s="307"/>
      <c r="R317" s="307"/>
      <c r="S317" s="307"/>
      <c r="T317" s="307"/>
      <c r="U317" s="307"/>
      <c r="V317" s="307"/>
    </row>
    <row r="318" spans="1:69" s="6" customFormat="1">
      <c r="A318" s="5"/>
      <c r="B318" s="11"/>
      <c r="C318" s="7"/>
      <c r="E318" s="5"/>
      <c r="G318" s="5"/>
      <c r="H318" s="5"/>
      <c r="I318" s="5"/>
      <c r="J318" s="5"/>
      <c r="K318" s="306"/>
      <c r="L318" s="306"/>
      <c r="M318" s="306"/>
      <c r="N318" s="306"/>
      <c r="O318" s="306"/>
      <c r="P318" s="307"/>
      <c r="Q318" s="307"/>
      <c r="R318" s="307"/>
      <c r="S318" s="307"/>
      <c r="T318" s="307"/>
      <c r="U318" s="307"/>
      <c r="V318" s="307"/>
    </row>
  </sheetData>
  <sortState xmlns:xlrd2="http://schemas.microsoft.com/office/spreadsheetml/2017/richdata2" ref="A2:BQ318">
    <sortCondition ref="A2:A318"/>
    <sortCondition ref="E2:E318"/>
    <sortCondition ref="C2:C31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C971-D92D-9549-B46B-803C8664155A}">
  <dimension ref="A1:G15"/>
  <sheetViews>
    <sheetView workbookViewId="0">
      <selection sqref="A1:G1"/>
    </sheetView>
  </sheetViews>
  <sheetFormatPr baseColWidth="10" defaultRowHeight="14"/>
  <cols>
    <col min="1" max="5" width="10.83203125" style="141"/>
    <col min="6" max="6" width="28.33203125" style="141" customWidth="1"/>
    <col min="7" max="7" width="33.6640625" style="141" customWidth="1"/>
    <col min="8" max="16384" width="10.83203125" style="141"/>
  </cols>
  <sheetData>
    <row r="1" spans="1:7" ht="15" thickBot="1">
      <c r="A1" s="289" t="s">
        <v>824</v>
      </c>
      <c r="B1" s="290"/>
      <c r="C1" s="290"/>
      <c r="D1" s="290"/>
      <c r="E1" s="290"/>
      <c r="F1" s="290"/>
      <c r="G1" s="291"/>
    </row>
    <row r="2" spans="1:7" ht="16" thickBot="1">
      <c r="A2" s="142" t="s">
        <v>797</v>
      </c>
      <c r="B2" s="143" t="s">
        <v>12</v>
      </c>
      <c r="C2" s="143" t="s">
        <v>798</v>
      </c>
      <c r="D2" s="143" t="s">
        <v>799</v>
      </c>
      <c r="E2" s="143" t="s">
        <v>619</v>
      </c>
      <c r="F2" s="144" t="s">
        <v>800</v>
      </c>
      <c r="G2" s="145" t="s">
        <v>801</v>
      </c>
    </row>
    <row r="3" spans="1:7" ht="16" thickBot="1">
      <c r="A3" s="147">
        <v>57.1</v>
      </c>
      <c r="B3" s="148" t="s">
        <v>36</v>
      </c>
      <c r="C3" s="149">
        <v>67669</v>
      </c>
      <c r="D3" s="150">
        <v>234</v>
      </c>
      <c r="E3" s="149">
        <v>67903</v>
      </c>
      <c r="F3" s="151" t="s">
        <v>802</v>
      </c>
      <c r="G3" s="148" t="s">
        <v>803</v>
      </c>
    </row>
    <row r="4" spans="1:7" ht="16" thickBot="1">
      <c r="A4" s="147">
        <v>57.1</v>
      </c>
      <c r="B4" s="148" t="s">
        <v>43</v>
      </c>
      <c r="C4" s="149">
        <v>115262</v>
      </c>
      <c r="D4" s="149">
        <v>13630</v>
      </c>
      <c r="E4" s="149">
        <v>128892</v>
      </c>
      <c r="F4" s="151" t="s">
        <v>804</v>
      </c>
      <c r="G4" s="148" t="s">
        <v>805</v>
      </c>
    </row>
    <row r="5" spans="1:7" ht="16" thickBot="1">
      <c r="A5" s="147">
        <v>57.1</v>
      </c>
      <c r="B5" s="148" t="s">
        <v>161</v>
      </c>
      <c r="C5" s="149">
        <v>9399</v>
      </c>
      <c r="D5" s="149">
        <v>17316</v>
      </c>
      <c r="E5" s="149">
        <v>26715</v>
      </c>
      <c r="F5" s="151" t="s">
        <v>806</v>
      </c>
      <c r="G5" s="148" t="s">
        <v>807</v>
      </c>
    </row>
    <row r="6" spans="1:7" ht="16" thickBot="1">
      <c r="A6" s="147">
        <v>57.1</v>
      </c>
      <c r="B6" s="148" t="s">
        <v>92</v>
      </c>
      <c r="C6" s="149">
        <v>17832</v>
      </c>
      <c r="D6" s="149">
        <v>4388</v>
      </c>
      <c r="E6" s="149">
        <v>22220</v>
      </c>
      <c r="F6" s="151" t="s">
        <v>808</v>
      </c>
      <c r="G6" s="148" t="s">
        <v>809</v>
      </c>
    </row>
    <row r="7" spans="1:7" ht="16" thickBot="1">
      <c r="A7" s="147">
        <v>57.1</v>
      </c>
      <c r="B7" s="148" t="s">
        <v>810</v>
      </c>
      <c r="C7" s="149">
        <v>19199</v>
      </c>
      <c r="D7" s="149">
        <v>3211</v>
      </c>
      <c r="E7" s="149">
        <v>22410</v>
      </c>
      <c r="F7" s="151" t="s">
        <v>802</v>
      </c>
      <c r="G7" s="148" t="s">
        <v>811</v>
      </c>
    </row>
    <row r="8" spans="1:7" ht="16" thickBot="1">
      <c r="A8" s="147">
        <v>57.1</v>
      </c>
      <c r="B8" s="148" t="s">
        <v>273</v>
      </c>
      <c r="C8" s="149">
        <v>28625</v>
      </c>
      <c r="D8" s="149">
        <v>2479</v>
      </c>
      <c r="E8" s="149">
        <v>31104</v>
      </c>
      <c r="F8" s="151" t="s">
        <v>812</v>
      </c>
      <c r="G8" s="148" t="s">
        <v>811</v>
      </c>
    </row>
    <row r="9" spans="1:7" ht="16" thickBot="1">
      <c r="A9" s="147">
        <v>57.1</v>
      </c>
      <c r="B9" s="148" t="s">
        <v>813</v>
      </c>
      <c r="C9" s="149">
        <v>5308</v>
      </c>
      <c r="D9" s="149">
        <v>2811</v>
      </c>
      <c r="E9" s="149">
        <v>8119</v>
      </c>
      <c r="F9" s="151" t="s">
        <v>814</v>
      </c>
      <c r="G9" s="148" t="s">
        <v>815</v>
      </c>
    </row>
    <row r="10" spans="1:7" ht="61" customHeight="1" thickBot="1">
      <c r="A10" s="147">
        <v>57.2</v>
      </c>
      <c r="B10" s="148" t="s">
        <v>161</v>
      </c>
      <c r="C10" s="149">
        <v>63837</v>
      </c>
      <c r="D10" s="149">
        <v>73999</v>
      </c>
      <c r="E10" s="149">
        <v>137836</v>
      </c>
      <c r="F10" s="151" t="s">
        <v>816</v>
      </c>
      <c r="G10" s="148" t="s">
        <v>817</v>
      </c>
    </row>
    <row r="11" spans="1:7" ht="59" customHeight="1" thickBot="1">
      <c r="A11" s="147" t="s">
        <v>241</v>
      </c>
      <c r="B11" s="148" t="s">
        <v>161</v>
      </c>
      <c r="C11" s="149">
        <v>63708</v>
      </c>
      <c r="D11" s="149">
        <v>32575</v>
      </c>
      <c r="E11" s="149">
        <v>96283</v>
      </c>
      <c r="F11" s="151" t="s">
        <v>818</v>
      </c>
      <c r="G11" s="148" t="s">
        <v>817</v>
      </c>
    </row>
    <row r="12" spans="1:7" ht="58" customHeight="1" thickBot="1">
      <c r="A12" s="147" t="s">
        <v>241</v>
      </c>
      <c r="B12" s="148" t="s">
        <v>173</v>
      </c>
      <c r="C12" s="152"/>
      <c r="D12" s="152"/>
      <c r="E12" s="150">
        <v>691</v>
      </c>
      <c r="F12" s="151" t="s">
        <v>819</v>
      </c>
      <c r="G12" s="148" t="s">
        <v>820</v>
      </c>
    </row>
    <row r="13" spans="1:7" ht="55" customHeight="1" thickBot="1">
      <c r="A13" s="147" t="s">
        <v>821</v>
      </c>
      <c r="B13" s="148" t="s">
        <v>173</v>
      </c>
      <c r="C13" s="152"/>
      <c r="D13" s="152"/>
      <c r="E13" s="150">
        <v>410</v>
      </c>
      <c r="F13" s="151" t="s">
        <v>822</v>
      </c>
      <c r="G13" s="148" t="s">
        <v>820</v>
      </c>
    </row>
    <row r="14" spans="1:7" ht="16" thickBot="1">
      <c r="A14" s="147">
        <v>57.6</v>
      </c>
      <c r="B14" s="148" t="s">
        <v>173</v>
      </c>
      <c r="C14" s="152"/>
      <c r="D14" s="152"/>
      <c r="E14" s="149">
        <v>1596</v>
      </c>
      <c r="F14" s="151" t="s">
        <v>823</v>
      </c>
      <c r="G14" s="148" t="s">
        <v>820</v>
      </c>
    </row>
    <row r="15" spans="1:7" ht="15" thickBot="1">
      <c r="A15" s="292" t="s">
        <v>775</v>
      </c>
      <c r="B15" s="293"/>
      <c r="C15" s="146">
        <v>390839</v>
      </c>
      <c r="D15" s="146">
        <v>150643</v>
      </c>
      <c r="E15" s="146">
        <v>544178</v>
      </c>
      <c r="F15" s="294"/>
      <c r="G15" s="295"/>
    </row>
  </sheetData>
  <mergeCells count="3">
    <mergeCell ref="A1:G1"/>
    <mergeCell ref="A15:B15"/>
    <mergeCell ref="F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E4F9-13D5-1840-A05D-DD9A9F0D2562}">
  <dimension ref="A1:BV2"/>
  <sheetViews>
    <sheetView workbookViewId="0">
      <selection activeCell="J39" sqref="J39"/>
    </sheetView>
  </sheetViews>
  <sheetFormatPr baseColWidth="10" defaultRowHeight="16"/>
  <sheetData>
    <row r="1" spans="1:74">
      <c r="A1" t="s">
        <v>655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  <c r="BT1">
        <v>2020</v>
      </c>
      <c r="BU1">
        <v>2021</v>
      </c>
      <c r="BV1">
        <v>2022</v>
      </c>
    </row>
    <row r="2" spans="1:74" s="15" customFormat="1">
      <c r="A2" s="15" t="s">
        <v>656</v>
      </c>
      <c r="B2" s="15">
        <v>316610</v>
      </c>
      <c r="C2" s="15">
        <v>340124</v>
      </c>
      <c r="D2" s="15">
        <v>395906</v>
      </c>
      <c r="E2" s="15">
        <v>403502.73</v>
      </c>
      <c r="F2" s="15">
        <v>522008</v>
      </c>
      <c r="G2" s="15">
        <v>513263.27</v>
      </c>
      <c r="H2" s="15">
        <v>689435</v>
      </c>
      <c r="I2" s="15">
        <v>671092</v>
      </c>
      <c r="J2" s="15">
        <v>664819</v>
      </c>
      <c r="K2" s="15">
        <v>702752</v>
      </c>
      <c r="L2" s="15">
        <v>778441</v>
      </c>
      <c r="M2" s="15">
        <v>772294</v>
      </c>
      <c r="N2" s="15">
        <v>793273</v>
      </c>
      <c r="O2" s="15">
        <v>818997</v>
      </c>
      <c r="P2" s="15">
        <v>865146</v>
      </c>
      <c r="Q2" s="15">
        <v>868177</v>
      </c>
      <c r="R2" s="15">
        <v>938763</v>
      </c>
      <c r="S2" s="15">
        <v>1022681</v>
      </c>
      <c r="T2" s="15">
        <v>1089922</v>
      </c>
      <c r="U2" s="15">
        <v>1084790</v>
      </c>
      <c r="V2" s="15">
        <v>1138923</v>
      </c>
      <c r="W2" s="15">
        <v>1141984</v>
      </c>
      <c r="X2" s="15">
        <v>1152807</v>
      </c>
      <c r="Y2" s="15">
        <v>1183949</v>
      </c>
      <c r="Z2" s="15">
        <v>1386932</v>
      </c>
      <c r="AA2" s="15">
        <v>1580710</v>
      </c>
      <c r="AB2" s="15">
        <v>1705848</v>
      </c>
      <c r="AC2" s="15">
        <v>1971817</v>
      </c>
      <c r="AD2" s="15">
        <v>2042518</v>
      </c>
      <c r="AE2" s="15">
        <v>2105434</v>
      </c>
      <c r="AF2" s="15">
        <v>2172828</v>
      </c>
      <c r="AG2" s="15">
        <v>2220498</v>
      </c>
      <c r="AH2" s="15">
        <v>2374579</v>
      </c>
      <c r="AI2" s="15">
        <v>2566943</v>
      </c>
      <c r="AJ2" s="15">
        <v>2621353</v>
      </c>
      <c r="AK2" s="15">
        <v>2591350</v>
      </c>
      <c r="AL2" s="15">
        <v>2856204</v>
      </c>
      <c r="AM2" s="15">
        <v>3060417</v>
      </c>
      <c r="AN2" s="15">
        <v>3033407</v>
      </c>
      <c r="AO2" s="15">
        <v>3226438</v>
      </c>
      <c r="AP2" s="15">
        <v>3231789</v>
      </c>
      <c r="AQ2" s="15">
        <v>3441861</v>
      </c>
      <c r="AR2" s="15">
        <v>3661942</v>
      </c>
      <c r="AS2" s="15">
        <v>4038976</v>
      </c>
      <c r="AT2" s="15">
        <v>4024205</v>
      </c>
      <c r="AU2" s="15">
        <v>4185566</v>
      </c>
      <c r="AV2" s="15">
        <v>4219646</v>
      </c>
      <c r="AW2" s="15">
        <v>4661519</v>
      </c>
      <c r="AX2" s="15">
        <v>4948989</v>
      </c>
      <c r="AY2" s="15">
        <v>4891694</v>
      </c>
      <c r="AZ2" s="15">
        <v>5076581</v>
      </c>
      <c r="BA2" s="15">
        <v>4884378</v>
      </c>
      <c r="BB2" s="15">
        <v>5156853</v>
      </c>
      <c r="BC2" s="15">
        <v>5333893</v>
      </c>
      <c r="BD2" s="15">
        <v>5574213</v>
      </c>
      <c r="BE2" s="15">
        <v>5483122</v>
      </c>
      <c r="BF2" s="15">
        <v>5712721</v>
      </c>
      <c r="BG2" s="15">
        <v>5727776</v>
      </c>
      <c r="BH2" s="15">
        <v>5831980</v>
      </c>
      <c r="BI2" s="15">
        <v>6031902</v>
      </c>
      <c r="BJ2" s="15">
        <v>5968963.04</v>
      </c>
      <c r="BK2" s="15">
        <v>6157605.0499999998</v>
      </c>
      <c r="BL2" s="15">
        <v>6155382.2999999998</v>
      </c>
      <c r="BM2" s="15">
        <v>6246369.75</v>
      </c>
      <c r="BN2" s="15">
        <v>6315310.0199999996</v>
      </c>
      <c r="BO2" s="15">
        <v>6350127.0099999998</v>
      </c>
      <c r="BP2" s="15">
        <v>6379001.2300000004</v>
      </c>
      <c r="BQ2" s="15">
        <v>7068222.7400000002</v>
      </c>
      <c r="BR2" s="15">
        <v>6695837.5999999996</v>
      </c>
      <c r="BS2" s="15">
        <v>6605069.1699999999</v>
      </c>
      <c r="BT2" s="15">
        <v>6253332.5599999996</v>
      </c>
      <c r="BU2" s="15">
        <v>5887413.46</v>
      </c>
      <c r="BV2" s="15">
        <v>6124359.9500000002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A576-2877-9B43-9241-97A61D9580D4}">
  <dimension ref="C1:BX4"/>
  <sheetViews>
    <sheetView workbookViewId="0">
      <selection activeCell="E47" sqref="E47"/>
    </sheetView>
  </sheetViews>
  <sheetFormatPr baseColWidth="10" defaultRowHeight="16"/>
  <sheetData>
    <row r="1" spans="3:76" s="45" customFormat="1">
      <c r="D1" s="45">
        <v>1950</v>
      </c>
      <c r="E1" s="45">
        <v>1951</v>
      </c>
      <c r="F1" s="45">
        <v>1952</v>
      </c>
      <c r="G1" s="45">
        <v>1953</v>
      </c>
      <c r="H1" s="45">
        <v>1954</v>
      </c>
      <c r="I1" s="45">
        <v>1955</v>
      </c>
      <c r="J1" s="45">
        <v>1956</v>
      </c>
      <c r="K1" s="45">
        <v>1957</v>
      </c>
      <c r="L1" s="45">
        <v>1958</v>
      </c>
      <c r="M1" s="45">
        <v>1959</v>
      </c>
      <c r="N1" s="45">
        <v>1960</v>
      </c>
      <c r="O1" s="45">
        <v>1961</v>
      </c>
      <c r="P1" s="45">
        <v>1962</v>
      </c>
      <c r="Q1" s="45">
        <v>1963</v>
      </c>
      <c r="R1" s="45">
        <v>1964</v>
      </c>
      <c r="S1" s="45">
        <v>1965</v>
      </c>
      <c r="T1" s="45">
        <v>1966</v>
      </c>
      <c r="U1" s="45">
        <v>1967</v>
      </c>
      <c r="V1" s="45">
        <v>1968</v>
      </c>
      <c r="W1" s="45">
        <v>1969</v>
      </c>
      <c r="X1" s="45">
        <v>1970</v>
      </c>
      <c r="Y1" s="45">
        <v>1971</v>
      </c>
      <c r="Z1" s="45">
        <v>1972</v>
      </c>
      <c r="AA1" s="45">
        <v>1973</v>
      </c>
      <c r="AB1" s="45">
        <v>1974</v>
      </c>
      <c r="AC1" s="45">
        <v>1975</v>
      </c>
      <c r="AD1" s="45">
        <v>1976</v>
      </c>
      <c r="AE1" s="45">
        <v>1977</v>
      </c>
      <c r="AF1" s="45">
        <v>1978</v>
      </c>
      <c r="AG1" s="45">
        <v>1979</v>
      </c>
      <c r="AH1" s="45">
        <v>1980</v>
      </c>
      <c r="AI1" s="45">
        <v>1981</v>
      </c>
      <c r="AJ1" s="45">
        <v>1982</v>
      </c>
      <c r="AK1" s="45">
        <v>1983</v>
      </c>
      <c r="AL1" s="45">
        <v>1984</v>
      </c>
      <c r="AM1" s="45">
        <v>1985</v>
      </c>
      <c r="AN1" s="45">
        <v>1986</v>
      </c>
      <c r="AO1" s="45">
        <v>1987</v>
      </c>
      <c r="AP1" s="45">
        <v>1988</v>
      </c>
      <c r="AQ1" s="45">
        <v>1989</v>
      </c>
      <c r="AR1" s="45">
        <v>1990</v>
      </c>
      <c r="AS1" s="45">
        <v>1991</v>
      </c>
      <c r="AT1" s="45">
        <v>1992</v>
      </c>
      <c r="AU1" s="45">
        <v>1993</v>
      </c>
      <c r="AV1" s="45">
        <v>1994</v>
      </c>
      <c r="AW1" s="45">
        <v>1995</v>
      </c>
      <c r="AX1" s="45">
        <v>1996</v>
      </c>
      <c r="AY1" s="45">
        <v>1997</v>
      </c>
      <c r="AZ1" s="45">
        <v>1998</v>
      </c>
      <c r="BA1" s="45">
        <v>1999</v>
      </c>
      <c r="BB1" s="45">
        <v>2000</v>
      </c>
      <c r="BC1" s="45">
        <v>2001</v>
      </c>
      <c r="BD1" s="45">
        <v>2002</v>
      </c>
      <c r="BE1" s="45">
        <v>2003</v>
      </c>
      <c r="BF1" s="45">
        <v>2004</v>
      </c>
      <c r="BG1" s="45">
        <v>2005</v>
      </c>
      <c r="BH1" s="45">
        <v>2006</v>
      </c>
      <c r="BI1" s="45">
        <v>2007</v>
      </c>
      <c r="BJ1" s="45">
        <v>2008</v>
      </c>
      <c r="BK1" s="45">
        <v>2009</v>
      </c>
      <c r="BL1" s="45">
        <v>2010</v>
      </c>
      <c r="BM1" s="45">
        <v>2011</v>
      </c>
      <c r="BN1" s="45">
        <v>2012</v>
      </c>
      <c r="BO1" s="45">
        <v>2013</v>
      </c>
      <c r="BP1" s="45">
        <v>2014</v>
      </c>
      <c r="BQ1" s="45">
        <v>2015</v>
      </c>
      <c r="BR1" s="45">
        <v>2016</v>
      </c>
      <c r="BS1" s="45">
        <v>2017</v>
      </c>
      <c r="BT1" s="45">
        <v>2018</v>
      </c>
      <c r="BU1" s="45">
        <v>2019</v>
      </c>
      <c r="BV1" s="45">
        <v>2020</v>
      </c>
      <c r="BW1" s="45">
        <v>2021</v>
      </c>
      <c r="BX1" s="45">
        <v>2022</v>
      </c>
    </row>
    <row r="2" spans="3:76">
      <c r="C2" t="s">
        <v>657</v>
      </c>
      <c r="D2" s="15">
        <v>113920</v>
      </c>
      <c r="E2" s="15">
        <v>119620</v>
      </c>
      <c r="F2" s="15">
        <v>120760</v>
      </c>
      <c r="G2" s="15">
        <v>124070</v>
      </c>
      <c r="H2" s="15">
        <v>137980</v>
      </c>
      <c r="I2" s="15">
        <v>128000</v>
      </c>
      <c r="J2" s="15">
        <v>143170</v>
      </c>
      <c r="K2" s="15">
        <v>137890</v>
      </c>
      <c r="L2" s="15">
        <v>144870</v>
      </c>
      <c r="M2" s="15">
        <v>138910</v>
      </c>
      <c r="N2" s="15">
        <v>147410</v>
      </c>
      <c r="O2" s="15">
        <v>137220</v>
      </c>
      <c r="P2" s="15">
        <v>149533</v>
      </c>
      <c r="Q2" s="15">
        <v>142469</v>
      </c>
      <c r="R2" s="15">
        <v>181715</v>
      </c>
      <c r="S2" s="15">
        <v>173130</v>
      </c>
      <c r="T2" s="15">
        <v>193878</v>
      </c>
      <c r="U2" s="15">
        <v>225670</v>
      </c>
      <c r="V2" s="15">
        <v>230220</v>
      </c>
      <c r="W2" s="15">
        <v>227606</v>
      </c>
      <c r="X2" s="15">
        <v>250773</v>
      </c>
      <c r="Y2" s="15">
        <v>253893</v>
      </c>
      <c r="Z2" s="15">
        <v>254881</v>
      </c>
      <c r="AA2" s="15">
        <v>298698</v>
      </c>
      <c r="AB2" s="15">
        <v>379177</v>
      </c>
      <c r="AC2" s="15">
        <v>408311</v>
      </c>
      <c r="AD2" s="15">
        <v>456761</v>
      </c>
      <c r="AE2" s="15">
        <v>498789</v>
      </c>
      <c r="AF2" s="15">
        <v>562557</v>
      </c>
      <c r="AG2" s="15">
        <v>581707</v>
      </c>
      <c r="AH2" s="15">
        <v>546446</v>
      </c>
      <c r="AI2" s="15">
        <v>556004</v>
      </c>
      <c r="AJ2" s="15">
        <v>657533</v>
      </c>
      <c r="AK2" s="15">
        <v>706463</v>
      </c>
      <c r="AL2" s="15">
        <v>742078</v>
      </c>
      <c r="AM2" s="15">
        <v>717505</v>
      </c>
      <c r="AN2" s="15">
        <v>845116</v>
      </c>
      <c r="AO2" s="15">
        <v>893053</v>
      </c>
      <c r="AP2" s="15">
        <v>866669</v>
      </c>
      <c r="AQ2" s="15">
        <v>954631</v>
      </c>
      <c r="AR2" s="15">
        <v>887016</v>
      </c>
      <c r="AS2" s="15">
        <v>954759</v>
      </c>
      <c r="AT2" s="15">
        <v>1093814</v>
      </c>
      <c r="AU2" s="15">
        <v>1188282</v>
      </c>
      <c r="AV2" s="15">
        <v>1173088</v>
      </c>
      <c r="AW2" s="15">
        <v>1243590</v>
      </c>
      <c r="AX2" s="15">
        <v>1333714</v>
      </c>
      <c r="AY2" s="15">
        <v>1459575</v>
      </c>
      <c r="AZ2" s="15">
        <v>1431881</v>
      </c>
      <c r="BA2" s="15">
        <v>1549444</v>
      </c>
      <c r="BB2" s="15">
        <v>1544934</v>
      </c>
      <c r="BC2" s="15">
        <v>1428867</v>
      </c>
      <c r="BD2" s="15">
        <v>1442953</v>
      </c>
      <c r="BE2" s="15">
        <v>1485838</v>
      </c>
      <c r="BF2" s="15">
        <v>1512280</v>
      </c>
      <c r="BG2" s="15">
        <v>1459539</v>
      </c>
      <c r="BH2" s="15">
        <v>1637608</v>
      </c>
      <c r="BI2" s="15">
        <v>1682842</v>
      </c>
      <c r="BJ2" s="15">
        <v>1883642</v>
      </c>
      <c r="BK2" s="15">
        <v>1914676</v>
      </c>
      <c r="BL2" s="15">
        <v>1882306</v>
      </c>
      <c r="BM2" s="15">
        <v>2122350</v>
      </c>
      <c r="BN2" s="15">
        <v>2102433</v>
      </c>
      <c r="BO2" s="15">
        <v>2238499.4499999993</v>
      </c>
      <c r="BP2" s="15">
        <v>2201374.8799999985</v>
      </c>
      <c r="BQ2" s="15">
        <v>2313075.069999998</v>
      </c>
      <c r="BR2" s="15">
        <v>2321920.3299999996</v>
      </c>
      <c r="BS2" s="15">
        <v>2705129.8000000017</v>
      </c>
      <c r="BT2" s="15">
        <v>2328426.5999999982</v>
      </c>
      <c r="BU2" s="15">
        <v>2405173.9199999967</v>
      </c>
      <c r="BV2" s="15">
        <v>2144072.4799999991</v>
      </c>
      <c r="BW2" s="15">
        <v>2115697.3099999996</v>
      </c>
      <c r="BX2" s="15"/>
    </row>
    <row r="3" spans="3:76">
      <c r="C3" t="s">
        <v>658</v>
      </c>
      <c r="D3" s="15">
        <v>102944.38</v>
      </c>
      <c r="E3" s="15">
        <v>115790.04000000001</v>
      </c>
      <c r="F3" s="15">
        <v>123552.75</v>
      </c>
      <c r="G3" s="15">
        <v>132645.73000000001</v>
      </c>
      <c r="H3" s="15">
        <v>162242.94</v>
      </c>
      <c r="I3" s="15">
        <v>164255.27000000002</v>
      </c>
      <c r="J3" s="15">
        <v>212665.74</v>
      </c>
      <c r="K3" s="15">
        <v>190755.04</v>
      </c>
      <c r="L3" s="15">
        <v>172340.67</v>
      </c>
      <c r="M3" s="15">
        <v>207708.05000000002</v>
      </c>
      <c r="N3" s="15">
        <v>263528.02</v>
      </c>
      <c r="O3" s="15">
        <v>246561.81</v>
      </c>
      <c r="P3" s="15">
        <v>239709.32</v>
      </c>
      <c r="Q3" s="15">
        <v>252464.19999999998</v>
      </c>
      <c r="R3" s="15">
        <v>258063.31</v>
      </c>
      <c r="S3" s="15">
        <v>257387.15000000002</v>
      </c>
      <c r="T3" s="15">
        <v>301380.01</v>
      </c>
      <c r="U3" s="15">
        <v>316280.18</v>
      </c>
      <c r="V3" s="15">
        <v>341847.52</v>
      </c>
      <c r="W3" s="15">
        <v>323849.30000000005</v>
      </c>
      <c r="X3" s="15">
        <v>315991.42000000004</v>
      </c>
      <c r="Y3" s="15">
        <v>296525.8</v>
      </c>
      <c r="Z3" s="15">
        <v>271202.24</v>
      </c>
      <c r="AA3" s="15">
        <v>285196.90000000002</v>
      </c>
      <c r="AB3" s="15">
        <v>341553.43</v>
      </c>
      <c r="AC3" s="15">
        <v>432514.81</v>
      </c>
      <c r="AD3" s="15">
        <v>497579.93</v>
      </c>
      <c r="AE3" s="15">
        <v>547815.35</v>
      </c>
      <c r="AF3" s="15">
        <v>539361.59</v>
      </c>
      <c r="AG3" s="15">
        <v>611057.59</v>
      </c>
      <c r="AH3" s="15">
        <v>671513.93</v>
      </c>
      <c r="AI3" s="15">
        <v>647289.92000000004</v>
      </c>
      <c r="AJ3" s="15">
        <v>743250.63</v>
      </c>
      <c r="AK3" s="15">
        <v>833484.64</v>
      </c>
      <c r="AL3" s="15">
        <v>868661.88000000012</v>
      </c>
      <c r="AM3" s="15">
        <v>760586.22</v>
      </c>
      <c r="AN3" s="15">
        <v>779077.18</v>
      </c>
      <c r="AO3" s="15">
        <v>878962.84</v>
      </c>
      <c r="AP3" s="15">
        <v>867187.80999999994</v>
      </c>
      <c r="AQ3" s="15">
        <v>858951.56</v>
      </c>
      <c r="AR3" s="15">
        <v>881289.83</v>
      </c>
      <c r="AS3" s="15">
        <v>947206.18</v>
      </c>
      <c r="AT3" s="15">
        <v>962554.04999999993</v>
      </c>
      <c r="AU3" s="15">
        <v>1139199.79</v>
      </c>
      <c r="AV3" s="15">
        <v>1273964.7899999998</v>
      </c>
      <c r="AW3" s="15">
        <v>1366505.7</v>
      </c>
      <c r="AX3" s="15">
        <v>1409789.4000000001</v>
      </c>
      <c r="AY3" s="15">
        <v>1531542.26</v>
      </c>
      <c r="AZ3" s="15">
        <v>1588360.72</v>
      </c>
      <c r="BA3" s="15">
        <v>1484785.91</v>
      </c>
      <c r="BB3" s="15">
        <v>1418880.1</v>
      </c>
      <c r="BC3" s="15">
        <v>1353689.84</v>
      </c>
      <c r="BD3" s="15">
        <v>1334835.67</v>
      </c>
      <c r="BE3" s="15">
        <v>1408661.2400000002</v>
      </c>
      <c r="BF3" s="15">
        <v>1463478.01</v>
      </c>
      <c r="BG3" s="15">
        <v>1473032.8399999999</v>
      </c>
      <c r="BH3" s="15">
        <v>1568763.6400000001</v>
      </c>
      <c r="BI3" s="15">
        <v>1809088.5</v>
      </c>
      <c r="BJ3" s="15">
        <v>1877008.43</v>
      </c>
      <c r="BK3" s="15">
        <v>1978476.19</v>
      </c>
      <c r="BL3" s="15">
        <v>2015699.6599999997</v>
      </c>
      <c r="BM3" s="15">
        <v>2024497.57</v>
      </c>
      <c r="BN3" s="15">
        <v>2074630.14</v>
      </c>
      <c r="BO3" s="15">
        <v>2131883.66</v>
      </c>
      <c r="BP3" s="15">
        <v>2305331.7199999993</v>
      </c>
      <c r="BQ3" s="15">
        <v>2241322.0099999993</v>
      </c>
      <c r="BR3" s="15">
        <v>2189338.66</v>
      </c>
      <c r="BS3" s="15">
        <v>2479556.2899999977</v>
      </c>
      <c r="BT3" s="15">
        <v>2213439.1100000003</v>
      </c>
      <c r="BU3" s="15">
        <v>2398044.4500000002</v>
      </c>
      <c r="BV3" s="15">
        <v>2263537.0000000019</v>
      </c>
      <c r="BW3" s="15">
        <v>2266835.69</v>
      </c>
      <c r="BX3" s="15"/>
    </row>
    <row r="4" spans="3:76">
      <c r="C4" t="s">
        <v>659</v>
      </c>
      <c r="D4" s="15">
        <v>99745.62</v>
      </c>
      <c r="E4" s="15">
        <v>104713.95</v>
      </c>
      <c r="F4" s="15">
        <v>151593.25</v>
      </c>
      <c r="G4" s="15">
        <v>146787</v>
      </c>
      <c r="H4" s="15">
        <v>221785.06</v>
      </c>
      <c r="I4" s="15">
        <v>221008</v>
      </c>
      <c r="J4" s="15">
        <v>333599.25</v>
      </c>
      <c r="K4" s="15">
        <v>342446.97</v>
      </c>
      <c r="L4" s="15">
        <v>347608.33</v>
      </c>
      <c r="M4" s="15">
        <v>356133.95</v>
      </c>
      <c r="N4" s="15">
        <v>367502.99</v>
      </c>
      <c r="O4" s="15">
        <v>388512.19</v>
      </c>
      <c r="P4" s="15">
        <v>404030.68</v>
      </c>
      <c r="Q4" s="15">
        <v>424063.8</v>
      </c>
      <c r="R4" s="15">
        <v>425367.69</v>
      </c>
      <c r="S4" s="15">
        <v>437659.85</v>
      </c>
      <c r="T4" s="15">
        <v>443505</v>
      </c>
      <c r="U4" s="15">
        <v>480730.82</v>
      </c>
      <c r="V4" s="15">
        <v>517854.48</v>
      </c>
      <c r="W4" s="15">
        <v>533334.69999999995</v>
      </c>
      <c r="X4" s="15">
        <v>572158.57999999996</v>
      </c>
      <c r="Y4" s="15">
        <v>591565.19999999995</v>
      </c>
      <c r="Z4" s="15">
        <v>626723.77</v>
      </c>
      <c r="AA4" s="15">
        <v>600054.1</v>
      </c>
      <c r="AB4" s="15">
        <v>666173.56999999995</v>
      </c>
      <c r="AC4" s="15">
        <v>739260.18</v>
      </c>
      <c r="AD4" s="15">
        <v>751203.07</v>
      </c>
      <c r="AE4" s="15">
        <v>925032.65</v>
      </c>
      <c r="AF4" s="15">
        <v>940241.42</v>
      </c>
      <c r="AG4" s="15">
        <v>912548.42</v>
      </c>
      <c r="AH4" s="15">
        <v>954809.07</v>
      </c>
      <c r="AI4" s="15">
        <v>1017047.08</v>
      </c>
      <c r="AJ4" s="15">
        <v>973403.37</v>
      </c>
      <c r="AK4" s="15">
        <v>1026703.36</v>
      </c>
      <c r="AL4" s="15">
        <v>1010356.12</v>
      </c>
      <c r="AM4" s="15">
        <v>1113060.79</v>
      </c>
      <c r="AN4" s="15">
        <v>1231963.82</v>
      </c>
      <c r="AO4" s="15">
        <v>1288373.1599999999</v>
      </c>
      <c r="AP4" s="15">
        <v>1299169.19</v>
      </c>
      <c r="AQ4" s="15">
        <v>1412648.44</v>
      </c>
      <c r="AR4" s="15">
        <v>1463423.18</v>
      </c>
      <c r="AS4" s="15">
        <v>1539796.82</v>
      </c>
      <c r="AT4" s="15">
        <v>1605491.96</v>
      </c>
      <c r="AU4" s="15">
        <v>1711442.21</v>
      </c>
      <c r="AV4" s="15">
        <v>1576815.21</v>
      </c>
      <c r="AW4" s="15">
        <v>1575179.29</v>
      </c>
      <c r="AX4" s="15">
        <v>1475789.59</v>
      </c>
      <c r="AY4" s="15">
        <v>1670346.74</v>
      </c>
      <c r="AZ4" s="15">
        <v>1928705.27</v>
      </c>
      <c r="BA4" s="15">
        <v>1857421.09</v>
      </c>
      <c r="BB4" s="15">
        <v>2112726.8899999997</v>
      </c>
      <c r="BC4" s="15">
        <v>2101776.16</v>
      </c>
      <c r="BD4" s="15">
        <v>2378995.33</v>
      </c>
      <c r="BE4" s="15">
        <v>2439333.7599999998</v>
      </c>
      <c r="BF4" s="15">
        <v>2598317.9900000002</v>
      </c>
      <c r="BG4" s="15">
        <v>2550425.15</v>
      </c>
      <c r="BH4" s="15">
        <v>2506215.36</v>
      </c>
      <c r="BI4" s="15">
        <v>2235706.5</v>
      </c>
      <c r="BJ4" s="15">
        <v>2071325.57</v>
      </c>
      <c r="BK4" s="15">
        <v>2138629.8200000003</v>
      </c>
      <c r="BL4" s="15">
        <v>2070861.39</v>
      </c>
      <c r="BM4" s="15">
        <v>2010756.48</v>
      </c>
      <c r="BN4" s="15">
        <v>1978135.15</v>
      </c>
      <c r="BO4" s="15">
        <v>1875981.64</v>
      </c>
      <c r="BP4" s="15">
        <v>1808591.42</v>
      </c>
      <c r="BQ4" s="15">
        <v>1795728.9</v>
      </c>
      <c r="BR4" s="15">
        <v>1867740.2200000002</v>
      </c>
      <c r="BS4" s="15">
        <v>1883535.6300000001</v>
      </c>
      <c r="BT4" s="15">
        <v>2153971.6199999996</v>
      </c>
      <c r="BU4" s="15">
        <v>1801850.82</v>
      </c>
      <c r="BV4" s="15">
        <v>1845723.04</v>
      </c>
      <c r="BW4" s="15">
        <v>1504880.49</v>
      </c>
      <c r="BX4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7F44-27D3-5740-BF52-C0AD05E338F8}">
  <dimension ref="A1:CC67"/>
  <sheetViews>
    <sheetView tabSelected="1" topLeftCell="A36" zoomScale="140" zoomScaleNormal="140" workbookViewId="0">
      <selection activeCell="B68" sqref="B68"/>
    </sheetView>
  </sheetViews>
  <sheetFormatPr baseColWidth="10" defaultRowHeight="16"/>
  <cols>
    <col min="2" max="2" width="35.1640625" customWidth="1"/>
    <col min="79" max="79" width="12.6640625" customWidth="1"/>
  </cols>
  <sheetData>
    <row r="1" spans="1:81">
      <c r="B1" t="s">
        <v>647</v>
      </c>
      <c r="C1" t="s">
        <v>660</v>
      </c>
      <c r="D1" t="s">
        <v>649</v>
      </c>
      <c r="E1" t="s">
        <v>650</v>
      </c>
      <c r="F1" t="s">
        <v>661</v>
      </c>
      <c r="G1" t="s">
        <v>662</v>
      </c>
      <c r="H1" t="s">
        <v>663</v>
      </c>
      <c r="I1" t="s">
        <v>664</v>
      </c>
      <c r="J1" t="s">
        <v>665</v>
      </c>
      <c r="K1" t="s">
        <v>666</v>
      </c>
      <c r="L1" t="s">
        <v>667</v>
      </c>
      <c r="M1" t="s">
        <v>668</v>
      </c>
      <c r="N1" t="s">
        <v>669</v>
      </c>
      <c r="O1" t="s">
        <v>670</v>
      </c>
      <c r="P1" t="s">
        <v>671</v>
      </c>
      <c r="Q1" t="s">
        <v>672</v>
      </c>
      <c r="R1" t="s">
        <v>673</v>
      </c>
      <c r="S1" t="s">
        <v>674</v>
      </c>
      <c r="T1" t="s">
        <v>675</v>
      </c>
      <c r="U1" t="s">
        <v>676</v>
      </c>
      <c r="V1" t="s">
        <v>677</v>
      </c>
      <c r="W1" t="s">
        <v>678</v>
      </c>
      <c r="X1" t="s">
        <v>679</v>
      </c>
      <c r="Y1" t="s">
        <v>680</v>
      </c>
      <c r="Z1" t="s">
        <v>681</v>
      </c>
      <c r="AA1" t="s">
        <v>682</v>
      </c>
      <c r="AB1" t="s">
        <v>683</v>
      </c>
      <c r="AC1" t="s">
        <v>684</v>
      </c>
      <c r="AD1" t="s">
        <v>685</v>
      </c>
      <c r="AE1" t="s">
        <v>686</v>
      </c>
      <c r="AF1" t="s">
        <v>687</v>
      </c>
      <c r="AG1" t="s">
        <v>688</v>
      </c>
      <c r="AH1" t="s">
        <v>689</v>
      </c>
      <c r="AI1" t="s">
        <v>690</v>
      </c>
      <c r="AJ1" t="s">
        <v>691</v>
      </c>
      <c r="AK1" t="s">
        <v>692</v>
      </c>
      <c r="AL1" t="s">
        <v>693</v>
      </c>
      <c r="AM1" t="s">
        <v>694</v>
      </c>
      <c r="AN1" t="s">
        <v>695</v>
      </c>
      <c r="AO1" t="s">
        <v>696</v>
      </c>
      <c r="AP1" t="s">
        <v>697</v>
      </c>
      <c r="AQ1" t="s">
        <v>698</v>
      </c>
      <c r="AR1" t="s">
        <v>699</v>
      </c>
      <c r="AS1" t="s">
        <v>700</v>
      </c>
      <c r="AT1" t="s">
        <v>701</v>
      </c>
      <c r="AU1" t="s">
        <v>702</v>
      </c>
      <c r="AV1" t="s">
        <v>703</v>
      </c>
      <c r="AW1" t="s">
        <v>704</v>
      </c>
      <c r="AX1" t="s">
        <v>705</v>
      </c>
      <c r="AY1" t="s">
        <v>706</v>
      </c>
      <c r="AZ1" t="s">
        <v>707</v>
      </c>
      <c r="BA1" t="s">
        <v>708</v>
      </c>
      <c r="BB1" t="s">
        <v>709</v>
      </c>
      <c r="BC1" t="s">
        <v>710</v>
      </c>
      <c r="BD1" t="s">
        <v>711</v>
      </c>
      <c r="BE1" t="s">
        <v>712</v>
      </c>
      <c r="BF1" t="s">
        <v>713</v>
      </c>
      <c r="BG1" t="s">
        <v>714</v>
      </c>
      <c r="BH1" t="s">
        <v>715</v>
      </c>
      <c r="BI1" t="s">
        <v>716</v>
      </c>
      <c r="BJ1" t="s">
        <v>717</v>
      </c>
      <c r="BK1" t="s">
        <v>718</v>
      </c>
      <c r="BL1" t="s">
        <v>719</v>
      </c>
      <c r="BM1" t="s">
        <v>720</v>
      </c>
      <c r="BN1" t="s">
        <v>721</v>
      </c>
      <c r="BO1" t="s">
        <v>722</v>
      </c>
      <c r="BP1" t="s">
        <v>723</v>
      </c>
      <c r="BQ1" t="s">
        <v>724</v>
      </c>
      <c r="BR1" t="s">
        <v>725</v>
      </c>
      <c r="BS1" t="s">
        <v>726</v>
      </c>
      <c r="BT1" t="s">
        <v>727</v>
      </c>
      <c r="BU1" t="s">
        <v>728</v>
      </c>
      <c r="BV1" t="s">
        <v>729</v>
      </c>
      <c r="BW1" t="s">
        <v>730</v>
      </c>
      <c r="BX1" t="s">
        <v>731</v>
      </c>
      <c r="BY1" t="s">
        <v>732</v>
      </c>
      <c r="BZ1" t="s">
        <v>733</v>
      </c>
      <c r="CA1" t="s">
        <v>734</v>
      </c>
    </row>
    <row r="2" spans="1:81">
      <c r="B2" t="s">
        <v>161</v>
      </c>
      <c r="C2" t="s">
        <v>651</v>
      </c>
      <c r="D2" t="s">
        <v>735</v>
      </c>
      <c r="E2" t="s">
        <v>652</v>
      </c>
      <c r="F2" t="s">
        <v>736</v>
      </c>
      <c r="G2">
        <v>597</v>
      </c>
      <c r="H2">
        <v>3440</v>
      </c>
      <c r="I2">
        <v>3739</v>
      </c>
      <c r="J2">
        <v>3796</v>
      </c>
      <c r="K2">
        <v>4687</v>
      </c>
      <c r="L2">
        <v>4687</v>
      </c>
      <c r="M2">
        <v>4969</v>
      </c>
      <c r="N2">
        <v>4747</v>
      </c>
      <c r="O2">
        <v>4743</v>
      </c>
      <c r="P2">
        <v>4747</v>
      </c>
      <c r="Q2">
        <v>4687</v>
      </c>
      <c r="R2">
        <v>5026</v>
      </c>
      <c r="S2">
        <v>6225</v>
      </c>
      <c r="T2">
        <v>6344</v>
      </c>
      <c r="U2">
        <v>6464</v>
      </c>
      <c r="V2">
        <v>6813</v>
      </c>
      <c r="W2">
        <v>7883</v>
      </c>
      <c r="X2">
        <v>8013</v>
      </c>
      <c r="Y2">
        <v>8003</v>
      </c>
      <c r="Z2">
        <v>8294</v>
      </c>
      <c r="AA2">
        <v>7266</v>
      </c>
      <c r="AB2">
        <v>7045</v>
      </c>
      <c r="AC2">
        <v>8782</v>
      </c>
      <c r="AD2">
        <v>11022</v>
      </c>
      <c r="AE2">
        <v>13046</v>
      </c>
      <c r="AF2">
        <v>19175</v>
      </c>
      <c r="AG2">
        <v>21496</v>
      </c>
      <c r="AH2">
        <v>25476</v>
      </c>
      <c r="AI2">
        <v>24228</v>
      </c>
      <c r="AJ2">
        <v>23376</v>
      </c>
      <c r="AK2">
        <v>26483</v>
      </c>
      <c r="AL2">
        <v>29610</v>
      </c>
      <c r="AM2">
        <v>38944</v>
      </c>
      <c r="AN2">
        <v>37389</v>
      </c>
      <c r="AO2">
        <v>38976</v>
      </c>
      <c r="AP2">
        <v>40401</v>
      </c>
      <c r="AQ2">
        <v>39255</v>
      </c>
      <c r="AR2">
        <v>42446</v>
      </c>
      <c r="AS2">
        <v>52926</v>
      </c>
      <c r="AT2">
        <v>60524</v>
      </c>
      <c r="AU2">
        <v>49831</v>
      </c>
      <c r="AV2">
        <v>57890</v>
      </c>
      <c r="AW2">
        <v>60932</v>
      </c>
      <c r="AX2">
        <v>83777</v>
      </c>
      <c r="AY2">
        <v>97051</v>
      </c>
      <c r="AZ2">
        <v>101921</v>
      </c>
      <c r="BA2">
        <v>140390</v>
      </c>
      <c r="BB2">
        <v>155653</v>
      </c>
      <c r="BC2">
        <v>148336</v>
      </c>
      <c r="BD2">
        <v>163559</v>
      </c>
      <c r="BE2">
        <v>137560</v>
      </c>
      <c r="BF2">
        <v>136401</v>
      </c>
      <c r="BG2">
        <v>127079</v>
      </c>
      <c r="BH2">
        <v>113592</v>
      </c>
      <c r="BI2">
        <v>126571</v>
      </c>
      <c r="BJ2">
        <v>145520</v>
      </c>
      <c r="BK2">
        <v>125603</v>
      </c>
      <c r="BL2">
        <v>158674</v>
      </c>
      <c r="BM2">
        <v>155948</v>
      </c>
      <c r="BN2">
        <v>169548</v>
      </c>
      <c r="BO2">
        <v>171103</v>
      </c>
      <c r="BP2">
        <v>183197</v>
      </c>
      <c r="BQ2">
        <v>191620.01</v>
      </c>
      <c r="BR2">
        <v>204402.94</v>
      </c>
      <c r="BS2">
        <v>172419.71</v>
      </c>
      <c r="BT2">
        <v>170840.13</v>
      </c>
      <c r="BU2">
        <v>157045.76999999999</v>
      </c>
      <c r="BV2">
        <v>191945.59</v>
      </c>
      <c r="BW2">
        <v>152890.12</v>
      </c>
      <c r="BX2">
        <v>216399.74</v>
      </c>
      <c r="BY2">
        <v>216541.63</v>
      </c>
      <c r="BZ2">
        <v>227390.54</v>
      </c>
      <c r="CA2">
        <v>274632.62</v>
      </c>
    </row>
    <row r="3" spans="1:81">
      <c r="B3" t="s">
        <v>273</v>
      </c>
      <c r="C3" t="s">
        <v>651</v>
      </c>
      <c r="D3" t="s">
        <v>735</v>
      </c>
      <c r="E3" t="s">
        <v>652</v>
      </c>
      <c r="F3" t="s">
        <v>736</v>
      </c>
      <c r="G3">
        <v>1903</v>
      </c>
      <c r="H3">
        <v>2847</v>
      </c>
      <c r="I3">
        <v>2213</v>
      </c>
      <c r="J3">
        <v>1589</v>
      </c>
      <c r="K3">
        <v>1486</v>
      </c>
      <c r="L3">
        <v>1379</v>
      </c>
      <c r="M3">
        <v>1824</v>
      </c>
      <c r="N3">
        <v>2399</v>
      </c>
      <c r="O3">
        <v>2599</v>
      </c>
      <c r="P3">
        <v>2807</v>
      </c>
      <c r="Q3">
        <v>3647</v>
      </c>
      <c r="R3">
        <v>4487</v>
      </c>
      <c r="S3">
        <v>6757</v>
      </c>
      <c r="T3">
        <v>9030</v>
      </c>
      <c r="U3">
        <v>8738</v>
      </c>
      <c r="V3">
        <v>8442</v>
      </c>
      <c r="W3">
        <v>8233</v>
      </c>
      <c r="X3">
        <v>9055</v>
      </c>
      <c r="Y3">
        <v>10256</v>
      </c>
      <c r="Z3">
        <v>11461</v>
      </c>
      <c r="AA3">
        <v>9007</v>
      </c>
      <c r="AB3">
        <v>6552</v>
      </c>
      <c r="AC3">
        <v>10824</v>
      </c>
      <c r="AD3">
        <v>13153</v>
      </c>
      <c r="AE3">
        <v>11539</v>
      </c>
      <c r="AF3">
        <v>9142</v>
      </c>
      <c r="AG3">
        <v>16676</v>
      </c>
      <c r="AH3">
        <v>16069</v>
      </c>
      <c r="AI3">
        <v>18006</v>
      </c>
      <c r="AJ3">
        <v>16313</v>
      </c>
      <c r="AK3">
        <v>20635</v>
      </c>
      <c r="AL3">
        <v>23916</v>
      </c>
      <c r="AM3">
        <v>23030</v>
      </c>
      <c r="AN3">
        <v>21414</v>
      </c>
      <c r="AO3">
        <v>16586</v>
      </c>
      <c r="AP3">
        <v>18134</v>
      </c>
      <c r="AQ3">
        <v>18677</v>
      </c>
      <c r="AR3">
        <v>19723</v>
      </c>
      <c r="AS3">
        <v>20512</v>
      </c>
      <c r="AT3">
        <v>22634</v>
      </c>
      <c r="AU3">
        <v>26644</v>
      </c>
      <c r="AV3">
        <v>30944</v>
      </c>
      <c r="AW3">
        <v>36828</v>
      </c>
      <c r="AX3">
        <v>42940</v>
      </c>
      <c r="AY3">
        <v>53452</v>
      </c>
      <c r="AZ3">
        <v>51225</v>
      </c>
      <c r="BA3">
        <v>60364</v>
      </c>
      <c r="BB3">
        <v>68621</v>
      </c>
      <c r="BC3">
        <v>67410</v>
      </c>
      <c r="BD3">
        <v>86502</v>
      </c>
      <c r="BE3">
        <v>86279</v>
      </c>
      <c r="BF3">
        <v>76511</v>
      </c>
      <c r="BG3">
        <v>76587</v>
      </c>
      <c r="BH3">
        <v>106503</v>
      </c>
      <c r="BI3">
        <v>110758</v>
      </c>
      <c r="BJ3">
        <v>83701</v>
      </c>
      <c r="BK3">
        <v>89577</v>
      </c>
      <c r="BL3">
        <v>96059</v>
      </c>
      <c r="BM3">
        <v>99635</v>
      </c>
      <c r="BN3">
        <v>100294</v>
      </c>
      <c r="BO3">
        <v>110798</v>
      </c>
      <c r="BP3">
        <v>99720.18</v>
      </c>
      <c r="BQ3">
        <v>100856.51</v>
      </c>
      <c r="BR3">
        <v>101327.05</v>
      </c>
      <c r="BS3">
        <v>95337.96</v>
      </c>
      <c r="BT3">
        <v>72861.490000000005</v>
      </c>
      <c r="BU3">
        <v>62615.519999999997</v>
      </c>
      <c r="BV3">
        <v>64163.17</v>
      </c>
      <c r="BW3">
        <v>78680.3</v>
      </c>
      <c r="BX3">
        <v>78566.899999999994</v>
      </c>
      <c r="BY3">
        <v>70069.02</v>
      </c>
      <c r="BZ3">
        <v>62591.28</v>
      </c>
      <c r="CA3">
        <v>57754.25</v>
      </c>
    </row>
    <row r="4" spans="1:81">
      <c r="B4" t="s">
        <v>43</v>
      </c>
      <c r="C4" t="s">
        <v>651</v>
      </c>
      <c r="D4" t="s">
        <v>735</v>
      </c>
      <c r="E4" t="s">
        <v>652</v>
      </c>
      <c r="F4" t="s">
        <v>736</v>
      </c>
      <c r="G4">
        <v>180</v>
      </c>
      <c r="H4">
        <v>68</v>
      </c>
      <c r="I4">
        <v>62</v>
      </c>
      <c r="J4">
        <v>68</v>
      </c>
      <c r="K4">
        <v>106</v>
      </c>
      <c r="L4">
        <v>148</v>
      </c>
      <c r="M4">
        <v>173</v>
      </c>
      <c r="N4">
        <v>193</v>
      </c>
      <c r="O4">
        <v>225</v>
      </c>
      <c r="P4">
        <v>105</v>
      </c>
      <c r="Q4">
        <v>202</v>
      </c>
      <c r="R4">
        <v>290</v>
      </c>
      <c r="S4">
        <v>170</v>
      </c>
      <c r="T4">
        <v>209</v>
      </c>
      <c r="U4">
        <v>309</v>
      </c>
      <c r="V4">
        <v>168</v>
      </c>
      <c r="W4">
        <v>206</v>
      </c>
      <c r="X4">
        <v>314</v>
      </c>
      <c r="Y4">
        <v>181</v>
      </c>
      <c r="Z4">
        <v>174</v>
      </c>
      <c r="AA4">
        <v>175</v>
      </c>
      <c r="AB4">
        <v>259</v>
      </c>
      <c r="AC4">
        <v>255</v>
      </c>
      <c r="AD4">
        <v>356</v>
      </c>
      <c r="AE4">
        <v>436</v>
      </c>
      <c r="AF4">
        <v>474</v>
      </c>
      <c r="AG4">
        <v>622</v>
      </c>
      <c r="AH4">
        <v>488</v>
      </c>
      <c r="AI4">
        <v>919</v>
      </c>
      <c r="AJ4">
        <v>1057</v>
      </c>
      <c r="AK4">
        <v>945</v>
      </c>
      <c r="AL4">
        <v>888</v>
      </c>
      <c r="AM4">
        <v>1261</v>
      </c>
      <c r="AN4">
        <v>692</v>
      </c>
      <c r="AO4">
        <v>931</v>
      </c>
      <c r="AP4">
        <v>2114</v>
      </c>
      <c r="AQ4">
        <v>1105</v>
      </c>
      <c r="AR4">
        <v>1824</v>
      </c>
      <c r="AS4">
        <v>1175</v>
      </c>
      <c r="AT4">
        <v>1546</v>
      </c>
      <c r="AU4">
        <v>1942</v>
      </c>
      <c r="AV4">
        <v>1658</v>
      </c>
      <c r="AW4">
        <v>1387</v>
      </c>
      <c r="AX4">
        <v>2512</v>
      </c>
      <c r="AY4">
        <v>1949</v>
      </c>
      <c r="AZ4">
        <v>3197</v>
      </c>
      <c r="BA4">
        <v>2513</v>
      </c>
      <c r="BB4">
        <v>2428</v>
      </c>
      <c r="BC4">
        <v>3269</v>
      </c>
      <c r="BD4">
        <v>4511</v>
      </c>
      <c r="BE4">
        <v>3555</v>
      </c>
      <c r="BF4">
        <v>2871</v>
      </c>
      <c r="BG4">
        <v>3960</v>
      </c>
      <c r="BH4">
        <v>3751</v>
      </c>
      <c r="BI4">
        <v>7608</v>
      </c>
      <c r="BJ4">
        <v>8703</v>
      </c>
      <c r="BK4">
        <v>10690</v>
      </c>
      <c r="BL4">
        <v>11795</v>
      </c>
      <c r="BM4">
        <v>9250</v>
      </c>
      <c r="BN4">
        <v>10073</v>
      </c>
      <c r="BO4">
        <v>11239</v>
      </c>
      <c r="BP4">
        <v>12038</v>
      </c>
      <c r="BQ4">
        <v>20833.64</v>
      </c>
      <c r="BR4">
        <v>15608.3</v>
      </c>
      <c r="BS4">
        <v>17193.5</v>
      </c>
      <c r="BT4">
        <v>9080.9</v>
      </c>
      <c r="BU4">
        <v>10278.549999999999</v>
      </c>
      <c r="BV4">
        <v>7613.21</v>
      </c>
      <c r="BW4">
        <v>32827.57</v>
      </c>
      <c r="BX4">
        <v>25698.34</v>
      </c>
      <c r="BY4">
        <v>16125.87</v>
      </c>
      <c r="BZ4">
        <v>23394.7</v>
      </c>
      <c r="CA4">
        <v>18379.04</v>
      </c>
    </row>
    <row r="5" spans="1:81">
      <c r="B5" t="s">
        <v>123</v>
      </c>
      <c r="C5" t="s">
        <v>651</v>
      </c>
      <c r="D5" t="s">
        <v>735</v>
      </c>
      <c r="E5" t="s">
        <v>652</v>
      </c>
      <c r="F5" t="s">
        <v>736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27</v>
      </c>
      <c r="AB5">
        <v>205</v>
      </c>
      <c r="AC5">
        <v>194</v>
      </c>
      <c r="AD5">
        <v>320</v>
      </c>
      <c r="AE5">
        <v>227</v>
      </c>
      <c r="AF5">
        <v>544</v>
      </c>
      <c r="AG5">
        <v>338</v>
      </c>
      <c r="AH5">
        <v>305</v>
      </c>
      <c r="AI5">
        <v>390</v>
      </c>
      <c r="AJ5">
        <v>1920</v>
      </c>
      <c r="AK5">
        <v>709</v>
      </c>
      <c r="AL5">
        <v>1606</v>
      </c>
      <c r="AM5">
        <v>7110</v>
      </c>
      <c r="AN5">
        <v>6782</v>
      </c>
      <c r="AO5">
        <v>5982</v>
      </c>
      <c r="AP5">
        <v>2411</v>
      </c>
      <c r="AQ5">
        <v>1922</v>
      </c>
      <c r="AR5">
        <v>1820</v>
      </c>
      <c r="AS5">
        <v>1297</v>
      </c>
      <c r="AT5">
        <v>1529</v>
      </c>
      <c r="AU5">
        <v>1039</v>
      </c>
      <c r="AV5">
        <v>5620</v>
      </c>
      <c r="AW5">
        <v>2169</v>
      </c>
      <c r="AX5">
        <v>3536</v>
      </c>
      <c r="AY5">
        <v>2177</v>
      </c>
      <c r="AZ5">
        <v>3731</v>
      </c>
      <c r="BA5">
        <v>2857</v>
      </c>
      <c r="BB5">
        <v>2788</v>
      </c>
      <c r="BC5">
        <v>2701</v>
      </c>
      <c r="BD5">
        <v>5799</v>
      </c>
      <c r="BE5">
        <v>6721</v>
      </c>
      <c r="BF5">
        <v>2584</v>
      </c>
      <c r="BG5">
        <v>3608</v>
      </c>
      <c r="BH5">
        <v>4085</v>
      </c>
      <c r="BI5">
        <v>2929</v>
      </c>
      <c r="BJ5">
        <v>1872</v>
      </c>
      <c r="BK5">
        <v>3191</v>
      </c>
      <c r="BL5">
        <v>7962</v>
      </c>
      <c r="BM5">
        <v>4687</v>
      </c>
      <c r="BN5">
        <v>7019</v>
      </c>
      <c r="BO5">
        <v>5774</v>
      </c>
      <c r="BP5">
        <v>9651.8700000000008</v>
      </c>
      <c r="BQ5">
        <v>7508</v>
      </c>
      <c r="BR5">
        <v>3682.5</v>
      </c>
      <c r="BS5">
        <v>4803</v>
      </c>
      <c r="BT5">
        <v>2920.71</v>
      </c>
      <c r="BU5">
        <v>4183</v>
      </c>
      <c r="BV5">
        <v>4164</v>
      </c>
      <c r="BW5">
        <v>4798</v>
      </c>
      <c r="BX5">
        <v>3162</v>
      </c>
      <c r="BY5">
        <v>4020</v>
      </c>
      <c r="BZ5">
        <v>8232</v>
      </c>
      <c r="CA5">
        <v>8359</v>
      </c>
    </row>
    <row r="6" spans="1:81">
      <c r="A6">
        <v>1</v>
      </c>
      <c r="B6" t="s">
        <v>737</v>
      </c>
      <c r="C6" t="s">
        <v>651</v>
      </c>
      <c r="D6" t="s">
        <v>735</v>
      </c>
      <c r="E6" t="s">
        <v>652</v>
      </c>
      <c r="F6" t="s">
        <v>736</v>
      </c>
      <c r="G6">
        <v>0</v>
      </c>
      <c r="H6">
        <v>0</v>
      </c>
      <c r="I6">
        <v>17476</v>
      </c>
      <c r="J6">
        <v>19443</v>
      </c>
      <c r="K6">
        <v>33493</v>
      </c>
      <c r="L6">
        <v>29391</v>
      </c>
      <c r="M6">
        <v>41691</v>
      </c>
      <c r="N6">
        <v>41091</v>
      </c>
      <c r="O6">
        <v>26910</v>
      </c>
      <c r="P6">
        <v>65726</v>
      </c>
      <c r="Q6">
        <v>94206</v>
      </c>
      <c r="R6">
        <v>81583</v>
      </c>
      <c r="S6">
        <v>60491</v>
      </c>
      <c r="T6">
        <v>64816</v>
      </c>
      <c r="U6">
        <v>48806</v>
      </c>
      <c r="V6">
        <v>52515</v>
      </c>
      <c r="W6">
        <v>45962</v>
      </c>
      <c r="X6">
        <v>65874</v>
      </c>
      <c r="Y6">
        <v>45100</v>
      </c>
      <c r="Z6">
        <v>36724</v>
      </c>
      <c r="AA6">
        <v>33524</v>
      </c>
      <c r="AB6">
        <v>29939</v>
      </c>
      <c r="AC6">
        <v>23039</v>
      </c>
      <c r="AD6">
        <v>16892</v>
      </c>
      <c r="AE6">
        <v>22608</v>
      </c>
      <c r="AF6">
        <v>16237</v>
      </c>
      <c r="AG6">
        <v>20068</v>
      </c>
      <c r="AH6">
        <v>18462</v>
      </c>
      <c r="AI6">
        <v>15180</v>
      </c>
      <c r="AJ6">
        <v>11892</v>
      </c>
      <c r="AK6">
        <v>18102</v>
      </c>
      <c r="AL6">
        <v>13821</v>
      </c>
      <c r="AM6">
        <v>11330</v>
      </c>
      <c r="AN6">
        <v>18689</v>
      </c>
      <c r="AO6">
        <v>21396</v>
      </c>
      <c r="AP6">
        <v>19898</v>
      </c>
      <c r="AQ6">
        <v>16358</v>
      </c>
      <c r="AR6">
        <v>15459</v>
      </c>
      <c r="AS6">
        <v>11381</v>
      </c>
      <c r="AT6">
        <v>9582</v>
      </c>
      <c r="AU6">
        <v>10303</v>
      </c>
      <c r="AV6">
        <v>7500</v>
      </c>
      <c r="AW6">
        <v>4348</v>
      </c>
      <c r="AX6">
        <v>5904</v>
      </c>
      <c r="AY6">
        <v>10274</v>
      </c>
      <c r="AZ6">
        <v>36400</v>
      </c>
      <c r="BA6">
        <v>24600</v>
      </c>
      <c r="BB6">
        <v>18889</v>
      </c>
      <c r="BC6">
        <v>19677</v>
      </c>
      <c r="BD6">
        <v>21175</v>
      </c>
      <c r="BE6">
        <v>17187</v>
      </c>
      <c r="BF6">
        <v>15355</v>
      </c>
      <c r="BG6">
        <v>12090</v>
      </c>
      <c r="BH6">
        <v>8585</v>
      </c>
      <c r="BI6">
        <v>7947</v>
      </c>
      <c r="BJ6">
        <v>9038</v>
      </c>
      <c r="BK6">
        <v>10071</v>
      </c>
      <c r="BL6">
        <v>14563</v>
      </c>
      <c r="BM6">
        <v>14140</v>
      </c>
      <c r="BN6">
        <v>14477</v>
      </c>
      <c r="BO6">
        <v>9691</v>
      </c>
      <c r="BP6">
        <v>7031.54</v>
      </c>
      <c r="BQ6">
        <v>8292.9699999999993</v>
      </c>
      <c r="BR6">
        <v>7993.77</v>
      </c>
      <c r="BS6">
        <v>9836.99</v>
      </c>
      <c r="BT6">
        <v>10207.07</v>
      </c>
      <c r="BU6">
        <v>9130.49</v>
      </c>
      <c r="BV6">
        <v>7852.86</v>
      </c>
      <c r="BW6">
        <v>7977.22</v>
      </c>
      <c r="BX6">
        <v>6129.36</v>
      </c>
      <c r="BY6">
        <v>7064.95</v>
      </c>
      <c r="BZ6">
        <v>7596.49</v>
      </c>
      <c r="CA6">
        <v>7103.15</v>
      </c>
      <c r="CC6">
        <v>1</v>
      </c>
    </row>
    <row r="7" spans="1:81">
      <c r="A7">
        <v>1</v>
      </c>
      <c r="B7" t="s">
        <v>738</v>
      </c>
      <c r="C7" t="s">
        <v>651</v>
      </c>
      <c r="D7" t="s">
        <v>735</v>
      </c>
      <c r="E7" t="s">
        <v>652</v>
      </c>
      <c r="F7" t="s">
        <v>736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3000</v>
      </c>
      <c r="Z7">
        <v>6000</v>
      </c>
      <c r="AA7">
        <v>8600</v>
      </c>
      <c r="AB7">
        <v>2463</v>
      </c>
      <c r="AC7">
        <v>2380</v>
      </c>
      <c r="AD7">
        <v>2025</v>
      </c>
      <c r="AE7">
        <v>3019</v>
      </c>
      <c r="AF7">
        <v>1607</v>
      </c>
      <c r="AG7">
        <v>1276</v>
      </c>
      <c r="AH7">
        <v>6324</v>
      </c>
      <c r="AI7">
        <v>8679</v>
      </c>
      <c r="AJ7">
        <v>7821</v>
      </c>
      <c r="AK7">
        <v>8918</v>
      </c>
      <c r="AL7">
        <v>7928</v>
      </c>
      <c r="AM7">
        <v>11570</v>
      </c>
      <c r="AN7">
        <v>16373</v>
      </c>
      <c r="AO7">
        <v>14414</v>
      </c>
      <c r="AP7">
        <v>10754</v>
      </c>
      <c r="AQ7">
        <v>27947</v>
      </c>
      <c r="AR7">
        <v>26549</v>
      </c>
      <c r="AS7">
        <v>25898</v>
      </c>
      <c r="AT7">
        <v>17618</v>
      </c>
      <c r="AU7">
        <v>13052</v>
      </c>
      <c r="AV7">
        <v>10279</v>
      </c>
      <c r="AW7">
        <v>14508</v>
      </c>
      <c r="AX7">
        <v>15384</v>
      </c>
      <c r="AY7">
        <v>15196</v>
      </c>
      <c r="AZ7">
        <v>21501</v>
      </c>
      <c r="BA7">
        <v>28194</v>
      </c>
      <c r="BB7">
        <v>35084</v>
      </c>
      <c r="BC7">
        <v>18487</v>
      </c>
      <c r="BD7">
        <v>19697</v>
      </c>
      <c r="BE7">
        <v>17459</v>
      </c>
      <c r="BF7">
        <v>9825</v>
      </c>
      <c r="BG7">
        <v>13660</v>
      </c>
      <c r="BH7">
        <v>14224</v>
      </c>
      <c r="BI7">
        <v>32629</v>
      </c>
      <c r="BJ7">
        <v>28736</v>
      </c>
      <c r="BK7">
        <v>20406</v>
      </c>
      <c r="BL7">
        <v>18109</v>
      </c>
      <c r="BM7">
        <v>20073</v>
      </c>
      <c r="BN7">
        <v>24860</v>
      </c>
      <c r="BO7">
        <v>25139</v>
      </c>
      <c r="BP7">
        <v>15893.04</v>
      </c>
      <c r="BQ7">
        <v>5207.41</v>
      </c>
      <c r="BR7">
        <v>5094.47</v>
      </c>
      <c r="BS7">
        <v>5064.32</v>
      </c>
      <c r="BT7">
        <v>4535.84</v>
      </c>
      <c r="BU7">
        <v>4923.17</v>
      </c>
      <c r="BV7">
        <v>4005.04</v>
      </c>
      <c r="BW7">
        <v>3037.88</v>
      </c>
      <c r="BX7">
        <v>4169.04</v>
      </c>
      <c r="BY7">
        <v>3255.14</v>
      </c>
      <c r="BZ7">
        <v>4647.57</v>
      </c>
      <c r="CA7">
        <v>5748.94</v>
      </c>
      <c r="CC7">
        <v>1</v>
      </c>
    </row>
    <row r="8" spans="1:81">
      <c r="B8" t="s">
        <v>173</v>
      </c>
      <c r="C8" t="s">
        <v>651</v>
      </c>
      <c r="D8" t="s">
        <v>735</v>
      </c>
      <c r="E8" t="s">
        <v>652</v>
      </c>
      <c r="F8" t="s">
        <v>736</v>
      </c>
      <c r="G8">
        <v>0</v>
      </c>
      <c r="H8">
        <v>0</v>
      </c>
      <c r="I8">
        <v>264</v>
      </c>
      <c r="J8">
        <v>509</v>
      </c>
      <c r="K8">
        <v>424</v>
      </c>
      <c r="L8">
        <v>322</v>
      </c>
      <c r="M8">
        <v>964</v>
      </c>
      <c r="N8">
        <v>1264</v>
      </c>
      <c r="O8">
        <v>1652</v>
      </c>
      <c r="P8">
        <v>2000</v>
      </c>
      <c r="Q8">
        <v>2750</v>
      </c>
      <c r="R8">
        <v>2800</v>
      </c>
      <c r="S8">
        <v>3700</v>
      </c>
      <c r="T8">
        <v>5000</v>
      </c>
      <c r="U8">
        <v>5100</v>
      </c>
      <c r="V8">
        <v>4600</v>
      </c>
      <c r="W8">
        <v>6050</v>
      </c>
      <c r="X8">
        <v>3900</v>
      </c>
      <c r="Y8">
        <v>4100</v>
      </c>
      <c r="Z8">
        <v>3600</v>
      </c>
      <c r="AA8">
        <v>2050</v>
      </c>
      <c r="AB8">
        <v>3200</v>
      </c>
      <c r="AC8">
        <v>6100</v>
      </c>
      <c r="AD8">
        <v>5500</v>
      </c>
      <c r="AE8">
        <v>10651</v>
      </c>
      <c r="AF8">
        <v>5584</v>
      </c>
      <c r="AG8">
        <v>7227</v>
      </c>
      <c r="AH8">
        <v>12073</v>
      </c>
      <c r="AI8">
        <v>7254</v>
      </c>
      <c r="AJ8">
        <v>6595</v>
      </c>
      <c r="AK8">
        <v>8259</v>
      </c>
      <c r="AL8">
        <v>13289</v>
      </c>
      <c r="AM8">
        <v>20356</v>
      </c>
      <c r="AN8">
        <v>16475</v>
      </c>
      <c r="AO8">
        <v>13073</v>
      </c>
      <c r="AP8">
        <v>12342</v>
      </c>
      <c r="AQ8">
        <v>12766</v>
      </c>
      <c r="AR8">
        <v>11289</v>
      </c>
      <c r="AS8">
        <v>10174</v>
      </c>
      <c r="AT8">
        <v>5974</v>
      </c>
      <c r="AU8">
        <v>4937</v>
      </c>
      <c r="AV8">
        <v>4987</v>
      </c>
      <c r="AW8">
        <v>2719</v>
      </c>
      <c r="AX8">
        <v>2850</v>
      </c>
      <c r="AY8">
        <v>4625</v>
      </c>
      <c r="AZ8">
        <v>4203</v>
      </c>
      <c r="BA8">
        <v>5242</v>
      </c>
      <c r="BB8">
        <v>6201</v>
      </c>
      <c r="BC8">
        <v>7088</v>
      </c>
      <c r="BD8">
        <v>11450</v>
      </c>
      <c r="BE8">
        <v>8536</v>
      </c>
      <c r="BF8">
        <v>7656</v>
      </c>
      <c r="BG8">
        <v>6950</v>
      </c>
      <c r="BH8">
        <v>6162</v>
      </c>
      <c r="BI8">
        <v>5504</v>
      </c>
      <c r="BJ8">
        <v>5434</v>
      </c>
      <c r="BK8">
        <v>6415</v>
      </c>
      <c r="BL8">
        <v>5025</v>
      </c>
      <c r="BM8">
        <v>5396</v>
      </c>
      <c r="BN8">
        <v>5835</v>
      </c>
      <c r="BO8">
        <v>4145.8599999999997</v>
      </c>
      <c r="BP8">
        <v>4202.05</v>
      </c>
      <c r="BQ8">
        <v>4665.4799999999996</v>
      </c>
      <c r="BR8">
        <v>4713.1499999999996</v>
      </c>
      <c r="BS8">
        <v>4307.08</v>
      </c>
      <c r="BT8">
        <v>5451.66</v>
      </c>
      <c r="BU8">
        <v>5558.34</v>
      </c>
      <c r="BV8">
        <v>4857.3</v>
      </c>
      <c r="BW8">
        <v>5491.2</v>
      </c>
      <c r="BX8">
        <v>5789.46</v>
      </c>
      <c r="BY8">
        <v>4268.5600000000004</v>
      </c>
      <c r="BZ8">
        <v>4791.58</v>
      </c>
      <c r="CA8">
        <v>5647.19</v>
      </c>
    </row>
    <row r="9" spans="1:81">
      <c r="A9">
        <v>1</v>
      </c>
      <c r="B9" t="s">
        <v>739</v>
      </c>
      <c r="C9" t="s">
        <v>651</v>
      </c>
      <c r="D9" t="s">
        <v>735</v>
      </c>
      <c r="E9" t="s">
        <v>652</v>
      </c>
      <c r="F9" t="s">
        <v>736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278</v>
      </c>
      <c r="BA9">
        <v>960</v>
      </c>
      <c r="BB9">
        <v>2402</v>
      </c>
      <c r="BC9">
        <v>2567</v>
      </c>
      <c r="BD9">
        <v>4420</v>
      </c>
      <c r="BE9">
        <v>3878</v>
      </c>
      <c r="BF9">
        <v>3412</v>
      </c>
      <c r="BG9">
        <v>1343</v>
      </c>
      <c r="BH9">
        <v>427</v>
      </c>
      <c r="BI9">
        <v>1298</v>
      </c>
      <c r="BJ9">
        <v>892</v>
      </c>
      <c r="BK9">
        <v>491</v>
      </c>
      <c r="BL9">
        <v>838</v>
      </c>
      <c r="BM9">
        <v>437</v>
      </c>
      <c r="BN9">
        <v>612</v>
      </c>
      <c r="BO9">
        <v>2591</v>
      </c>
      <c r="BP9">
        <v>562</v>
      </c>
      <c r="BQ9">
        <v>1956</v>
      </c>
      <c r="BR9">
        <v>1307</v>
      </c>
      <c r="BS9">
        <v>745</v>
      </c>
      <c r="BT9">
        <v>715</v>
      </c>
      <c r="BU9">
        <v>692</v>
      </c>
      <c r="BV9">
        <v>1267.4100000000001</v>
      </c>
      <c r="BW9">
        <v>2559.7399999999998</v>
      </c>
      <c r="BX9">
        <v>491.18</v>
      </c>
      <c r="BY9">
        <v>2667.17</v>
      </c>
      <c r="BZ9">
        <v>2380.89</v>
      </c>
      <c r="CA9">
        <v>5368.86</v>
      </c>
      <c r="CC9">
        <v>1</v>
      </c>
    </row>
    <row r="10" spans="1:81">
      <c r="B10" t="s">
        <v>36</v>
      </c>
      <c r="C10" t="s">
        <v>651</v>
      </c>
      <c r="D10" t="s">
        <v>735</v>
      </c>
      <c r="E10" t="s">
        <v>652</v>
      </c>
      <c r="F10" t="s">
        <v>736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52.37</v>
      </c>
      <c r="BZ10">
        <v>14536.97</v>
      </c>
      <c r="CA10">
        <v>3477</v>
      </c>
    </row>
    <row r="11" spans="1:81">
      <c r="B11" t="s">
        <v>92</v>
      </c>
      <c r="C11" t="s">
        <v>651</v>
      </c>
      <c r="D11" t="s">
        <v>735</v>
      </c>
      <c r="E11" t="s">
        <v>652</v>
      </c>
      <c r="F11" t="s">
        <v>736</v>
      </c>
      <c r="G11">
        <v>134</v>
      </c>
      <c r="H11">
        <v>89</v>
      </c>
      <c r="I11">
        <v>89</v>
      </c>
      <c r="J11">
        <v>89</v>
      </c>
      <c r="K11">
        <v>89</v>
      </c>
      <c r="L11">
        <v>89</v>
      </c>
      <c r="M11">
        <v>89</v>
      </c>
      <c r="N11">
        <v>89</v>
      </c>
      <c r="O11">
        <v>89</v>
      </c>
      <c r="P11">
        <v>89</v>
      </c>
      <c r="Q11">
        <v>134</v>
      </c>
      <c r="R11">
        <v>134</v>
      </c>
      <c r="S11">
        <v>134</v>
      </c>
      <c r="T11">
        <v>134</v>
      </c>
      <c r="U11">
        <v>223</v>
      </c>
      <c r="V11">
        <v>268</v>
      </c>
      <c r="W11">
        <v>357</v>
      </c>
      <c r="X11">
        <v>446</v>
      </c>
      <c r="Y11">
        <v>357</v>
      </c>
      <c r="Z11">
        <v>268</v>
      </c>
      <c r="AA11">
        <v>211</v>
      </c>
      <c r="AB11">
        <v>147</v>
      </c>
      <c r="AC11">
        <v>168</v>
      </c>
      <c r="AD11">
        <v>84</v>
      </c>
      <c r="AE11">
        <v>134</v>
      </c>
      <c r="AF11">
        <v>218</v>
      </c>
      <c r="AG11">
        <v>145</v>
      </c>
      <c r="AH11">
        <v>0</v>
      </c>
      <c r="AI11">
        <v>0</v>
      </c>
      <c r="AJ11">
        <v>162</v>
      </c>
      <c r="AK11">
        <v>386</v>
      </c>
      <c r="AL11">
        <v>343</v>
      </c>
      <c r="AM11">
        <v>159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2023</v>
      </c>
      <c r="AT11">
        <v>1987</v>
      </c>
      <c r="AU11">
        <v>2638</v>
      </c>
      <c r="AV11">
        <v>3017</v>
      </c>
      <c r="AW11">
        <v>5131</v>
      </c>
      <c r="AX11">
        <v>3573</v>
      </c>
      <c r="AY11">
        <v>2007</v>
      </c>
      <c r="AZ11">
        <v>2653</v>
      </c>
      <c r="BA11">
        <v>4573</v>
      </c>
      <c r="BB11">
        <v>4935</v>
      </c>
      <c r="BC11">
        <v>7480</v>
      </c>
      <c r="BD11">
        <v>6962</v>
      </c>
      <c r="BE11">
        <v>9142</v>
      </c>
      <c r="BF11">
        <v>7809</v>
      </c>
      <c r="BG11">
        <v>13985</v>
      </c>
      <c r="BH11">
        <v>13480</v>
      </c>
      <c r="BI11">
        <v>8948</v>
      </c>
      <c r="BJ11">
        <v>11728</v>
      </c>
      <c r="BK11">
        <v>12184</v>
      </c>
      <c r="BL11">
        <v>18221</v>
      </c>
      <c r="BM11">
        <v>16834</v>
      </c>
      <c r="BN11">
        <v>16440</v>
      </c>
      <c r="BO11">
        <v>16013</v>
      </c>
      <c r="BP11">
        <v>13315.18</v>
      </c>
      <c r="BQ11">
        <v>13263.68</v>
      </c>
      <c r="BR11">
        <v>10516</v>
      </c>
      <c r="BS11">
        <v>7371.76</v>
      </c>
      <c r="BT11">
        <v>5324.48</v>
      </c>
      <c r="BU11">
        <v>6654.06</v>
      </c>
      <c r="BV11">
        <v>1708.59</v>
      </c>
      <c r="BW11">
        <v>3813.17</v>
      </c>
      <c r="BX11">
        <v>5461.34</v>
      </c>
      <c r="BY11">
        <v>3099.01</v>
      </c>
      <c r="BZ11">
        <v>3246.52</v>
      </c>
      <c r="CA11">
        <v>3293.54</v>
      </c>
    </row>
    <row r="12" spans="1:81">
      <c r="A12">
        <v>1</v>
      </c>
      <c r="B12" t="s">
        <v>740</v>
      </c>
      <c r="C12" t="s">
        <v>651</v>
      </c>
      <c r="D12" t="s">
        <v>735</v>
      </c>
      <c r="E12" t="s">
        <v>652</v>
      </c>
      <c r="F12" t="s">
        <v>736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10729</v>
      </c>
      <c r="AG12">
        <v>14399</v>
      </c>
      <c r="AH12">
        <v>12708</v>
      </c>
      <c r="AI12">
        <v>16806</v>
      </c>
      <c r="AJ12">
        <v>17820</v>
      </c>
      <c r="AK12">
        <v>13713</v>
      </c>
      <c r="AL12">
        <v>5595</v>
      </c>
      <c r="AM12">
        <v>1518</v>
      </c>
      <c r="AN12">
        <v>1664</v>
      </c>
      <c r="AO12">
        <v>2195</v>
      </c>
      <c r="AP12">
        <v>2208</v>
      </c>
      <c r="AQ12">
        <v>1901</v>
      </c>
      <c r="AR12">
        <v>2446</v>
      </c>
      <c r="AS12">
        <v>3451</v>
      </c>
      <c r="AT12">
        <v>2486</v>
      </c>
      <c r="AU12">
        <v>1943</v>
      </c>
      <c r="AV12">
        <v>553</v>
      </c>
      <c r="AW12">
        <v>393</v>
      </c>
      <c r="AX12">
        <v>0</v>
      </c>
      <c r="AY12">
        <v>78</v>
      </c>
      <c r="AZ12">
        <v>168</v>
      </c>
      <c r="BA12">
        <v>663</v>
      </c>
      <c r="BB12">
        <v>293</v>
      </c>
      <c r="BC12">
        <v>231</v>
      </c>
      <c r="BD12">
        <v>1384</v>
      </c>
      <c r="BE12">
        <v>628</v>
      </c>
      <c r="BF12">
        <v>764</v>
      </c>
      <c r="BG12">
        <v>237</v>
      </c>
      <c r="BH12">
        <v>694</v>
      </c>
      <c r="BI12">
        <v>2275</v>
      </c>
      <c r="BJ12">
        <v>1591</v>
      </c>
      <c r="BK12">
        <v>1</v>
      </c>
      <c r="BL12">
        <v>353</v>
      </c>
      <c r="BM12">
        <v>549</v>
      </c>
      <c r="BN12">
        <v>836</v>
      </c>
      <c r="BO12">
        <v>701</v>
      </c>
      <c r="BP12">
        <v>570.62</v>
      </c>
      <c r="BQ12">
        <v>1257.71</v>
      </c>
      <c r="BR12">
        <v>4347</v>
      </c>
      <c r="BS12">
        <v>978.51</v>
      </c>
      <c r="BT12">
        <v>412.35</v>
      </c>
      <c r="BU12">
        <v>129.49</v>
      </c>
      <c r="BV12">
        <v>45</v>
      </c>
      <c r="BW12">
        <v>0</v>
      </c>
      <c r="BX12">
        <v>0</v>
      </c>
      <c r="BY12">
        <v>131</v>
      </c>
      <c r="BZ12">
        <v>298.05</v>
      </c>
      <c r="CA12">
        <v>565.38</v>
      </c>
      <c r="CC12">
        <v>1</v>
      </c>
    </row>
    <row r="13" spans="1:81">
      <c r="A13">
        <v>1</v>
      </c>
      <c r="B13" t="s">
        <v>741</v>
      </c>
      <c r="C13" t="s">
        <v>651</v>
      </c>
      <c r="D13" t="s">
        <v>735</v>
      </c>
      <c r="E13" t="s">
        <v>652</v>
      </c>
      <c r="F13" t="s">
        <v>736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1049</v>
      </c>
      <c r="BC13">
        <v>3785</v>
      </c>
      <c r="BD13">
        <v>20</v>
      </c>
      <c r="BE13">
        <v>168</v>
      </c>
      <c r="BF13">
        <v>335</v>
      </c>
      <c r="BG13">
        <v>349</v>
      </c>
      <c r="BH13">
        <v>497</v>
      </c>
      <c r="BI13">
        <v>537</v>
      </c>
      <c r="BJ13">
        <v>140</v>
      </c>
      <c r="BK13">
        <v>262</v>
      </c>
      <c r="BL13">
        <v>636</v>
      </c>
      <c r="BM13">
        <v>1566</v>
      </c>
      <c r="BN13">
        <v>1593</v>
      </c>
      <c r="BO13">
        <v>1264</v>
      </c>
      <c r="BP13">
        <v>1108.6500000000001</v>
      </c>
      <c r="BQ13">
        <v>1.1499999999999999</v>
      </c>
      <c r="BR13">
        <v>197.61</v>
      </c>
      <c r="BS13">
        <v>132.36000000000001</v>
      </c>
      <c r="BT13">
        <v>50.5</v>
      </c>
      <c r="BU13">
        <v>139.68</v>
      </c>
      <c r="BV13">
        <v>302.44</v>
      </c>
      <c r="BW13">
        <v>0</v>
      </c>
      <c r="BX13">
        <v>0</v>
      </c>
      <c r="BY13">
        <v>0</v>
      </c>
      <c r="BZ13">
        <v>0</v>
      </c>
      <c r="CA13">
        <v>511.37</v>
      </c>
      <c r="CC13">
        <v>1</v>
      </c>
    </row>
    <row r="14" spans="1:81">
      <c r="A14">
        <v>1</v>
      </c>
      <c r="B14" t="s">
        <v>742</v>
      </c>
      <c r="C14" t="s">
        <v>651</v>
      </c>
      <c r="D14" t="s">
        <v>735</v>
      </c>
      <c r="E14" t="s">
        <v>652</v>
      </c>
      <c r="F14" t="s">
        <v>736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106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80</v>
      </c>
      <c r="BB14">
        <v>1946</v>
      </c>
      <c r="BC14">
        <v>10850</v>
      </c>
      <c r="BD14">
        <v>1652</v>
      </c>
      <c r="BE14">
        <v>108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1051</v>
      </c>
      <c r="BL14">
        <v>11</v>
      </c>
      <c r="BM14">
        <v>0</v>
      </c>
      <c r="BN14">
        <v>388</v>
      </c>
      <c r="BO14">
        <v>35</v>
      </c>
      <c r="BP14">
        <v>301.55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1428.08</v>
      </c>
      <c r="BW14">
        <v>502</v>
      </c>
      <c r="BX14">
        <v>0</v>
      </c>
      <c r="BY14">
        <v>109</v>
      </c>
      <c r="BZ14">
        <v>22.43</v>
      </c>
      <c r="CA14">
        <v>140.77000000000001</v>
      </c>
      <c r="CC14">
        <v>1</v>
      </c>
    </row>
    <row r="15" spans="1:81">
      <c r="A15">
        <v>1</v>
      </c>
      <c r="B15" t="s">
        <v>743</v>
      </c>
      <c r="C15" t="s">
        <v>651</v>
      </c>
      <c r="D15" t="s">
        <v>735</v>
      </c>
      <c r="E15" t="s">
        <v>652</v>
      </c>
      <c r="F15" t="s">
        <v>736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90.22</v>
      </c>
      <c r="CC15">
        <v>1</v>
      </c>
    </row>
    <row r="16" spans="1:81">
      <c r="A16">
        <v>1</v>
      </c>
      <c r="B16" t="s">
        <v>744</v>
      </c>
      <c r="C16" t="s">
        <v>651</v>
      </c>
      <c r="D16" t="s">
        <v>735</v>
      </c>
      <c r="E16" t="s">
        <v>652</v>
      </c>
      <c r="F16" t="s">
        <v>736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237</v>
      </c>
      <c r="BB16">
        <v>379</v>
      </c>
      <c r="BC16">
        <v>13379</v>
      </c>
      <c r="BD16">
        <v>451</v>
      </c>
      <c r="BE16">
        <v>168</v>
      </c>
      <c r="BF16">
        <v>0</v>
      </c>
      <c r="BG16">
        <v>37</v>
      </c>
      <c r="BH16">
        <v>224</v>
      </c>
      <c r="BI16">
        <v>338</v>
      </c>
      <c r="BJ16">
        <v>216</v>
      </c>
      <c r="BK16">
        <v>138</v>
      </c>
      <c r="BL16">
        <v>74</v>
      </c>
      <c r="BM16">
        <v>176</v>
      </c>
      <c r="BN16">
        <v>1756</v>
      </c>
      <c r="BO16">
        <v>73</v>
      </c>
      <c r="BP16">
        <v>107</v>
      </c>
      <c r="BQ16">
        <v>24.9</v>
      </c>
      <c r="BR16">
        <v>183.78</v>
      </c>
      <c r="BS16">
        <v>278.92</v>
      </c>
      <c r="BT16">
        <v>428.38</v>
      </c>
      <c r="BU16">
        <v>121.39</v>
      </c>
      <c r="BV16">
        <v>65.180000000000007</v>
      </c>
      <c r="BW16">
        <v>0</v>
      </c>
      <c r="BX16">
        <v>0</v>
      </c>
      <c r="BY16">
        <v>156.31</v>
      </c>
      <c r="BZ16">
        <v>0</v>
      </c>
      <c r="CA16">
        <v>2.62</v>
      </c>
      <c r="CC16">
        <v>1</v>
      </c>
    </row>
    <row r="17" spans="1:81">
      <c r="A17">
        <v>1</v>
      </c>
      <c r="B17" t="s">
        <v>745</v>
      </c>
      <c r="C17" t="s">
        <v>651</v>
      </c>
      <c r="D17" t="s">
        <v>735</v>
      </c>
      <c r="E17" t="s">
        <v>652</v>
      </c>
      <c r="F17" t="s">
        <v>736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593</v>
      </c>
      <c r="BD17">
        <v>463</v>
      </c>
      <c r="BE17">
        <v>116</v>
      </c>
      <c r="BF17">
        <v>145</v>
      </c>
      <c r="BG17">
        <v>282</v>
      </c>
      <c r="BH17">
        <v>204</v>
      </c>
      <c r="BI17">
        <v>1442</v>
      </c>
      <c r="BJ17">
        <v>253</v>
      </c>
      <c r="BK17">
        <v>246</v>
      </c>
      <c r="BL17">
        <v>933</v>
      </c>
      <c r="BM17">
        <v>549</v>
      </c>
      <c r="BN17">
        <v>535</v>
      </c>
      <c r="BO17">
        <v>310</v>
      </c>
      <c r="BP17">
        <v>155</v>
      </c>
      <c r="BQ17">
        <v>207.62</v>
      </c>
      <c r="BR17">
        <v>187.08</v>
      </c>
      <c r="BS17">
        <v>173.75</v>
      </c>
      <c r="BT17">
        <v>0</v>
      </c>
      <c r="BU17">
        <v>0</v>
      </c>
      <c r="BV17">
        <v>151.25</v>
      </c>
      <c r="BW17">
        <v>0</v>
      </c>
      <c r="BX17">
        <v>0</v>
      </c>
      <c r="BY17">
        <v>0</v>
      </c>
      <c r="BZ17">
        <v>0</v>
      </c>
      <c r="CA17">
        <v>0</v>
      </c>
      <c r="CC17">
        <v>1</v>
      </c>
    </row>
    <row r="18" spans="1:81">
      <c r="A18">
        <v>1</v>
      </c>
      <c r="B18" t="s">
        <v>746</v>
      </c>
      <c r="C18" t="s">
        <v>651</v>
      </c>
      <c r="D18" t="s">
        <v>735</v>
      </c>
      <c r="E18" t="s">
        <v>652</v>
      </c>
      <c r="F18" t="s">
        <v>736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212</v>
      </c>
      <c r="BC18">
        <v>1473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C18">
        <v>1</v>
      </c>
    </row>
    <row r="19" spans="1:81">
      <c r="A19">
        <v>1</v>
      </c>
      <c r="B19" t="s">
        <v>747</v>
      </c>
      <c r="C19" t="s">
        <v>651</v>
      </c>
      <c r="D19" t="s">
        <v>735</v>
      </c>
      <c r="E19" t="s">
        <v>652</v>
      </c>
      <c r="F19" t="s">
        <v>736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</v>
      </c>
      <c r="BB19">
        <v>6</v>
      </c>
      <c r="BC19">
        <v>449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C19">
        <v>1</v>
      </c>
    </row>
    <row r="20" spans="1:81">
      <c r="B20" t="s">
        <v>748</v>
      </c>
      <c r="C20" t="s">
        <v>651</v>
      </c>
      <c r="D20" t="s">
        <v>735</v>
      </c>
      <c r="E20" t="s">
        <v>652</v>
      </c>
      <c r="F20" t="s">
        <v>736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3</v>
      </c>
      <c r="BF20">
        <v>3</v>
      </c>
      <c r="BG20">
        <v>3</v>
      </c>
      <c r="BH20">
        <v>3</v>
      </c>
      <c r="BI20">
        <v>3</v>
      </c>
      <c r="BJ20">
        <v>3</v>
      </c>
      <c r="BK20">
        <v>3</v>
      </c>
      <c r="BL20">
        <v>3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81">
      <c r="A21">
        <v>1</v>
      </c>
      <c r="B21" t="s">
        <v>749</v>
      </c>
      <c r="C21" t="s">
        <v>651</v>
      </c>
      <c r="D21" t="s">
        <v>735</v>
      </c>
      <c r="E21" t="s">
        <v>652</v>
      </c>
      <c r="F21" t="s">
        <v>736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7</v>
      </c>
      <c r="BM21">
        <v>0</v>
      </c>
      <c r="BN21">
        <v>0</v>
      </c>
      <c r="BO21">
        <v>0</v>
      </c>
      <c r="BP21">
        <v>7</v>
      </c>
      <c r="BQ21">
        <v>0</v>
      </c>
      <c r="BR21">
        <v>4.84</v>
      </c>
      <c r="BS21">
        <v>193.96</v>
      </c>
      <c r="BT21">
        <v>159.69</v>
      </c>
      <c r="BU21">
        <v>26.79</v>
      </c>
      <c r="BV21">
        <v>10.07</v>
      </c>
      <c r="BW21">
        <v>0</v>
      </c>
      <c r="BX21">
        <v>0</v>
      </c>
      <c r="BY21">
        <v>0</v>
      </c>
      <c r="BZ21">
        <v>0</v>
      </c>
      <c r="CA21">
        <v>0</v>
      </c>
      <c r="CC21">
        <v>1</v>
      </c>
    </row>
    <row r="22" spans="1:81">
      <c r="A22">
        <v>1</v>
      </c>
      <c r="B22" t="s">
        <v>750</v>
      </c>
      <c r="C22" t="s">
        <v>651</v>
      </c>
      <c r="D22" t="s">
        <v>735</v>
      </c>
      <c r="E22" t="s">
        <v>652</v>
      </c>
      <c r="F22" t="s">
        <v>736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107</v>
      </c>
      <c r="AQ22">
        <v>1007</v>
      </c>
      <c r="AR22">
        <v>867</v>
      </c>
      <c r="AS22">
        <v>1878</v>
      </c>
      <c r="AT22">
        <v>2639</v>
      </c>
      <c r="AU22">
        <v>2101</v>
      </c>
      <c r="AV22">
        <v>2891</v>
      </c>
      <c r="AW22">
        <v>2706</v>
      </c>
      <c r="AX22">
        <v>4182</v>
      </c>
      <c r="AY22">
        <v>7013</v>
      </c>
      <c r="AZ22">
        <v>5287</v>
      </c>
      <c r="BA22">
        <v>8097</v>
      </c>
      <c r="BB22">
        <v>4485</v>
      </c>
      <c r="BC22">
        <v>14012</v>
      </c>
      <c r="BD22">
        <v>8244</v>
      </c>
      <c r="BE22">
        <v>6926</v>
      </c>
      <c r="BF22">
        <v>1449</v>
      </c>
      <c r="BG22">
        <v>2667</v>
      </c>
      <c r="BH22">
        <v>2269</v>
      </c>
      <c r="BI22">
        <v>1708</v>
      </c>
      <c r="BJ22">
        <v>2840</v>
      </c>
      <c r="BK22">
        <v>2176</v>
      </c>
      <c r="BL22">
        <v>992</v>
      </c>
      <c r="BM22">
        <v>842</v>
      </c>
      <c r="BN22">
        <v>1479</v>
      </c>
      <c r="BO22">
        <v>1202</v>
      </c>
      <c r="BP22">
        <v>3788</v>
      </c>
      <c r="BQ22">
        <v>5043</v>
      </c>
      <c r="BR22">
        <v>5644</v>
      </c>
      <c r="BS22">
        <v>5376</v>
      </c>
      <c r="BT22">
        <v>4007</v>
      </c>
      <c r="BU22">
        <v>337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C22">
        <v>1</v>
      </c>
    </row>
    <row r="23" spans="1:81">
      <c r="A23">
        <v>1</v>
      </c>
      <c r="B23" t="s">
        <v>751</v>
      </c>
      <c r="C23" t="s">
        <v>651</v>
      </c>
      <c r="D23" t="s">
        <v>735</v>
      </c>
      <c r="E23" t="s">
        <v>652</v>
      </c>
      <c r="F23" t="s">
        <v>736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15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C23">
        <v>1</v>
      </c>
    </row>
    <row r="24" spans="1:81">
      <c r="B24" t="s">
        <v>752</v>
      </c>
      <c r="C24" t="s">
        <v>651</v>
      </c>
      <c r="D24" t="s">
        <v>735</v>
      </c>
      <c r="E24" t="s">
        <v>652</v>
      </c>
      <c r="F24" t="s">
        <v>736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1.18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81">
      <c r="A25">
        <v>1</v>
      </c>
      <c r="B25" t="s">
        <v>753</v>
      </c>
      <c r="C25" t="s">
        <v>651</v>
      </c>
      <c r="D25" t="s">
        <v>735</v>
      </c>
      <c r="E25" t="s">
        <v>652</v>
      </c>
      <c r="F25" t="s">
        <v>736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124</v>
      </c>
      <c r="BO25">
        <v>76</v>
      </c>
      <c r="BP25">
        <v>235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C25">
        <v>1</v>
      </c>
    </row>
    <row r="26" spans="1:81">
      <c r="A26">
        <v>1</v>
      </c>
      <c r="B26" t="s">
        <v>754</v>
      </c>
      <c r="C26" t="s">
        <v>651</v>
      </c>
      <c r="D26" t="s">
        <v>735</v>
      </c>
      <c r="E26" t="s">
        <v>652</v>
      </c>
      <c r="F26" t="s">
        <v>736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58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C26">
        <v>1</v>
      </c>
    </row>
    <row r="27" spans="1:81">
      <c r="A27">
        <v>1</v>
      </c>
      <c r="B27" t="s">
        <v>755</v>
      </c>
      <c r="C27" t="s">
        <v>651</v>
      </c>
      <c r="D27" t="s">
        <v>735</v>
      </c>
      <c r="E27" t="s">
        <v>652</v>
      </c>
      <c r="F27" t="s">
        <v>736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294</v>
      </c>
      <c r="BO27">
        <v>235</v>
      </c>
      <c r="BP27">
        <v>0</v>
      </c>
      <c r="BQ27">
        <v>256</v>
      </c>
      <c r="BR27">
        <v>73</v>
      </c>
      <c r="BS27">
        <v>2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C27">
        <v>1</v>
      </c>
    </row>
    <row r="28" spans="1:81">
      <c r="A28">
        <v>1</v>
      </c>
      <c r="B28" t="s">
        <v>756</v>
      </c>
      <c r="C28" t="s">
        <v>651</v>
      </c>
      <c r="D28" t="s">
        <v>735</v>
      </c>
      <c r="E28" t="s">
        <v>652</v>
      </c>
      <c r="F28" t="s">
        <v>736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69</v>
      </c>
      <c r="BJ28">
        <v>0</v>
      </c>
      <c r="BK28">
        <v>15</v>
      </c>
      <c r="BL28">
        <v>9</v>
      </c>
      <c r="BM28">
        <v>13</v>
      </c>
      <c r="BN28">
        <v>11</v>
      </c>
      <c r="BO28">
        <v>7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C28">
        <v>1</v>
      </c>
    </row>
    <row r="29" spans="1:81">
      <c r="A29">
        <v>1</v>
      </c>
      <c r="B29" t="s">
        <v>757</v>
      </c>
      <c r="C29" t="s">
        <v>651</v>
      </c>
      <c r="D29" t="s">
        <v>735</v>
      </c>
      <c r="E29" t="s">
        <v>652</v>
      </c>
      <c r="F29" t="s">
        <v>736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492</v>
      </c>
      <c r="BG29">
        <v>814</v>
      </c>
      <c r="BH29">
        <v>239</v>
      </c>
      <c r="BI29">
        <v>213</v>
      </c>
      <c r="BJ29">
        <v>323</v>
      </c>
      <c r="BK29">
        <v>0</v>
      </c>
      <c r="BL29">
        <v>13</v>
      </c>
      <c r="BM29">
        <v>10</v>
      </c>
      <c r="BN29">
        <v>0</v>
      </c>
      <c r="BO29">
        <v>0</v>
      </c>
      <c r="BP29">
        <v>19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C29">
        <v>1</v>
      </c>
    </row>
    <row r="30" spans="1:81">
      <c r="A30">
        <v>1</v>
      </c>
      <c r="B30" t="s">
        <v>758</v>
      </c>
      <c r="C30" t="s">
        <v>651</v>
      </c>
      <c r="D30" t="s">
        <v>735</v>
      </c>
      <c r="E30" t="s">
        <v>652</v>
      </c>
      <c r="F30" t="s">
        <v>736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234.65</v>
      </c>
      <c r="BQ30">
        <v>39.22</v>
      </c>
      <c r="BR30">
        <v>4.38</v>
      </c>
      <c r="BS30">
        <v>10.62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C30">
        <v>1</v>
      </c>
    </row>
    <row r="31" spans="1:81">
      <c r="A31">
        <v>1</v>
      </c>
      <c r="B31" t="s">
        <v>759</v>
      </c>
      <c r="C31" t="s">
        <v>651</v>
      </c>
      <c r="D31" t="s">
        <v>735</v>
      </c>
      <c r="E31" t="s">
        <v>652</v>
      </c>
      <c r="F31" t="s">
        <v>736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2</v>
      </c>
      <c r="BK31">
        <v>0</v>
      </c>
      <c r="BL31">
        <v>3</v>
      </c>
      <c r="BM31">
        <v>0</v>
      </c>
      <c r="BN31">
        <v>2</v>
      </c>
      <c r="BO31">
        <v>31</v>
      </c>
      <c r="BP31">
        <v>38</v>
      </c>
      <c r="BQ31">
        <v>9</v>
      </c>
      <c r="BR31">
        <v>3</v>
      </c>
      <c r="BS31">
        <v>75</v>
      </c>
      <c r="BT31">
        <v>81</v>
      </c>
      <c r="BU31">
        <v>15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C31">
        <v>1</v>
      </c>
    </row>
    <row r="33" spans="1:81">
      <c r="B33" t="s">
        <v>653</v>
      </c>
      <c r="G33">
        <v>2814</v>
      </c>
      <c r="H33">
        <v>6444</v>
      </c>
      <c r="I33">
        <v>23843</v>
      </c>
      <c r="J33">
        <v>25494</v>
      </c>
      <c r="K33">
        <v>40285</v>
      </c>
      <c r="L33">
        <v>36016</v>
      </c>
      <c r="M33">
        <v>49710</v>
      </c>
      <c r="N33">
        <v>49783</v>
      </c>
      <c r="O33">
        <v>36218</v>
      </c>
      <c r="P33">
        <v>75474</v>
      </c>
      <c r="Q33">
        <v>105626</v>
      </c>
      <c r="R33">
        <v>94320</v>
      </c>
      <c r="S33">
        <v>77477</v>
      </c>
      <c r="T33">
        <v>85533</v>
      </c>
      <c r="U33">
        <v>69640</v>
      </c>
      <c r="V33">
        <v>72806</v>
      </c>
      <c r="W33">
        <v>68691</v>
      </c>
      <c r="X33">
        <v>87602</v>
      </c>
      <c r="Y33">
        <v>70997</v>
      </c>
      <c r="Z33">
        <v>66521</v>
      </c>
      <c r="AA33">
        <v>60860</v>
      </c>
      <c r="AB33">
        <v>49810</v>
      </c>
      <c r="AC33">
        <v>51742</v>
      </c>
      <c r="AD33">
        <v>49352</v>
      </c>
      <c r="AE33">
        <v>61660</v>
      </c>
      <c r="AF33">
        <v>63710</v>
      </c>
      <c r="AG33">
        <v>82247</v>
      </c>
      <c r="AH33">
        <v>91905</v>
      </c>
      <c r="AI33">
        <v>91462</v>
      </c>
      <c r="AJ33">
        <v>86956</v>
      </c>
      <c r="AK33">
        <v>98150</v>
      </c>
      <c r="AL33">
        <v>96996</v>
      </c>
      <c r="AM33">
        <v>115278</v>
      </c>
      <c r="AN33">
        <v>119478</v>
      </c>
      <c r="AO33">
        <v>113659</v>
      </c>
      <c r="AP33">
        <v>108369</v>
      </c>
      <c r="AQ33">
        <v>120938</v>
      </c>
      <c r="AR33">
        <v>122423</v>
      </c>
      <c r="AS33">
        <v>130715</v>
      </c>
      <c r="AT33">
        <v>126519</v>
      </c>
      <c r="AU33">
        <v>114430</v>
      </c>
      <c r="AV33">
        <v>125339</v>
      </c>
      <c r="AW33">
        <v>131121</v>
      </c>
      <c r="AX33">
        <v>164658</v>
      </c>
      <c r="AY33">
        <v>193822</v>
      </c>
      <c r="AZ33">
        <v>230564</v>
      </c>
      <c r="BA33">
        <v>278772</v>
      </c>
      <c r="BB33">
        <v>305371</v>
      </c>
      <c r="BC33">
        <v>321787</v>
      </c>
      <c r="BD33">
        <v>336290</v>
      </c>
      <c r="BE33">
        <v>298434</v>
      </c>
      <c r="BF33">
        <v>265612</v>
      </c>
      <c r="BG33">
        <v>263651</v>
      </c>
      <c r="BH33">
        <v>274939</v>
      </c>
      <c r="BI33">
        <v>310777</v>
      </c>
      <c r="BJ33">
        <v>301051</v>
      </c>
      <c r="BK33">
        <v>282535</v>
      </c>
      <c r="BL33">
        <v>334280</v>
      </c>
      <c r="BM33">
        <v>330108</v>
      </c>
      <c r="BN33">
        <v>356179</v>
      </c>
      <c r="BO33">
        <v>360430.86</v>
      </c>
      <c r="BP33">
        <v>352178.34</v>
      </c>
      <c r="BQ33">
        <v>361045.31</v>
      </c>
      <c r="BR33">
        <v>365292.88</v>
      </c>
      <c r="BS33">
        <v>324303.44</v>
      </c>
      <c r="BT33">
        <v>287079.2</v>
      </c>
      <c r="BU33">
        <v>261853.26</v>
      </c>
      <c r="BV33">
        <v>289583.35999999999</v>
      </c>
      <c r="BW33">
        <v>292577.2</v>
      </c>
      <c r="BX33">
        <v>345867.35</v>
      </c>
      <c r="BY33">
        <v>327561.03999999998</v>
      </c>
      <c r="BZ33">
        <v>359129.03</v>
      </c>
      <c r="CA33">
        <v>391073.96</v>
      </c>
    </row>
    <row r="34" spans="1:81">
      <c r="F34" t="s">
        <v>655</v>
      </c>
      <c r="G34">
        <v>1950</v>
      </c>
      <c r="H34">
        <v>1951</v>
      </c>
      <c r="I34">
        <v>1952</v>
      </c>
      <c r="J34">
        <v>1953</v>
      </c>
      <c r="K34">
        <v>1954</v>
      </c>
      <c r="L34">
        <v>1955</v>
      </c>
      <c r="M34">
        <v>1956</v>
      </c>
      <c r="N34">
        <v>1957</v>
      </c>
      <c r="O34">
        <v>1958</v>
      </c>
      <c r="P34">
        <v>1959</v>
      </c>
      <c r="Q34">
        <v>1960</v>
      </c>
      <c r="R34">
        <v>1961</v>
      </c>
      <c r="S34">
        <v>1962</v>
      </c>
      <c r="T34">
        <v>1963</v>
      </c>
      <c r="U34">
        <v>1964</v>
      </c>
      <c r="V34">
        <v>1965</v>
      </c>
      <c r="W34">
        <v>1966</v>
      </c>
      <c r="X34">
        <v>1967</v>
      </c>
      <c r="Y34">
        <v>1968</v>
      </c>
      <c r="Z34">
        <v>1969</v>
      </c>
      <c r="AA34">
        <v>1970</v>
      </c>
      <c r="AB34">
        <v>1971</v>
      </c>
      <c r="AC34">
        <v>1972</v>
      </c>
      <c r="AD34">
        <v>1973</v>
      </c>
      <c r="AE34">
        <v>1974</v>
      </c>
      <c r="AF34">
        <v>1975</v>
      </c>
      <c r="AG34">
        <v>1976</v>
      </c>
      <c r="AH34">
        <v>1977</v>
      </c>
      <c r="AI34">
        <v>1978</v>
      </c>
      <c r="AJ34">
        <v>1979</v>
      </c>
      <c r="AK34">
        <v>1980</v>
      </c>
      <c r="AL34">
        <v>1981</v>
      </c>
      <c r="AM34">
        <v>1982</v>
      </c>
      <c r="AN34">
        <v>1983</v>
      </c>
      <c r="AO34">
        <v>1984</v>
      </c>
      <c r="AP34">
        <v>1985</v>
      </c>
      <c r="AQ34">
        <v>1986</v>
      </c>
      <c r="AR34">
        <v>1987</v>
      </c>
      <c r="AS34">
        <v>1988</v>
      </c>
      <c r="AT34">
        <v>1989</v>
      </c>
      <c r="AU34">
        <v>1990</v>
      </c>
      <c r="AV34">
        <v>1991</v>
      </c>
      <c r="AW34">
        <v>1992</v>
      </c>
      <c r="AX34">
        <v>1993</v>
      </c>
      <c r="AY34">
        <v>1994</v>
      </c>
      <c r="AZ34">
        <v>1995</v>
      </c>
      <c r="BA34">
        <v>1996</v>
      </c>
      <c r="BB34">
        <v>1997</v>
      </c>
      <c r="BC34">
        <v>1998</v>
      </c>
      <c r="BD34">
        <v>1999</v>
      </c>
      <c r="BE34">
        <v>2000</v>
      </c>
      <c r="BF34">
        <v>2001</v>
      </c>
      <c r="BG34">
        <v>2002</v>
      </c>
      <c r="BH34">
        <v>2003</v>
      </c>
      <c r="BI34">
        <v>2004</v>
      </c>
      <c r="BJ34">
        <v>2005</v>
      </c>
      <c r="BK34">
        <v>2006</v>
      </c>
      <c r="BL34">
        <v>2007</v>
      </c>
      <c r="BM34">
        <v>2008</v>
      </c>
      <c r="BN34">
        <v>2009</v>
      </c>
      <c r="BO34">
        <v>2010</v>
      </c>
      <c r="BP34">
        <v>2011</v>
      </c>
      <c r="BQ34">
        <v>2012</v>
      </c>
      <c r="BR34">
        <v>2013</v>
      </c>
      <c r="BS34">
        <v>2014</v>
      </c>
      <c r="BT34">
        <v>2015</v>
      </c>
      <c r="BU34">
        <v>2016</v>
      </c>
      <c r="BV34">
        <v>2017</v>
      </c>
      <c r="BW34">
        <v>2018</v>
      </c>
      <c r="BX34">
        <v>2019</v>
      </c>
      <c r="BY34">
        <v>2020</v>
      </c>
      <c r="BZ34">
        <v>2021</v>
      </c>
      <c r="CA34">
        <v>2022</v>
      </c>
    </row>
    <row r="35" spans="1:81">
      <c r="F35" t="s">
        <v>760</v>
      </c>
      <c r="G35" s="107">
        <f>G33-G36</f>
        <v>0</v>
      </c>
      <c r="H35" s="107">
        <f t="shared" ref="H35:BS35" si="0">H33-H36</f>
        <v>0</v>
      </c>
      <c r="I35" s="107">
        <f t="shared" si="0"/>
        <v>0</v>
      </c>
      <c r="J35" s="107">
        <f t="shared" si="0"/>
        <v>0</v>
      </c>
      <c r="K35" s="107">
        <f t="shared" si="0"/>
        <v>0</v>
      </c>
      <c r="L35" s="107">
        <f t="shared" si="0"/>
        <v>0</v>
      </c>
      <c r="M35" s="107">
        <f t="shared" si="0"/>
        <v>0</v>
      </c>
      <c r="N35" s="107">
        <f t="shared" si="0"/>
        <v>0</v>
      </c>
      <c r="O35" s="107">
        <f t="shared" si="0"/>
        <v>0</v>
      </c>
      <c r="P35" s="107">
        <f t="shared" si="0"/>
        <v>0</v>
      </c>
      <c r="Q35" s="107">
        <f t="shared" si="0"/>
        <v>0</v>
      </c>
      <c r="R35" s="107">
        <f t="shared" si="0"/>
        <v>0</v>
      </c>
      <c r="S35" s="107">
        <f t="shared" si="0"/>
        <v>0</v>
      </c>
      <c r="T35" s="107">
        <f t="shared" si="0"/>
        <v>0</v>
      </c>
      <c r="U35" s="107">
        <f t="shared" si="0"/>
        <v>0</v>
      </c>
      <c r="V35" s="107">
        <f t="shared" si="0"/>
        <v>0</v>
      </c>
      <c r="W35" s="107">
        <f t="shared" si="0"/>
        <v>0</v>
      </c>
      <c r="X35" s="107">
        <f t="shared" si="0"/>
        <v>0</v>
      </c>
      <c r="Y35" s="107">
        <f t="shared" si="0"/>
        <v>3000</v>
      </c>
      <c r="Z35" s="107">
        <f t="shared" si="0"/>
        <v>6000</v>
      </c>
      <c r="AA35" s="107">
        <f t="shared" si="0"/>
        <v>8600</v>
      </c>
      <c r="AB35" s="107">
        <f t="shared" si="0"/>
        <v>2463</v>
      </c>
      <c r="AC35" s="107">
        <f t="shared" si="0"/>
        <v>2380</v>
      </c>
      <c r="AD35" s="107">
        <f t="shared" si="0"/>
        <v>2025</v>
      </c>
      <c r="AE35" s="107">
        <f t="shared" si="0"/>
        <v>3019</v>
      </c>
      <c r="AF35" s="107">
        <f t="shared" si="0"/>
        <v>12336</v>
      </c>
      <c r="AG35" s="107">
        <f t="shared" si="0"/>
        <v>15675</v>
      </c>
      <c r="AH35" s="107">
        <f t="shared" si="0"/>
        <v>19032</v>
      </c>
      <c r="AI35" s="107">
        <f t="shared" si="0"/>
        <v>25485</v>
      </c>
      <c r="AJ35" s="107">
        <f t="shared" si="0"/>
        <v>25641</v>
      </c>
      <c r="AK35" s="107">
        <f t="shared" si="0"/>
        <v>22631</v>
      </c>
      <c r="AL35" s="107">
        <f t="shared" si="0"/>
        <v>13523</v>
      </c>
      <c r="AM35" s="107">
        <f t="shared" si="0"/>
        <v>13088</v>
      </c>
      <c r="AN35" s="107">
        <f t="shared" si="0"/>
        <v>18037</v>
      </c>
      <c r="AO35" s="107">
        <f t="shared" si="0"/>
        <v>16715</v>
      </c>
      <c r="AP35" s="107">
        <f t="shared" si="0"/>
        <v>13069</v>
      </c>
      <c r="AQ35" s="107">
        <f t="shared" si="0"/>
        <v>30855</v>
      </c>
      <c r="AR35" s="107">
        <f t="shared" si="0"/>
        <v>29862</v>
      </c>
      <c r="AS35" s="107">
        <f t="shared" si="0"/>
        <v>31227</v>
      </c>
      <c r="AT35" s="107">
        <f t="shared" si="0"/>
        <v>22743</v>
      </c>
      <c r="AU35" s="107">
        <f t="shared" si="0"/>
        <v>17096</v>
      </c>
      <c r="AV35" s="107">
        <f t="shared" si="0"/>
        <v>13723</v>
      </c>
      <c r="AW35" s="107">
        <f t="shared" si="0"/>
        <v>17607</v>
      </c>
      <c r="AX35" s="107">
        <f t="shared" si="0"/>
        <v>19566</v>
      </c>
      <c r="AY35" s="107">
        <f t="shared" si="0"/>
        <v>22287</v>
      </c>
      <c r="AZ35" s="107">
        <f t="shared" si="0"/>
        <v>27234</v>
      </c>
      <c r="BA35" s="107">
        <f t="shared" si="0"/>
        <v>38233</v>
      </c>
      <c r="BB35" s="107">
        <f t="shared" si="0"/>
        <v>45856</v>
      </c>
      <c r="BC35" s="107">
        <f t="shared" si="0"/>
        <v>65826</v>
      </c>
      <c r="BD35" s="107">
        <f t="shared" si="0"/>
        <v>36331</v>
      </c>
      <c r="BE35" s="107">
        <f t="shared" si="0"/>
        <v>29451</v>
      </c>
      <c r="BF35" s="107">
        <f t="shared" si="0"/>
        <v>16422</v>
      </c>
      <c r="BG35" s="107">
        <f t="shared" si="0"/>
        <v>19389</v>
      </c>
      <c r="BH35" s="107">
        <f t="shared" si="0"/>
        <v>18778</v>
      </c>
      <c r="BI35" s="107">
        <f t="shared" si="0"/>
        <v>40509</v>
      </c>
      <c r="BJ35" s="107">
        <f t="shared" si="0"/>
        <v>35052</v>
      </c>
      <c r="BK35" s="107">
        <f t="shared" si="0"/>
        <v>24801</v>
      </c>
      <c r="BL35" s="107">
        <f t="shared" si="0"/>
        <v>21978</v>
      </c>
      <c r="BM35" s="107">
        <f t="shared" si="0"/>
        <v>24215</v>
      </c>
      <c r="BN35" s="107">
        <f t="shared" si="0"/>
        <v>32490</v>
      </c>
      <c r="BO35" s="107">
        <f t="shared" si="0"/>
        <v>31664</v>
      </c>
      <c r="BP35" s="107">
        <f t="shared" si="0"/>
        <v>23019.520000000077</v>
      </c>
      <c r="BQ35" s="107">
        <f t="shared" si="0"/>
        <v>14002.020000000019</v>
      </c>
      <c r="BR35" s="107">
        <f t="shared" si="0"/>
        <v>17046.169999999984</v>
      </c>
      <c r="BS35" s="107">
        <f t="shared" si="0"/>
        <v>13030.440000000002</v>
      </c>
      <c r="BT35" s="107">
        <f t="shared" ref="BT35:CA35" si="1">BT33-BT36</f>
        <v>10389.760000000068</v>
      </c>
      <c r="BU35" s="107">
        <f t="shared" si="1"/>
        <v>6384.530000000057</v>
      </c>
      <c r="BV35" s="107">
        <f t="shared" si="1"/>
        <v>7274.4599999999627</v>
      </c>
      <c r="BW35" s="107">
        <f t="shared" si="1"/>
        <v>6099.6200000000536</v>
      </c>
      <c r="BX35" s="107">
        <f t="shared" si="1"/>
        <v>4660.2099999999045</v>
      </c>
      <c r="BY35" s="107">
        <f t="shared" si="1"/>
        <v>6319.6299999999464</v>
      </c>
      <c r="BZ35" s="107">
        <f t="shared" si="1"/>
        <v>7348.9500000000116</v>
      </c>
      <c r="CA35" s="107">
        <f t="shared" si="1"/>
        <v>12428.170000000042</v>
      </c>
    </row>
    <row r="36" spans="1:81">
      <c r="F36" t="s">
        <v>761</v>
      </c>
      <c r="G36" s="107">
        <f>SUM(G2,G3,G4,G5,G6,G8,G10,G11,G20,G24)</f>
        <v>2814</v>
      </c>
      <c r="H36" s="107">
        <f t="shared" ref="H36:BS36" si="2">SUM(H2,H3,H4,H5,H6,H8,H10,H11,H20,H24)</f>
        <v>6444</v>
      </c>
      <c r="I36" s="107">
        <f t="shared" si="2"/>
        <v>23843</v>
      </c>
      <c r="J36" s="107">
        <f t="shared" si="2"/>
        <v>25494</v>
      </c>
      <c r="K36" s="107">
        <f t="shared" si="2"/>
        <v>40285</v>
      </c>
      <c r="L36" s="107">
        <f t="shared" si="2"/>
        <v>36016</v>
      </c>
      <c r="M36" s="107">
        <f t="shared" si="2"/>
        <v>49710</v>
      </c>
      <c r="N36" s="107">
        <f t="shared" si="2"/>
        <v>49783</v>
      </c>
      <c r="O36" s="107">
        <f t="shared" si="2"/>
        <v>36218</v>
      </c>
      <c r="P36" s="107">
        <f t="shared" si="2"/>
        <v>75474</v>
      </c>
      <c r="Q36" s="107">
        <f t="shared" si="2"/>
        <v>105626</v>
      </c>
      <c r="R36" s="107">
        <f t="shared" si="2"/>
        <v>94320</v>
      </c>
      <c r="S36" s="107">
        <f t="shared" si="2"/>
        <v>77477</v>
      </c>
      <c r="T36" s="107">
        <f t="shared" si="2"/>
        <v>85533</v>
      </c>
      <c r="U36" s="107">
        <f t="shared" si="2"/>
        <v>69640</v>
      </c>
      <c r="V36" s="107">
        <f t="shared" si="2"/>
        <v>72806</v>
      </c>
      <c r="W36" s="107">
        <f t="shared" si="2"/>
        <v>68691</v>
      </c>
      <c r="X36" s="107">
        <f t="shared" si="2"/>
        <v>87602</v>
      </c>
      <c r="Y36" s="107">
        <f t="shared" si="2"/>
        <v>67997</v>
      </c>
      <c r="Z36" s="107">
        <f t="shared" si="2"/>
        <v>60521</v>
      </c>
      <c r="AA36" s="107">
        <f t="shared" si="2"/>
        <v>52260</v>
      </c>
      <c r="AB36" s="107">
        <f t="shared" si="2"/>
        <v>47347</v>
      </c>
      <c r="AC36" s="107">
        <f t="shared" si="2"/>
        <v>49362</v>
      </c>
      <c r="AD36" s="107">
        <f t="shared" si="2"/>
        <v>47327</v>
      </c>
      <c r="AE36" s="107">
        <f t="shared" si="2"/>
        <v>58641</v>
      </c>
      <c r="AF36" s="107">
        <f t="shared" si="2"/>
        <v>51374</v>
      </c>
      <c r="AG36" s="107">
        <f t="shared" si="2"/>
        <v>66572</v>
      </c>
      <c r="AH36" s="107">
        <f t="shared" si="2"/>
        <v>72873</v>
      </c>
      <c r="AI36" s="107">
        <f t="shared" si="2"/>
        <v>65977</v>
      </c>
      <c r="AJ36" s="107">
        <f t="shared" si="2"/>
        <v>61315</v>
      </c>
      <c r="AK36" s="107">
        <f t="shared" si="2"/>
        <v>75519</v>
      </c>
      <c r="AL36" s="107">
        <f t="shared" si="2"/>
        <v>83473</v>
      </c>
      <c r="AM36" s="107">
        <f t="shared" si="2"/>
        <v>102190</v>
      </c>
      <c r="AN36" s="107">
        <f t="shared" si="2"/>
        <v>101441</v>
      </c>
      <c r="AO36" s="107">
        <f t="shared" si="2"/>
        <v>96944</v>
      </c>
      <c r="AP36" s="107">
        <f t="shared" si="2"/>
        <v>95300</v>
      </c>
      <c r="AQ36" s="107">
        <f t="shared" si="2"/>
        <v>90083</v>
      </c>
      <c r="AR36" s="107">
        <f t="shared" si="2"/>
        <v>92561</v>
      </c>
      <c r="AS36" s="107">
        <f t="shared" si="2"/>
        <v>99488</v>
      </c>
      <c r="AT36" s="107">
        <f t="shared" si="2"/>
        <v>103776</v>
      </c>
      <c r="AU36" s="107">
        <f t="shared" si="2"/>
        <v>97334</v>
      </c>
      <c r="AV36" s="107">
        <f t="shared" si="2"/>
        <v>111616</v>
      </c>
      <c r="AW36" s="107">
        <f t="shared" si="2"/>
        <v>113514</v>
      </c>
      <c r="AX36" s="107">
        <f t="shared" si="2"/>
        <v>145092</v>
      </c>
      <c r="AY36" s="107">
        <f t="shared" si="2"/>
        <v>171535</v>
      </c>
      <c r="AZ36" s="107">
        <f t="shared" si="2"/>
        <v>203330</v>
      </c>
      <c r="BA36" s="107">
        <f t="shared" si="2"/>
        <v>240539</v>
      </c>
      <c r="BB36" s="107">
        <f t="shared" si="2"/>
        <v>259515</v>
      </c>
      <c r="BC36" s="107">
        <f t="shared" si="2"/>
        <v>255961</v>
      </c>
      <c r="BD36" s="107">
        <f t="shared" si="2"/>
        <v>299959</v>
      </c>
      <c r="BE36" s="107">
        <f t="shared" si="2"/>
        <v>268983</v>
      </c>
      <c r="BF36" s="107">
        <f t="shared" si="2"/>
        <v>249190</v>
      </c>
      <c r="BG36" s="107">
        <f t="shared" si="2"/>
        <v>244262</v>
      </c>
      <c r="BH36" s="107">
        <f t="shared" si="2"/>
        <v>256161</v>
      </c>
      <c r="BI36" s="107">
        <f t="shared" si="2"/>
        <v>270268</v>
      </c>
      <c r="BJ36" s="107">
        <f t="shared" si="2"/>
        <v>265999</v>
      </c>
      <c r="BK36" s="107">
        <f t="shared" si="2"/>
        <v>257734</v>
      </c>
      <c r="BL36" s="107">
        <f t="shared" si="2"/>
        <v>312302</v>
      </c>
      <c r="BM36" s="107">
        <f t="shared" si="2"/>
        <v>305893</v>
      </c>
      <c r="BN36" s="107">
        <f t="shared" si="2"/>
        <v>323689</v>
      </c>
      <c r="BO36" s="107">
        <f t="shared" si="2"/>
        <v>328766.86</v>
      </c>
      <c r="BP36" s="107">
        <f t="shared" si="2"/>
        <v>329158.81999999995</v>
      </c>
      <c r="BQ36" s="107">
        <f t="shared" si="2"/>
        <v>347043.29</v>
      </c>
      <c r="BR36" s="107">
        <f t="shared" si="2"/>
        <v>348246.71</v>
      </c>
      <c r="BS36" s="107">
        <f t="shared" si="2"/>
        <v>311273</v>
      </c>
      <c r="BT36" s="107">
        <f t="shared" ref="BT36:CA36" si="3">SUM(BT2,BT3,BT4,BT5,BT6,BT8,BT10,BT11,BT20,BT24)</f>
        <v>276689.43999999994</v>
      </c>
      <c r="BU36" s="107">
        <f t="shared" si="3"/>
        <v>255468.72999999995</v>
      </c>
      <c r="BV36" s="107">
        <f t="shared" si="3"/>
        <v>282308.90000000002</v>
      </c>
      <c r="BW36" s="107">
        <f t="shared" si="3"/>
        <v>286477.57999999996</v>
      </c>
      <c r="BX36" s="107">
        <f t="shared" si="3"/>
        <v>341207.14000000007</v>
      </c>
      <c r="BY36" s="107">
        <f t="shared" si="3"/>
        <v>321241.41000000003</v>
      </c>
      <c r="BZ36" s="107">
        <f t="shared" si="3"/>
        <v>351780.08</v>
      </c>
      <c r="CA36" s="107">
        <f t="shared" si="3"/>
        <v>378645.79</v>
      </c>
      <c r="CC36" t="s">
        <v>762</v>
      </c>
    </row>
    <row r="38" spans="1:81">
      <c r="A38" s="53"/>
      <c r="B38" s="53"/>
      <c r="C38" s="53"/>
      <c r="D38" s="53"/>
      <c r="E38" s="53"/>
      <c r="F38" s="53" t="s">
        <v>763</v>
      </c>
      <c r="G38" s="53">
        <f>G35/G33</f>
        <v>0</v>
      </c>
      <c r="H38" s="53">
        <f t="shared" ref="H38:BS38" si="4">H35/H33</f>
        <v>0</v>
      </c>
      <c r="I38" s="53">
        <f t="shared" si="4"/>
        <v>0</v>
      </c>
      <c r="J38" s="53">
        <f t="shared" si="4"/>
        <v>0</v>
      </c>
      <c r="K38" s="53">
        <f t="shared" si="4"/>
        <v>0</v>
      </c>
      <c r="L38" s="53">
        <f t="shared" si="4"/>
        <v>0</v>
      </c>
      <c r="M38" s="53">
        <f t="shared" si="4"/>
        <v>0</v>
      </c>
      <c r="N38" s="53">
        <f t="shared" si="4"/>
        <v>0</v>
      </c>
      <c r="O38" s="53">
        <f t="shared" si="4"/>
        <v>0</v>
      </c>
      <c r="P38" s="53">
        <f t="shared" si="4"/>
        <v>0</v>
      </c>
      <c r="Q38" s="53">
        <f t="shared" si="4"/>
        <v>0</v>
      </c>
      <c r="R38" s="53">
        <f t="shared" si="4"/>
        <v>0</v>
      </c>
      <c r="S38" s="53">
        <f t="shared" si="4"/>
        <v>0</v>
      </c>
      <c r="T38" s="53">
        <f t="shared" si="4"/>
        <v>0</v>
      </c>
      <c r="U38" s="53">
        <f t="shared" si="4"/>
        <v>0</v>
      </c>
      <c r="V38" s="53">
        <f t="shared" si="4"/>
        <v>0</v>
      </c>
      <c r="W38" s="53">
        <f t="shared" si="4"/>
        <v>0</v>
      </c>
      <c r="X38" s="53">
        <f t="shared" si="4"/>
        <v>0</v>
      </c>
      <c r="Y38" s="53">
        <f t="shared" si="4"/>
        <v>4.2255306562249108E-2</v>
      </c>
      <c r="Z38" s="53">
        <f t="shared" si="4"/>
        <v>9.0197080621157222E-2</v>
      </c>
      <c r="AA38" s="53">
        <f t="shared" si="4"/>
        <v>0.14130791981597107</v>
      </c>
      <c r="AB38" s="53">
        <f t="shared" si="4"/>
        <v>4.9447902027705277E-2</v>
      </c>
      <c r="AC38" s="53">
        <f t="shared" si="4"/>
        <v>4.5997448880986433E-2</v>
      </c>
      <c r="AD38" s="53">
        <f t="shared" si="4"/>
        <v>4.1031771762035985E-2</v>
      </c>
      <c r="AE38" s="53">
        <f t="shared" si="4"/>
        <v>4.8962049951346093E-2</v>
      </c>
      <c r="AF38" s="53">
        <f t="shared" si="4"/>
        <v>0.19362737403861247</v>
      </c>
      <c r="AG38" s="53">
        <f t="shared" si="4"/>
        <v>0.19058445900762339</v>
      </c>
      <c r="AH38" s="53">
        <f t="shared" si="4"/>
        <v>0.2070834013383385</v>
      </c>
      <c r="AI38" s="53">
        <f t="shared" si="4"/>
        <v>0.27864030963678904</v>
      </c>
      <c r="AJ38" s="53">
        <f t="shared" si="4"/>
        <v>0.29487326923961543</v>
      </c>
      <c r="AK38" s="53">
        <f t="shared" si="4"/>
        <v>0.23057564951604687</v>
      </c>
      <c r="AL38" s="53">
        <f t="shared" si="4"/>
        <v>0.13941812033485917</v>
      </c>
      <c r="AM38" s="53">
        <f t="shared" si="4"/>
        <v>0.11353423897014174</v>
      </c>
      <c r="AN38" s="53">
        <f t="shared" si="4"/>
        <v>0.15096503121913657</v>
      </c>
      <c r="AO38" s="53">
        <f t="shared" si="4"/>
        <v>0.14706270510914227</v>
      </c>
      <c r="AP38" s="53">
        <f t="shared" si="4"/>
        <v>0.12059721876182303</v>
      </c>
      <c r="AQ38" s="53">
        <f t="shared" si="4"/>
        <v>0.25513072814169246</v>
      </c>
      <c r="AR38" s="53">
        <f t="shared" si="4"/>
        <v>0.24392475270169822</v>
      </c>
      <c r="AS38" s="53">
        <f t="shared" si="4"/>
        <v>0.23889377653674024</v>
      </c>
      <c r="AT38" s="53">
        <f t="shared" si="4"/>
        <v>0.17975956180494629</v>
      </c>
      <c r="AU38" s="53">
        <f t="shared" si="4"/>
        <v>0.14940138075679454</v>
      </c>
      <c r="AV38" s="53">
        <f t="shared" si="4"/>
        <v>0.10948707106327639</v>
      </c>
      <c r="AW38" s="53">
        <f t="shared" si="4"/>
        <v>0.13428055002631156</v>
      </c>
      <c r="AX38" s="53">
        <f t="shared" si="4"/>
        <v>0.11882811645957074</v>
      </c>
      <c r="AY38" s="53">
        <f t="shared" si="4"/>
        <v>0.11498694678622653</v>
      </c>
      <c r="AZ38" s="53">
        <f t="shared" si="4"/>
        <v>0.11811904720598185</v>
      </c>
      <c r="BA38" s="53">
        <f t="shared" si="4"/>
        <v>0.13714792016414848</v>
      </c>
      <c r="BB38" s="53">
        <f t="shared" si="4"/>
        <v>0.15016488140655138</v>
      </c>
      <c r="BC38" s="53">
        <f t="shared" si="4"/>
        <v>0.20456388853496257</v>
      </c>
      <c r="BD38" s="53">
        <f t="shared" si="4"/>
        <v>0.10803473192780041</v>
      </c>
      <c r="BE38" s="53">
        <f t="shared" si="4"/>
        <v>9.8685136412071009E-2</v>
      </c>
      <c r="BF38" s="53">
        <f t="shared" si="4"/>
        <v>6.1827025887384604E-2</v>
      </c>
      <c r="BG38" s="53">
        <f t="shared" si="4"/>
        <v>7.3540399998482844E-2</v>
      </c>
      <c r="BH38" s="53">
        <f t="shared" si="4"/>
        <v>6.829878627622854E-2</v>
      </c>
      <c r="BI38" s="53">
        <f t="shared" si="4"/>
        <v>0.13034748388716025</v>
      </c>
      <c r="BJ38" s="53">
        <f t="shared" si="4"/>
        <v>0.11643209954459544</v>
      </c>
      <c r="BK38" s="53">
        <f t="shared" si="4"/>
        <v>8.7780275010175726E-2</v>
      </c>
      <c r="BL38" s="53">
        <f t="shared" si="4"/>
        <v>6.5747277731243267E-2</v>
      </c>
      <c r="BM38" s="53">
        <f t="shared" si="4"/>
        <v>7.3354780859597471E-2</v>
      </c>
      <c r="BN38" s="53">
        <f t="shared" si="4"/>
        <v>9.1218179623167001E-2</v>
      </c>
      <c r="BO38" s="53">
        <f t="shared" si="4"/>
        <v>8.7850413252627713E-2</v>
      </c>
      <c r="BP38" s="53">
        <f t="shared" si="4"/>
        <v>6.5363247495573054E-2</v>
      </c>
      <c r="BQ38" s="53">
        <f t="shared" si="4"/>
        <v>3.8781891391969664E-2</v>
      </c>
      <c r="BR38" s="53">
        <f t="shared" si="4"/>
        <v>4.6664391597230098E-2</v>
      </c>
      <c r="BS38" s="53">
        <f t="shared" si="4"/>
        <v>4.0179777309793573E-2</v>
      </c>
      <c r="BT38" s="53">
        <f t="shared" ref="BT38:CA38" si="5">BT35/BT33</f>
        <v>3.6191267078910863E-2</v>
      </c>
      <c r="BU38" s="53">
        <f t="shared" si="5"/>
        <v>2.438209094666248E-2</v>
      </c>
      <c r="BV38" s="53">
        <f t="shared" si="5"/>
        <v>2.5120435096823115E-2</v>
      </c>
      <c r="BW38" s="53">
        <f t="shared" si="5"/>
        <v>2.0847899289486854E-2</v>
      </c>
      <c r="BX38" s="53">
        <f t="shared" si="5"/>
        <v>1.3473980703873623E-2</v>
      </c>
      <c r="BY38" s="53">
        <f t="shared" si="5"/>
        <v>1.9292984293858471E-2</v>
      </c>
      <c r="BZ38" s="53">
        <f t="shared" si="5"/>
        <v>2.04632580106376E-2</v>
      </c>
      <c r="CA38" s="53">
        <f t="shared" si="5"/>
        <v>3.1779589722619322E-2</v>
      </c>
    </row>
    <row r="39" spans="1:8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>
        <f>BZ36/BZ33</f>
        <v>0.97953674198936236</v>
      </c>
      <c r="CA39" s="53">
        <f>CA36/CA33</f>
        <v>0.96822041027738071</v>
      </c>
    </row>
    <row r="40" spans="1:8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</row>
    <row r="41" spans="1:8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</row>
    <row r="42" spans="1:8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</row>
    <row r="43" spans="1:8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</row>
    <row r="44" spans="1:8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</row>
    <row r="45" spans="1:8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</row>
    <row r="46" spans="1:8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</row>
    <row r="47" spans="1:8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</row>
    <row r="48" spans="1:8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</row>
    <row r="49" spans="1:7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</row>
    <row r="50" spans="1:79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</row>
    <row r="51" spans="1:79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</row>
    <row r="52" spans="1:79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</row>
    <row r="53" spans="1:79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</row>
    <row r="54" spans="1:79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</row>
    <row r="55" spans="1:79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</row>
    <row r="56" spans="1:79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</row>
    <row r="57" spans="1:79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</row>
    <row r="58" spans="1:79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</row>
    <row r="59" spans="1:7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</row>
    <row r="60" spans="1:79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</row>
    <row r="61" spans="1:79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</row>
    <row r="62" spans="1:79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</row>
    <row r="63" spans="1:79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</row>
    <row r="64" spans="1:79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</row>
    <row r="65" spans="1:79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</row>
    <row r="66" spans="1:79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</row>
    <row r="67" spans="1:79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8A10-84AB-AF49-B8BC-A76DB945C98D}">
  <dimension ref="C4:G12"/>
  <sheetViews>
    <sheetView topLeftCell="B1" zoomScale="251" zoomScaleNormal="251" workbookViewId="0">
      <selection activeCell="C4" sqref="C4:G12"/>
    </sheetView>
  </sheetViews>
  <sheetFormatPr baseColWidth="10" defaultRowHeight="16"/>
  <sheetData>
    <row r="4" spans="3:7" ht="17" thickBot="1">
      <c r="C4" s="247" t="s">
        <v>764</v>
      </c>
      <c r="D4" s="247"/>
      <c r="E4" s="247"/>
      <c r="F4" s="247"/>
      <c r="G4" s="247"/>
    </row>
    <row r="5" spans="3:7" ht="17" thickBot="1">
      <c r="C5" s="108" t="s">
        <v>765</v>
      </c>
      <c r="D5" s="109" t="s">
        <v>766</v>
      </c>
      <c r="E5" s="109" t="s">
        <v>767</v>
      </c>
      <c r="F5" s="109" t="s">
        <v>768</v>
      </c>
      <c r="G5" s="109" t="s">
        <v>769</v>
      </c>
    </row>
    <row r="6" spans="3:7" ht="17" thickBot="1">
      <c r="C6" s="110" t="s">
        <v>770</v>
      </c>
      <c r="D6" s="111">
        <v>263294</v>
      </c>
      <c r="E6" s="111">
        <v>44069</v>
      </c>
      <c r="F6" s="111">
        <v>307363</v>
      </c>
      <c r="G6" s="112">
        <v>0.56000000000000005</v>
      </c>
    </row>
    <row r="7" spans="3:7" ht="17" thickBot="1">
      <c r="C7" s="113" t="s">
        <v>771</v>
      </c>
      <c r="D7" s="114">
        <v>63837</v>
      </c>
      <c r="E7" s="114">
        <v>73999</v>
      </c>
      <c r="F7" s="114">
        <v>137836</v>
      </c>
      <c r="G7" s="115">
        <v>0.25</v>
      </c>
    </row>
    <row r="8" spans="3:7" ht="17" thickBot="1">
      <c r="C8" s="110" t="s">
        <v>772</v>
      </c>
      <c r="D8" s="111">
        <v>63708</v>
      </c>
      <c r="E8" s="111">
        <v>32575</v>
      </c>
      <c r="F8" s="111">
        <v>96974</v>
      </c>
      <c r="G8" s="112">
        <v>0.18</v>
      </c>
    </row>
    <row r="9" spans="3:7" ht="17" thickBot="1">
      <c r="C9" s="113" t="s">
        <v>773</v>
      </c>
      <c r="D9" s="116">
        <v>0</v>
      </c>
      <c r="E9" s="116">
        <v>0</v>
      </c>
      <c r="F9" s="116">
        <v>410</v>
      </c>
      <c r="G9" s="117">
        <v>1E-3</v>
      </c>
    </row>
    <row r="10" spans="3:7" ht="17" thickBot="1">
      <c r="C10" s="110" t="s">
        <v>774</v>
      </c>
      <c r="D10" s="118">
        <v>0</v>
      </c>
      <c r="E10" s="118">
        <v>0</v>
      </c>
      <c r="F10" s="111">
        <v>1596</v>
      </c>
      <c r="G10" s="119">
        <v>3.0000000000000001E-3</v>
      </c>
    </row>
    <row r="11" spans="3:7" ht="17" thickBot="1">
      <c r="C11" s="71" t="s">
        <v>775</v>
      </c>
      <c r="D11" s="120">
        <v>390839</v>
      </c>
      <c r="E11" s="120">
        <v>150643</v>
      </c>
      <c r="F11" s="120">
        <v>544178</v>
      </c>
      <c r="G11" s="121" t="s">
        <v>776</v>
      </c>
    </row>
    <row r="12" spans="3:7" ht="17" thickBot="1">
      <c r="C12" s="71" t="s">
        <v>777</v>
      </c>
      <c r="D12" s="122">
        <v>0.72</v>
      </c>
      <c r="E12" s="122">
        <v>0.28000000000000003</v>
      </c>
      <c r="F12" s="248"/>
      <c r="G12" s="249"/>
    </row>
  </sheetData>
  <mergeCells count="2">
    <mergeCell ref="C4:G4"/>
    <mergeCell ref="F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6D76-C333-3A45-BCC2-38596177788A}">
  <dimension ref="B1:AA29"/>
  <sheetViews>
    <sheetView workbookViewId="0">
      <selection activeCell="L35" sqref="L35"/>
    </sheetView>
  </sheetViews>
  <sheetFormatPr baseColWidth="10" defaultRowHeight="16"/>
  <cols>
    <col min="5" max="5" width="13.1640625" customWidth="1"/>
    <col min="6" max="6" width="9.5" customWidth="1"/>
    <col min="7" max="7" width="8.1640625" customWidth="1"/>
    <col min="8" max="8" width="13.83203125" customWidth="1"/>
    <col min="9" max="9" width="13" customWidth="1"/>
    <col min="15" max="15" width="62" customWidth="1"/>
  </cols>
  <sheetData>
    <row r="1" spans="2:27" ht="17" thickBot="1"/>
    <row r="2" spans="2:27">
      <c r="B2" s="195"/>
      <c r="C2" s="195"/>
      <c r="D2" s="195"/>
      <c r="E2" s="195" t="s">
        <v>829</v>
      </c>
      <c r="F2" s="195" t="s">
        <v>830</v>
      </c>
      <c r="G2" s="195" t="s">
        <v>831</v>
      </c>
      <c r="H2" s="195" t="s">
        <v>832</v>
      </c>
      <c r="I2" s="195" t="s">
        <v>833</v>
      </c>
      <c r="K2" s="262" t="s">
        <v>12</v>
      </c>
      <c r="L2" s="258" t="s">
        <v>873</v>
      </c>
      <c r="M2" s="258" t="s">
        <v>874</v>
      </c>
      <c r="N2" s="187" t="s">
        <v>875</v>
      </c>
      <c r="O2" s="262" t="s">
        <v>877</v>
      </c>
      <c r="T2" t="s">
        <v>834</v>
      </c>
      <c r="U2" t="s">
        <v>835</v>
      </c>
      <c r="V2" t="s">
        <v>836</v>
      </c>
      <c r="W2" t="s">
        <v>837</v>
      </c>
      <c r="X2" t="s">
        <v>838</v>
      </c>
      <c r="Y2" t="s">
        <v>839</v>
      </c>
      <c r="AA2" t="s">
        <v>840</v>
      </c>
    </row>
    <row r="3" spans="2:27" ht="17" thickBot="1">
      <c r="B3" s="47" t="s">
        <v>23</v>
      </c>
      <c r="C3" s="47" t="s">
        <v>173</v>
      </c>
      <c r="D3" s="47" t="s">
        <v>842</v>
      </c>
      <c r="E3" s="159">
        <v>98456.95</v>
      </c>
      <c r="F3" s="47">
        <v>0</v>
      </c>
      <c r="G3" s="47">
        <v>0</v>
      </c>
      <c r="H3" s="159">
        <f t="shared" ref="H3:H18" si="0">(F3/100)*E3</f>
        <v>0</v>
      </c>
      <c r="I3" s="159">
        <f t="shared" ref="I3:I18" si="1">(G3/100)*E3</f>
        <v>0</v>
      </c>
      <c r="K3" s="263"/>
      <c r="L3" s="259"/>
      <c r="M3" s="259"/>
      <c r="N3" s="126" t="s">
        <v>876</v>
      </c>
      <c r="O3" s="263"/>
      <c r="T3">
        <v>2</v>
      </c>
      <c r="U3">
        <v>27</v>
      </c>
      <c r="V3">
        <v>11</v>
      </c>
      <c r="W3">
        <v>31</v>
      </c>
      <c r="X3">
        <v>18</v>
      </c>
      <c r="Y3">
        <v>4</v>
      </c>
      <c r="AA3" s="53">
        <f>E3/(E3+E4)</f>
        <v>0.5</v>
      </c>
    </row>
    <row r="4" spans="2:27" ht="17" thickBot="1">
      <c r="B4" s="47" t="s">
        <v>23</v>
      </c>
      <c r="C4" s="47" t="s">
        <v>173</v>
      </c>
      <c r="D4" s="47" t="s">
        <v>843</v>
      </c>
      <c r="E4" s="159">
        <v>98456.95</v>
      </c>
      <c r="F4" s="47">
        <v>100</v>
      </c>
      <c r="G4" s="47">
        <v>100</v>
      </c>
      <c r="H4" s="159">
        <f t="shared" si="0"/>
        <v>98456.95</v>
      </c>
      <c r="I4" s="159">
        <f t="shared" si="1"/>
        <v>98456.95</v>
      </c>
      <c r="K4" s="252" t="s">
        <v>878</v>
      </c>
      <c r="L4" s="189" t="s">
        <v>798</v>
      </c>
      <c r="M4" s="189">
        <v>0</v>
      </c>
      <c r="N4" s="189">
        <v>0</v>
      </c>
      <c r="O4" s="252" t="s">
        <v>879</v>
      </c>
      <c r="T4">
        <v>7</v>
      </c>
      <c r="U4">
        <v>2</v>
      </c>
      <c r="V4">
        <v>1</v>
      </c>
      <c r="W4">
        <v>24</v>
      </c>
      <c r="X4">
        <v>17</v>
      </c>
      <c r="Y4">
        <v>41</v>
      </c>
      <c r="AA4" s="53">
        <f>E4/(E3+E4)</f>
        <v>0.5</v>
      </c>
    </row>
    <row r="5" spans="2:27" ht="17" thickBot="1">
      <c r="B5" s="47" t="s">
        <v>23</v>
      </c>
      <c r="C5" s="47" t="s">
        <v>36</v>
      </c>
      <c r="D5" s="47" t="s">
        <v>842</v>
      </c>
      <c r="E5" s="159">
        <v>681239</v>
      </c>
      <c r="F5" s="47">
        <v>83</v>
      </c>
      <c r="G5" s="47">
        <v>83</v>
      </c>
      <c r="H5" s="159">
        <f t="shared" si="0"/>
        <v>565428.37</v>
      </c>
      <c r="I5" s="159">
        <f t="shared" si="1"/>
        <v>565428.37</v>
      </c>
      <c r="K5" s="253"/>
      <c r="L5" s="189" t="s">
        <v>799</v>
      </c>
      <c r="M5" s="189">
        <v>100</v>
      </c>
      <c r="N5" s="190">
        <v>98457</v>
      </c>
      <c r="O5" s="253"/>
    </row>
    <row r="6" spans="2:27" ht="17" thickBot="1">
      <c r="B6" s="47" t="s">
        <v>23</v>
      </c>
      <c r="C6" s="47" t="s">
        <v>36</v>
      </c>
      <c r="D6" s="47" t="s">
        <v>843</v>
      </c>
      <c r="E6" s="159">
        <v>681239</v>
      </c>
      <c r="F6" s="47">
        <v>17</v>
      </c>
      <c r="G6" s="47">
        <v>17</v>
      </c>
      <c r="H6" s="159">
        <f t="shared" si="0"/>
        <v>115810.63</v>
      </c>
      <c r="I6" s="159">
        <f t="shared" si="1"/>
        <v>115810.63</v>
      </c>
      <c r="K6" s="252" t="s">
        <v>36</v>
      </c>
      <c r="L6" s="189" t="s">
        <v>798</v>
      </c>
      <c r="M6" s="189">
        <v>83</v>
      </c>
      <c r="N6" s="190">
        <v>565428</v>
      </c>
      <c r="O6" s="252" t="s">
        <v>880</v>
      </c>
    </row>
    <row r="7" spans="2:27" ht="17" thickBot="1">
      <c r="B7" s="47" t="s">
        <v>845</v>
      </c>
      <c r="C7" s="47" t="s">
        <v>846</v>
      </c>
      <c r="D7" s="47" t="s">
        <v>842</v>
      </c>
      <c r="E7" s="159">
        <v>1263943.73</v>
      </c>
      <c r="F7" s="47">
        <v>23</v>
      </c>
      <c r="G7" s="47">
        <v>23</v>
      </c>
      <c r="H7" s="159">
        <f t="shared" si="0"/>
        <v>290707.05790000001</v>
      </c>
      <c r="I7" s="159">
        <f t="shared" si="1"/>
        <v>290707.05790000001</v>
      </c>
      <c r="K7" s="253"/>
      <c r="L7" s="189" t="s">
        <v>799</v>
      </c>
      <c r="M7" s="189">
        <v>17</v>
      </c>
      <c r="N7" s="190">
        <v>115811</v>
      </c>
      <c r="O7" s="253"/>
    </row>
    <row r="8" spans="2:27" ht="17" thickBot="1">
      <c r="B8" s="47" t="s">
        <v>845</v>
      </c>
      <c r="C8" s="47" t="s">
        <v>846</v>
      </c>
      <c r="D8" s="47" t="s">
        <v>843</v>
      </c>
      <c r="E8" s="159">
        <v>1263943.73</v>
      </c>
      <c r="F8" s="47">
        <v>77</v>
      </c>
      <c r="G8" s="47">
        <v>77</v>
      </c>
      <c r="H8" s="159">
        <f t="shared" si="0"/>
        <v>973236.67209999997</v>
      </c>
      <c r="I8" s="159">
        <f t="shared" si="1"/>
        <v>973236.67209999997</v>
      </c>
      <c r="K8" s="252" t="s">
        <v>846</v>
      </c>
      <c r="L8" s="189" t="s">
        <v>798</v>
      </c>
      <c r="M8" s="189">
        <v>23</v>
      </c>
      <c r="N8" s="190">
        <v>290707</v>
      </c>
      <c r="O8" s="252" t="s">
        <v>881</v>
      </c>
    </row>
    <row r="9" spans="2:27" ht="17" thickBot="1">
      <c r="B9" s="47" t="s">
        <v>23</v>
      </c>
      <c r="C9" s="47" t="s">
        <v>161</v>
      </c>
      <c r="D9" s="47" t="s">
        <v>842</v>
      </c>
      <c r="E9" s="159">
        <v>1529389.73</v>
      </c>
      <c r="F9" s="47">
        <v>70</v>
      </c>
      <c r="G9" s="47">
        <v>70</v>
      </c>
      <c r="H9" s="159">
        <f t="shared" si="0"/>
        <v>1070572.811</v>
      </c>
      <c r="I9" s="159">
        <f t="shared" si="1"/>
        <v>1070572.811</v>
      </c>
      <c r="K9" s="253"/>
      <c r="L9" s="189" t="s">
        <v>799</v>
      </c>
      <c r="M9" s="189">
        <v>77</v>
      </c>
      <c r="N9" s="190">
        <v>973237</v>
      </c>
      <c r="O9" s="253"/>
    </row>
    <row r="10" spans="2:27" ht="17" thickBot="1">
      <c r="B10" s="47" t="s">
        <v>23</v>
      </c>
      <c r="C10" s="47" t="s">
        <v>161</v>
      </c>
      <c r="D10" s="47" t="s">
        <v>843</v>
      </c>
      <c r="E10" s="159">
        <v>1529389.73</v>
      </c>
      <c r="F10" s="47">
        <v>30</v>
      </c>
      <c r="G10" s="47">
        <v>30</v>
      </c>
      <c r="H10" s="159">
        <f t="shared" si="0"/>
        <v>458816.91899999999</v>
      </c>
      <c r="I10" s="159">
        <f t="shared" si="1"/>
        <v>458816.91899999999</v>
      </c>
      <c r="K10" s="252" t="s">
        <v>882</v>
      </c>
      <c r="L10" s="189" t="s">
        <v>798</v>
      </c>
      <c r="M10" s="189">
        <v>70</v>
      </c>
      <c r="N10" s="190">
        <v>1070573</v>
      </c>
      <c r="O10" s="252" t="s">
        <v>883</v>
      </c>
      <c r="Q10" s="153"/>
    </row>
    <row r="11" spans="2:27" ht="17" thickBot="1">
      <c r="B11" s="47" t="s">
        <v>844</v>
      </c>
      <c r="C11" s="47" t="s">
        <v>92</v>
      </c>
      <c r="D11" s="47" t="s">
        <v>842</v>
      </c>
      <c r="E11" s="159">
        <v>719098.76</v>
      </c>
      <c r="F11" s="47">
        <v>29</v>
      </c>
      <c r="G11" s="47">
        <v>29</v>
      </c>
      <c r="H11" s="159">
        <f t="shared" si="0"/>
        <v>208538.64039999997</v>
      </c>
      <c r="I11" s="159">
        <f t="shared" si="1"/>
        <v>208538.64039999997</v>
      </c>
      <c r="K11" s="253"/>
      <c r="L11" s="189" t="s">
        <v>799</v>
      </c>
      <c r="M11" s="189">
        <v>30</v>
      </c>
      <c r="N11" s="190">
        <v>458817</v>
      </c>
      <c r="O11" s="253"/>
    </row>
    <row r="12" spans="2:27" ht="17" thickBot="1">
      <c r="B12" s="47" t="s">
        <v>844</v>
      </c>
      <c r="C12" s="47" t="s">
        <v>92</v>
      </c>
      <c r="D12" s="47" t="s">
        <v>843</v>
      </c>
      <c r="E12" s="159">
        <v>719098.76</v>
      </c>
      <c r="F12" s="47">
        <v>71</v>
      </c>
      <c r="G12" s="47">
        <v>71</v>
      </c>
      <c r="H12" s="159">
        <f t="shared" si="0"/>
        <v>510560.11959999998</v>
      </c>
      <c r="I12" s="159">
        <f t="shared" si="1"/>
        <v>510560.11959999998</v>
      </c>
      <c r="K12" s="252" t="s">
        <v>884</v>
      </c>
      <c r="L12" s="189" t="s">
        <v>798</v>
      </c>
      <c r="M12" s="189">
        <v>29</v>
      </c>
      <c r="N12" s="190">
        <v>208539</v>
      </c>
      <c r="O12" s="252" t="s">
        <v>885</v>
      </c>
      <c r="Q12" s="153"/>
    </row>
    <row r="13" spans="2:27" ht="17" thickBot="1">
      <c r="B13" s="47" t="s">
        <v>23</v>
      </c>
      <c r="C13" s="47" t="s">
        <v>810</v>
      </c>
      <c r="D13" s="47" t="s">
        <v>842</v>
      </c>
      <c r="E13" s="159">
        <v>879630</v>
      </c>
      <c r="F13" s="47">
        <v>20</v>
      </c>
      <c r="G13" s="47">
        <v>20</v>
      </c>
      <c r="H13" s="159">
        <f t="shared" si="0"/>
        <v>175926</v>
      </c>
      <c r="I13" s="159">
        <f t="shared" si="1"/>
        <v>175926</v>
      </c>
      <c r="K13" s="253"/>
      <c r="L13" s="189" t="s">
        <v>799</v>
      </c>
      <c r="M13" s="189">
        <v>71</v>
      </c>
      <c r="N13" s="190">
        <v>510560</v>
      </c>
      <c r="O13" s="253"/>
    </row>
    <row r="14" spans="2:27" ht="17" thickBot="1">
      <c r="B14" s="47" t="s">
        <v>23</v>
      </c>
      <c r="C14" s="47" t="s">
        <v>810</v>
      </c>
      <c r="D14" s="47" t="s">
        <v>843</v>
      </c>
      <c r="E14" s="159">
        <v>879630</v>
      </c>
      <c r="F14" s="47">
        <v>80</v>
      </c>
      <c r="G14" s="47">
        <v>80</v>
      </c>
      <c r="H14" s="159">
        <f t="shared" si="0"/>
        <v>703704</v>
      </c>
      <c r="I14" s="159">
        <f t="shared" si="1"/>
        <v>703704</v>
      </c>
      <c r="K14" s="252" t="s">
        <v>810</v>
      </c>
      <c r="L14" s="189" t="s">
        <v>798</v>
      </c>
      <c r="M14" s="189">
        <v>20</v>
      </c>
      <c r="N14" s="190">
        <v>175926</v>
      </c>
      <c r="O14" s="252" t="s">
        <v>886</v>
      </c>
    </row>
    <row r="15" spans="2:27" ht="17" thickBot="1">
      <c r="B15" s="47" t="s">
        <v>23</v>
      </c>
      <c r="C15" s="47" t="s">
        <v>273</v>
      </c>
      <c r="D15" s="47" t="s">
        <v>842</v>
      </c>
      <c r="E15" s="159">
        <v>295318.45</v>
      </c>
      <c r="F15" s="47">
        <v>58</v>
      </c>
      <c r="G15" s="47">
        <v>58</v>
      </c>
      <c r="H15" s="159">
        <f t="shared" si="0"/>
        <v>171284.701</v>
      </c>
      <c r="I15" s="159">
        <f t="shared" si="1"/>
        <v>171284.701</v>
      </c>
      <c r="K15" s="253"/>
      <c r="L15" s="189" t="s">
        <v>799</v>
      </c>
      <c r="M15" s="189">
        <v>80</v>
      </c>
      <c r="N15" s="190">
        <v>703704</v>
      </c>
      <c r="O15" s="253"/>
    </row>
    <row r="16" spans="2:27" ht="17" thickBot="1">
      <c r="B16" s="47" t="s">
        <v>23</v>
      </c>
      <c r="C16" s="47" t="s">
        <v>273</v>
      </c>
      <c r="D16" s="47" t="s">
        <v>843</v>
      </c>
      <c r="E16" s="159">
        <v>295318.45</v>
      </c>
      <c r="F16" s="47">
        <v>42</v>
      </c>
      <c r="G16" s="47">
        <v>42</v>
      </c>
      <c r="H16" s="159">
        <f t="shared" si="0"/>
        <v>124033.749</v>
      </c>
      <c r="I16" s="159">
        <f t="shared" si="1"/>
        <v>124033.749</v>
      </c>
      <c r="K16" s="252" t="s">
        <v>273</v>
      </c>
      <c r="L16" s="189" t="s">
        <v>798</v>
      </c>
      <c r="M16" s="189">
        <v>58</v>
      </c>
      <c r="N16" s="190">
        <v>171285</v>
      </c>
      <c r="O16" s="252" t="s">
        <v>887</v>
      </c>
    </row>
    <row r="17" spans="2:15" ht="17" thickBot="1">
      <c r="B17" s="47" t="s">
        <v>841</v>
      </c>
      <c r="C17" s="47" t="s">
        <v>123</v>
      </c>
      <c r="D17" s="47" t="s">
        <v>842</v>
      </c>
      <c r="E17" s="159">
        <v>395583.84</v>
      </c>
      <c r="F17" s="47">
        <v>11</v>
      </c>
      <c r="G17" s="47">
        <v>11</v>
      </c>
      <c r="H17" s="159">
        <f t="shared" si="0"/>
        <v>43514.222400000006</v>
      </c>
      <c r="I17" s="159">
        <f t="shared" si="1"/>
        <v>43514.222400000006</v>
      </c>
      <c r="K17" s="253"/>
      <c r="L17" s="189" t="s">
        <v>799</v>
      </c>
      <c r="M17" s="189">
        <v>42</v>
      </c>
      <c r="N17" s="190">
        <v>124034</v>
      </c>
      <c r="O17" s="253"/>
    </row>
    <row r="18" spans="2:15" ht="17" thickBot="1">
      <c r="B18" s="47" t="s">
        <v>841</v>
      </c>
      <c r="C18" s="47" t="s">
        <v>123</v>
      </c>
      <c r="D18" s="47" t="s">
        <v>843</v>
      </c>
      <c r="E18" s="159">
        <v>395583.84</v>
      </c>
      <c r="F18" s="47">
        <v>89</v>
      </c>
      <c r="G18" s="47">
        <v>89</v>
      </c>
      <c r="H18" s="159">
        <f t="shared" si="0"/>
        <v>352069.61760000006</v>
      </c>
      <c r="I18" s="159">
        <f t="shared" si="1"/>
        <v>352069.61760000006</v>
      </c>
      <c r="K18" s="252" t="s">
        <v>888</v>
      </c>
      <c r="L18" s="189" t="s">
        <v>798</v>
      </c>
      <c r="M18" s="189">
        <v>11</v>
      </c>
      <c r="N18" s="190">
        <v>43514</v>
      </c>
      <c r="O18" s="252" t="s">
        <v>889</v>
      </c>
    </row>
    <row r="19" spans="2:15" ht="17" thickBot="1">
      <c r="B19" s="47" t="s">
        <v>23</v>
      </c>
      <c r="C19" s="47" t="s">
        <v>847</v>
      </c>
      <c r="D19" s="47" t="s">
        <v>843</v>
      </c>
      <c r="E19" s="159">
        <v>24753</v>
      </c>
      <c r="F19" s="47"/>
      <c r="G19" s="47"/>
      <c r="H19" s="159">
        <f>E19</f>
        <v>24753</v>
      </c>
      <c r="I19" s="159">
        <f>E19</f>
        <v>24753</v>
      </c>
      <c r="K19" s="253"/>
      <c r="L19" s="189" t="s">
        <v>799</v>
      </c>
      <c r="M19" s="189">
        <v>89</v>
      </c>
      <c r="N19" s="190">
        <v>352070</v>
      </c>
      <c r="O19" s="253"/>
    </row>
    <row r="20" spans="2:15" ht="17" thickBot="1">
      <c r="K20" s="113" t="s">
        <v>847</v>
      </c>
      <c r="L20" s="189" t="s">
        <v>799</v>
      </c>
      <c r="M20" s="189">
        <v>100</v>
      </c>
      <c r="N20" s="190">
        <v>24753</v>
      </c>
      <c r="O20" s="191" t="s">
        <v>890</v>
      </c>
    </row>
    <row r="21" spans="2:15">
      <c r="E21" s="196" t="s">
        <v>832</v>
      </c>
      <c r="F21" s="196" t="s">
        <v>833</v>
      </c>
      <c r="G21" s="195"/>
      <c r="H21" s="196" t="s">
        <v>832</v>
      </c>
      <c r="I21" s="196" t="s">
        <v>833</v>
      </c>
      <c r="K21" s="254" t="s">
        <v>891</v>
      </c>
      <c r="L21" s="255"/>
      <c r="M21" s="258" t="s">
        <v>874</v>
      </c>
      <c r="N21" s="192" t="s">
        <v>875</v>
      </c>
      <c r="O21" s="260"/>
    </row>
    <row r="22" spans="2:15" ht="17" thickBot="1">
      <c r="E22" s="157">
        <f>H22/H25</f>
        <v>0.42904610315919622</v>
      </c>
      <c r="F22" s="157">
        <f>I22/I25</f>
        <v>0.42904610315919622</v>
      </c>
      <c r="G22" s="155" t="s">
        <v>842</v>
      </c>
      <c r="H22" s="156">
        <f>SUM(H3,H5,H7,H9,H11,H13,H15,H17)</f>
        <v>2525971.8026999999</v>
      </c>
      <c r="I22" s="156">
        <f>SUM(I3,I5,I7,I9,I11,I13,I15,I17)</f>
        <v>2525971.8026999999</v>
      </c>
      <c r="K22" s="256"/>
      <c r="L22" s="257"/>
      <c r="M22" s="259"/>
      <c r="N22" s="126" t="s">
        <v>876</v>
      </c>
      <c r="O22" s="261"/>
    </row>
    <row r="23" spans="2:15" ht="17" thickBot="1">
      <c r="E23" s="157">
        <f>H23/H25</f>
        <v>0.57095389684080389</v>
      </c>
      <c r="F23" s="157">
        <f>I23/I25</f>
        <v>0.57095389684080389</v>
      </c>
      <c r="G23" s="155" t="s">
        <v>843</v>
      </c>
      <c r="H23" s="158">
        <f>SUM(H4,H6,H8,H10,H12,H14,H16,H18,H19)</f>
        <v>3361441.6572999996</v>
      </c>
      <c r="I23" s="158">
        <f>SUM(I4,I6,I8,I10,I12,I14,I16,I18,I19)</f>
        <v>3361441.6572999996</v>
      </c>
      <c r="K23" s="250" t="s">
        <v>798</v>
      </c>
      <c r="L23" s="251"/>
      <c r="M23" s="193">
        <v>0.43</v>
      </c>
      <c r="N23" s="194">
        <v>2525972</v>
      </c>
      <c r="O23" s="188"/>
    </row>
    <row r="24" spans="2:15" ht="17" thickBot="1">
      <c r="H24" s="15"/>
      <c r="I24" s="15"/>
      <c r="K24" s="250" t="s">
        <v>799</v>
      </c>
      <c r="L24" s="251"/>
      <c r="M24" s="193">
        <v>0.56999999999999995</v>
      </c>
      <c r="N24" s="194">
        <v>3361442</v>
      </c>
      <c r="O24" s="188"/>
    </row>
    <row r="25" spans="2:15">
      <c r="G25" s="197" t="s">
        <v>850</v>
      </c>
      <c r="H25" s="198">
        <f>I22+H23</f>
        <v>5887413.459999999</v>
      </c>
      <c r="I25" s="198">
        <f>H22+I23</f>
        <v>5887413.459999999</v>
      </c>
    </row>
    <row r="27" spans="2:15">
      <c r="D27" s="154" t="s">
        <v>848</v>
      </c>
      <c r="E27" s="154" t="s">
        <v>849</v>
      </c>
    </row>
    <row r="28" spans="2:15">
      <c r="D28" s="47">
        <v>37</v>
      </c>
      <c r="E28" s="47">
        <v>43</v>
      </c>
    </row>
    <row r="29" spans="2:15">
      <c r="D29" s="47">
        <v>63</v>
      </c>
      <c r="E29" s="47">
        <v>57</v>
      </c>
    </row>
  </sheetData>
  <sortState xmlns:xlrd2="http://schemas.microsoft.com/office/spreadsheetml/2017/richdata2" ref="A3:I18">
    <sortCondition ref="A3:A18"/>
    <sortCondition ref="D3:D18"/>
  </sortState>
  <mergeCells count="25">
    <mergeCell ref="K14:K15"/>
    <mergeCell ref="O14:O15"/>
    <mergeCell ref="K2:K3"/>
    <mergeCell ref="L2:L3"/>
    <mergeCell ref="M2:M3"/>
    <mergeCell ref="O2:O3"/>
    <mergeCell ref="K4:K5"/>
    <mergeCell ref="O4:O5"/>
    <mergeCell ref="K6:K7"/>
    <mergeCell ref="O6:O7"/>
    <mergeCell ref="K8:K9"/>
    <mergeCell ref="O8:O9"/>
    <mergeCell ref="K10:K11"/>
    <mergeCell ref="O10:O11"/>
    <mergeCell ref="K12:K13"/>
    <mergeCell ref="O12:O13"/>
    <mergeCell ref="K23:L23"/>
    <mergeCell ref="K24:L24"/>
    <mergeCell ref="K16:K17"/>
    <mergeCell ref="O16:O17"/>
    <mergeCell ref="K18:K19"/>
    <mergeCell ref="O18:O19"/>
    <mergeCell ref="K21:L22"/>
    <mergeCell ref="M21:M22"/>
    <mergeCell ref="O21:O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3A23-D8DD-7348-BE8B-72BA5D28C9D9}">
  <dimension ref="B3:E10"/>
  <sheetViews>
    <sheetView workbookViewId="0">
      <selection activeCell="H11" sqref="H11"/>
    </sheetView>
  </sheetViews>
  <sheetFormatPr baseColWidth="10" defaultRowHeight="16"/>
  <cols>
    <col min="2" max="2" width="15.6640625" bestFit="1" customWidth="1"/>
    <col min="3" max="3" width="15.5" bestFit="1" customWidth="1"/>
    <col min="4" max="4" width="4.1640625" bestFit="1" customWidth="1"/>
    <col min="5" max="5" width="3.1640625" bestFit="1" customWidth="1"/>
    <col min="6" max="6" width="7" bestFit="1" customWidth="1"/>
  </cols>
  <sheetData>
    <row r="3" spans="2:5" ht="28" customHeight="1" thickBot="1">
      <c r="B3" s="264" t="s">
        <v>851</v>
      </c>
      <c r="C3" s="264"/>
      <c r="D3" s="264"/>
      <c r="E3" s="264"/>
    </row>
    <row r="4" spans="2:5" ht="17" thickBot="1">
      <c r="B4" s="265" t="s">
        <v>9</v>
      </c>
      <c r="C4" s="267" t="s">
        <v>852</v>
      </c>
      <c r="D4" s="268"/>
      <c r="E4" s="269"/>
    </row>
    <row r="5" spans="2:5" ht="31" thickBot="1">
      <c r="B5" s="266"/>
      <c r="C5" s="160" t="s">
        <v>853</v>
      </c>
      <c r="D5" s="160" t="s">
        <v>854</v>
      </c>
      <c r="E5" s="160" t="s">
        <v>855</v>
      </c>
    </row>
    <row r="6" spans="2:5" ht="17" thickBot="1">
      <c r="B6" s="44" t="s">
        <v>34</v>
      </c>
      <c r="C6" s="135">
        <v>82</v>
      </c>
      <c r="D6" s="135" t="s">
        <v>856</v>
      </c>
      <c r="E6" s="135" t="s">
        <v>856</v>
      </c>
    </row>
    <row r="7" spans="2:5" ht="17" thickBot="1">
      <c r="B7" s="44" t="s">
        <v>26</v>
      </c>
      <c r="C7" s="135">
        <v>18</v>
      </c>
      <c r="D7" s="135">
        <v>73</v>
      </c>
      <c r="E7" s="135" t="s">
        <v>856</v>
      </c>
    </row>
    <row r="8" spans="2:5" ht="17" thickBot="1">
      <c r="B8" s="44" t="s">
        <v>857</v>
      </c>
      <c r="C8" s="135" t="s">
        <v>856</v>
      </c>
      <c r="D8" s="135">
        <v>27</v>
      </c>
      <c r="E8" s="135">
        <v>100</v>
      </c>
    </row>
    <row r="9" spans="2:5" ht="31" thickBot="1">
      <c r="B9" s="161" t="s">
        <v>639</v>
      </c>
      <c r="C9" s="160">
        <v>193</v>
      </c>
      <c r="D9" s="160">
        <v>101</v>
      </c>
      <c r="E9" s="202">
        <v>19</v>
      </c>
    </row>
    <row r="10" spans="2:5" ht="17" thickBot="1">
      <c r="B10" s="270" t="s">
        <v>794</v>
      </c>
      <c r="C10" s="271"/>
      <c r="D10" s="271"/>
      <c r="E10" s="272"/>
    </row>
  </sheetData>
  <mergeCells count="4">
    <mergeCell ref="B3:E3"/>
    <mergeCell ref="B4:B5"/>
    <mergeCell ref="C4:E4"/>
    <mergeCell ref="B10:E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62A6-7E24-8445-A594-FF19C6D974BA}">
  <dimension ref="B2:H9"/>
  <sheetViews>
    <sheetView workbookViewId="0">
      <selection activeCell="G5" sqref="G5:H7"/>
    </sheetView>
  </sheetViews>
  <sheetFormatPr baseColWidth="10" defaultRowHeight="16"/>
  <sheetData>
    <row r="2" spans="2:8" ht="28" customHeight="1" thickBot="1">
      <c r="B2" s="264" t="s">
        <v>858</v>
      </c>
      <c r="C2" s="264"/>
      <c r="D2" s="264"/>
      <c r="E2" s="264"/>
    </row>
    <row r="3" spans="2:8" ht="17" thickBot="1">
      <c r="B3" s="265" t="s">
        <v>859</v>
      </c>
      <c r="C3" s="273" t="s">
        <v>639</v>
      </c>
      <c r="D3" s="267" t="s">
        <v>860</v>
      </c>
      <c r="E3" s="269"/>
    </row>
    <row r="4" spans="2:8" ht="17" thickBot="1">
      <c r="B4" s="266"/>
      <c r="C4" s="274"/>
      <c r="D4" s="162" t="s">
        <v>657</v>
      </c>
      <c r="E4" s="162" t="s">
        <v>658</v>
      </c>
    </row>
    <row r="5" spans="2:8" ht="17" thickBot="1">
      <c r="B5" s="163">
        <v>1</v>
      </c>
      <c r="C5" s="164">
        <v>194</v>
      </c>
      <c r="D5" s="164">
        <v>115</v>
      </c>
      <c r="E5" s="164">
        <v>79</v>
      </c>
      <c r="G5" s="46">
        <f>D5/$C5</f>
        <v>0.59278350515463918</v>
      </c>
      <c r="H5" s="46">
        <f>E5/$C5</f>
        <v>0.40721649484536082</v>
      </c>
    </row>
    <row r="6" spans="2:8" ht="17" thickBot="1">
      <c r="B6" s="163">
        <v>2</v>
      </c>
      <c r="C6" s="164">
        <v>100</v>
      </c>
      <c r="D6" s="164">
        <v>52</v>
      </c>
      <c r="E6" s="164">
        <v>48</v>
      </c>
      <c r="G6" s="46">
        <f t="shared" ref="G6:G7" si="0">D6/$C6</f>
        <v>0.52</v>
      </c>
      <c r="H6" s="46">
        <f t="shared" ref="H6:H7" si="1">E6/$C6</f>
        <v>0.48</v>
      </c>
    </row>
    <row r="7" spans="2:8" ht="17" thickBot="1">
      <c r="B7" s="163">
        <v>3</v>
      </c>
      <c r="C7" s="164">
        <v>19</v>
      </c>
      <c r="D7" s="164">
        <v>13</v>
      </c>
      <c r="E7" s="164">
        <v>6</v>
      </c>
      <c r="G7" s="46">
        <f t="shared" si="0"/>
        <v>0.68421052631578949</v>
      </c>
      <c r="H7" s="46">
        <f t="shared" si="1"/>
        <v>0.31578947368421051</v>
      </c>
    </row>
    <row r="8" spans="2:8" ht="17" thickBot="1">
      <c r="B8" s="123" t="s">
        <v>619</v>
      </c>
      <c r="C8" s="162">
        <v>313</v>
      </c>
      <c r="D8" s="162">
        <v>180</v>
      </c>
      <c r="E8" s="162">
        <v>133</v>
      </c>
    </row>
    <row r="9" spans="2:8">
      <c r="B9" s="275" t="s">
        <v>794</v>
      </c>
      <c r="C9" s="275"/>
      <c r="D9" s="275"/>
      <c r="E9" s="275"/>
    </row>
  </sheetData>
  <mergeCells count="5">
    <mergeCell ref="B2:E2"/>
    <mergeCell ref="B3:B4"/>
    <mergeCell ref="C3:C4"/>
    <mergeCell ref="D3:E3"/>
    <mergeCell ref="B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EC80-D001-524C-A9E3-115DDE24502E}">
  <dimension ref="B2:E13"/>
  <sheetViews>
    <sheetView workbookViewId="0">
      <selection activeCell="E4" sqref="E4:E11"/>
    </sheetView>
  </sheetViews>
  <sheetFormatPr baseColWidth="10" defaultRowHeight="16"/>
  <cols>
    <col min="2" max="2" width="18.6640625" customWidth="1"/>
    <col min="3" max="3" width="22" customWidth="1"/>
  </cols>
  <sheetData>
    <row r="2" spans="2:5" ht="17" thickBot="1">
      <c r="B2" s="247" t="s">
        <v>778</v>
      </c>
      <c r="C2" s="247"/>
    </row>
    <row r="3" spans="2:5" ht="17" thickBot="1">
      <c r="B3" s="125" t="s">
        <v>779</v>
      </c>
      <c r="C3" s="126" t="s">
        <v>780</v>
      </c>
    </row>
    <row r="4" spans="2:5" ht="17" thickBot="1">
      <c r="B4" s="127" t="s">
        <v>23</v>
      </c>
      <c r="C4" s="128">
        <v>108</v>
      </c>
      <c r="E4">
        <f>C4/C$12</f>
        <v>0.34504792332268369</v>
      </c>
    </row>
    <row r="5" spans="2:5" ht="17" thickBot="1">
      <c r="B5" s="127" t="s">
        <v>781</v>
      </c>
      <c r="C5" s="128">
        <v>159</v>
      </c>
      <c r="E5">
        <f t="shared" ref="E5:E11" si="0">C5/C$12</f>
        <v>0.50798722044728439</v>
      </c>
    </row>
    <row r="6" spans="2:5" ht="17" thickBot="1">
      <c r="B6" s="127" t="s">
        <v>771</v>
      </c>
      <c r="C6" s="128">
        <v>15</v>
      </c>
      <c r="E6">
        <f t="shared" si="0"/>
        <v>4.7923322683706068E-2</v>
      </c>
    </row>
    <row r="7" spans="2:5" ht="17" thickBot="1">
      <c r="B7" s="127" t="s">
        <v>782</v>
      </c>
      <c r="C7" s="128">
        <v>0</v>
      </c>
      <c r="E7">
        <f t="shared" si="0"/>
        <v>0</v>
      </c>
    </row>
    <row r="8" spans="2:5" ht="17" thickBot="1">
      <c r="B8" s="127" t="s">
        <v>783</v>
      </c>
      <c r="C8" s="128">
        <v>0</v>
      </c>
      <c r="E8">
        <f t="shared" si="0"/>
        <v>0</v>
      </c>
    </row>
    <row r="9" spans="2:5" ht="17" thickBot="1">
      <c r="B9" s="127" t="s">
        <v>784</v>
      </c>
      <c r="C9" s="128">
        <v>6</v>
      </c>
      <c r="E9">
        <f t="shared" si="0"/>
        <v>1.9169329073482427E-2</v>
      </c>
    </row>
    <row r="10" spans="2:5" ht="17" thickBot="1">
      <c r="B10" s="127" t="s">
        <v>785</v>
      </c>
      <c r="C10" s="128">
        <v>8</v>
      </c>
      <c r="E10">
        <f t="shared" si="0"/>
        <v>2.5559105431309903E-2</v>
      </c>
    </row>
    <row r="11" spans="2:5" ht="17" thickBot="1">
      <c r="B11" s="127" t="s">
        <v>774</v>
      </c>
      <c r="C11" s="128">
        <v>17</v>
      </c>
      <c r="E11">
        <f t="shared" si="0"/>
        <v>5.4313099041533544E-2</v>
      </c>
    </row>
    <row r="12" spans="2:5" ht="17" thickBot="1">
      <c r="B12" s="71" t="s">
        <v>619</v>
      </c>
      <c r="C12" s="126">
        <v>313</v>
      </c>
    </row>
    <row r="13" spans="2:5">
      <c r="B13" s="276" t="s">
        <v>794</v>
      </c>
      <c r="C13" s="276"/>
    </row>
  </sheetData>
  <mergeCells count="2">
    <mergeCell ref="B2:C2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12</vt:i4>
      </vt:variant>
    </vt:vector>
  </HeadingPairs>
  <TitlesOfParts>
    <vt:vector size="31" baseType="lpstr">
      <vt:lpstr>24-11-21 Rev</vt:lpstr>
      <vt:lpstr>Figure 2</vt:lpstr>
      <vt:lpstr>Figure 3</vt:lpstr>
      <vt:lpstr>Figure 4 tunas</vt:lpstr>
      <vt:lpstr>Table 1</vt:lpstr>
      <vt:lpstr>Table 2 SSF LSF</vt:lpstr>
      <vt:lpstr>Table 3</vt:lpstr>
      <vt:lpstr>Table 4</vt:lpstr>
      <vt:lpstr>Table 5</vt:lpstr>
      <vt:lpstr>Figure 6</vt:lpstr>
      <vt:lpstr>Table 6 weighted assessment</vt:lpstr>
      <vt:lpstr>Tables  7,8,9</vt:lpstr>
      <vt:lpstr>Fig. 7 Infographic</vt:lpstr>
      <vt:lpstr>Table 10 Figure  8 </vt:lpstr>
      <vt:lpstr>Figure 8 </vt:lpstr>
      <vt:lpstr>Figure  9</vt:lpstr>
      <vt:lpstr>Figure 10</vt:lpstr>
      <vt:lpstr>Table 11</vt:lpstr>
      <vt:lpstr>Table 12  option fleet</vt:lpstr>
      <vt:lpstr>'24-11-21 Rev'!_2_1</vt:lpstr>
      <vt:lpstr>'Table 11'!_2_1</vt:lpstr>
      <vt:lpstr>'24-11-21 Rev'!_2_1_2</vt:lpstr>
      <vt:lpstr>'Table 11'!_2_1_2</vt:lpstr>
      <vt:lpstr>'24-11-21 Rev'!_2_1_2_2_2</vt:lpstr>
      <vt:lpstr>'Table 11'!_2_1_2_2_2</vt:lpstr>
      <vt:lpstr>'24-11-21 Rev'!_2_2</vt:lpstr>
      <vt:lpstr>'Table 11'!_2_2</vt:lpstr>
      <vt:lpstr>'24-11-21 Rev'!_2_2_2</vt:lpstr>
      <vt:lpstr>'Table 11'!_2_2_2</vt:lpstr>
      <vt:lpstr>'24-11-21 Rev'!_2_2_2_2_2</vt:lpstr>
      <vt:lpstr>'Table 11'!_2_2_2_2_2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funge-smith</dc:creator>
  <cp:lastModifiedBy>simon funge-smith</cp:lastModifiedBy>
  <dcterms:created xsi:type="dcterms:W3CDTF">2024-10-18T00:39:11Z</dcterms:created>
  <dcterms:modified xsi:type="dcterms:W3CDTF">2024-11-21T09:55:27Z</dcterms:modified>
</cp:coreProperties>
</file>