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thout duplicates" sheetId="1" r:id="rId4"/>
    <sheet state="visible" name="Pivot Table 1" sheetId="2" r:id="rId5"/>
    <sheet state="visible" name="w duplicates" sheetId="3" r:id="rId6"/>
  </sheets>
  <definedNames>
    <definedName hidden="1" localSheetId="0" name="_xlnm._FilterDatabase">'without duplicates'!$A$1:$AF$500</definedName>
    <definedName hidden="1" localSheetId="2" name="_xlnm._FilterDatabase">'w duplicates'!$A$1:$T$559</definedName>
  </definedNames>
  <calcPr/>
  <pivotCaches>
    <pivotCache cacheId="0" r:id="rId7"/>
  </pivotCaches>
  <extLst>
    <ext uri="GoogleSheetsCustomDataVersion2">
      <go:sheetsCustomData xmlns:go="http://customooxmlschemas.google.com/" r:id="rId8" roundtripDataChecksum="sT6Um2yyuCYvYpr5s4vwmpj68sI0H59wzNFhXICipl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55">
      <text>
        <t xml:space="preserve">======
ID#AAABZdkXOec
Sean Fennessy    (2024-11-27 08:14:33)
delete</t>
      </text>
    </comment>
    <comment authorId="0" ref="G184">
      <text>
        <t xml:space="preserve">======
ID#AAABZdkXOeY
Sean Fennessy    (2024-11-27 08:13:53)
delete</t>
      </text>
    </comment>
    <comment authorId="0" ref="H1">
      <text>
        <t xml:space="preserve">======
ID#AAABZbs4HmU
Arnljótur Bjarki Bergsson    (2024-11-26 09:42:41)
if scientific name in data is the same as ASFIS Scientific name</t>
      </text>
    </comment>
    <comment authorId="0" ref="Y1">
      <text>
        <t xml:space="preserve">======
ID#AAABZbs4HmQ
Arnljótur Bjarki Bergsson    (2024-11-26 09:41:35)
If catch is not registered in FishStat by country then 1,  catch of country divided by number of stocks harvested by the country</t>
      </text>
    </comment>
    <comment authorId="0" ref="Z1">
      <text>
        <t xml:space="preserve">======
ID#AAABZbs4HmM
Arnljótur Bjarki Bergsson    (2024-11-26 09:40:32)
1 is if that is the only / first stock of specie in Area 51, d if specie appear in more than one line in Area 51 in column U (area total catch)</t>
      </text>
    </comment>
    <comment authorId="0" ref="L1">
      <text>
        <t xml:space="preserve">======
ID#AAABZbs4HmE
Arnljótur Bjarki Bergsson    (2024-11-26 09:37:29)
here I made use of the English ASFIS Name and location if specific</t>
      </text>
    </comment>
    <comment authorId="0" ref="J161">
      <text>
        <t xml:space="preserve">======
ID#AAABVGW_bKo
Arnljótur Bjarki Bergsson    (2024-11-22 06:47:44)
neither pampus sp nor pampus spp caught in Area 51
------
ID#AAABZdkXOeg
Sean Fennessy    (2024-11-27 08:25:27)
several Pampus species  in northern Indian ocean listed in Fishbase</t>
      </text>
    </comment>
    <comment authorId="0" ref="G484">
      <text>
        <t xml:space="preserve">======
ID#AAABZC59Foo
Arnljótur Bjarki Bergsson    (2024-11-21 20:27:54)
Data indicated ASFIS Name Various inshore squids NEI, but that is not in FishStat in Area 51, however Various squids nei are
------
ID#AAABZdlbkTg
Sean Fennessy    (2024-11-27 08:34:40)
ok</t>
      </text>
    </comment>
    <comment authorId="0" ref="J61">
      <text>
        <t xml:space="preserve">======
ID#AAABSDZH1Uw
Arnljótur Bjarki Bergsson    (2024-11-20 21:29:03)
Fishstat has Clupeoids nei Clupeoidei in the area but not Clupeidae
------
ID#AAABZdlbkTc
Sean Fennessy    (2024-11-27 08:33:53)
ok</t>
      </text>
    </comment>
    <comment authorId="0" ref="J309">
      <text>
        <t xml:space="preserve">======
ID#AAABSDZH1Uo
Arnljótur Bjarki Bergsson    (2024-11-20 20:38:35)
or is it Largehead hairtail  - Trichiurus lepturus
------
ID#AAABZdkXOek
Sean Fennessy    (2024-11-27 08:31:42)
Cannot be taken as Trichiurus spp, they will have to be taken as Trachipteridae</t>
      </text>
    </comment>
    <comment authorId="0" ref="F307">
      <text>
        <t xml:space="preserve">======
ID#AAABSDZH1Uc
Arnljótur Bjarki Bergsson    (2024-11-20 19:42:49)
Ribbonfishes are listed as Trachipteridae in ASIFIS</t>
      </text>
    </comment>
    <comment authorId="0" ref="A106">
      <text>
        <t xml:space="preserve">======
ID#AAABY9tQruY
Arnljótur Bjarki Bergsson    (2024-11-20 18:41:05)
data indicated ISSCAAP Group 37, but ASFIS 25</t>
      </text>
    </comment>
    <comment authorId="0" ref="A104">
      <text>
        <t xml:space="preserve">======
ID#AAABY9tQruU
Arnljótur Bjarki Bergsson    (2024-11-20 18:33:59)
indicated as ISSCAAP group 35 in data but 24 in ASIFIS</t>
      </text>
    </comment>
    <comment authorId="0" ref="A213">
      <text>
        <t xml:space="preserve">======
ID#AAABZAR7bA4
Arnljótur Bjarki Bergsson    (2024-11-19 20:43:28)
indicated as ISSCAAP Group 34 in data but 33 in ASFIS</t>
      </text>
    </comment>
    <comment authorId="0" ref="A211">
      <text>
        <t xml:space="preserve">======
ID#AAABZAR7bA0
Arnljótur Bjarki Bergsson    (2024-11-19 20:43:13)
indicated as ISSCAAP Group 34 in data but 33 in ASFIS</t>
      </text>
    </comment>
    <comment authorId="0" ref="A223">
      <text>
        <t xml:space="preserve">======
ID#AAABZAR7bAw
Arnljótur Bjarki Bergsson    (2024-11-19 20:42:52)
indicated as ISSCAAP Group 34 in data but 33 in ASFIS</t>
      </text>
    </comment>
    <comment authorId="0" ref="A145">
      <text>
        <t xml:space="preserve">======
ID#AAABVEk9mIg
Arnljótur Bjarki Bergsson    (2024-11-18 21:58:26)
indicated as ISSCAAP group 34 in data but 33 in ASIFIS</t>
      </text>
    </comment>
    <comment authorId="0" ref="A141">
      <text>
        <t xml:space="preserve">======
ID#AAABVEk9mIc
Arnljótur Bjarki Bergsson    (2024-11-18 21:58:17)
indicated as ISSCAAP group 34 in data but 33 in ASIFIS</t>
      </text>
    </comment>
    <comment authorId="0" ref="K55">
      <text>
        <t xml:space="preserve">======
ID#AAABY8_YcLg
Arnljótur Bjarki Bergsson    (2024-11-18 21:36:49)
in ASFIS, Black marlin is Istiompax indica, Pacific blue marlin is Makaira mazara and blue marlin is Makaira nigricans - which one is it?
------
ID#AAABZdlbkT0
Sean Fennessy    (2024-11-27 08:42:18)
Blue marlin Makaira nigricans
------
ID#AAABZeBj6B4
Arnljótur Bjarki Bergsson    (2024-11-27 09:48:13)
Thank you for the confirmation Sean</t>
      </text>
    </comment>
    <comment authorId="0" ref="A252">
      <text>
        <t xml:space="preserve">======
ID#AAABY8_YcLc
Arnljótur Bjarki Bergsson    (2024-11-18 21:33:50)
Indicated in data as ISSCAAP group 34, but 33 in ASFIS</t>
      </text>
    </comment>
    <comment authorId="0" ref="A248">
      <text>
        <t xml:space="preserve">======
ID#AAABY8_YcLY
Arnljótur Bjarki Bergsson    (2024-11-18 21:33:18)
Indicated in data as ISSCAAP group 34, but 33 in ASFIS</t>
      </text>
    </comment>
    <comment authorId="0" ref="A125">
      <text>
        <t xml:space="preserve">======
ID#AAABY8_YcLU
Arnljótur Bjarki Bergsson    (2024-11-18 21:33:09)
Indicated in data as ISSCAAP group 34, but 33 in ASFIS</t>
      </text>
    </comment>
    <comment authorId="0" ref="A392">
      <text>
        <t xml:space="preserve">======
ID#AAABY8_YcLQ
Arnljótur Bjarki Bergsson    (2024-11-18 21:27:02)
indicated as ISSCAAP Group 33 in Data but 37 in ASFIS</t>
      </text>
    </comment>
    <comment authorId="0" ref="A399">
      <text>
        <t xml:space="preserve">======
ID#AAABY8_YcLI
Arnljótur Bjarki Bergsson    (2024-11-18 21:04:36)
indicated as ISSCAAP Group 33 in Data but 37 in ASFIS</t>
      </text>
    </comment>
    <comment authorId="0" ref="A400">
      <text>
        <t xml:space="preserve">======
ID#AAABY8_YcLE
Arnljótur Bjarki Bergsson    (2024-11-18 21:04:28)
indicated as ISSCAAP Group 33 in Data but 37 in ASFIS</t>
      </text>
    </comment>
    <comment authorId="0" ref="A402">
      <text>
        <t xml:space="preserve">======
ID#AAABY8_YcLA
Arnljótur Bjarki Bergsson    (2024-11-18 21:00:39)
indicated as ISSCAAP  Group 33 in Data but 37 in ASFIS</t>
      </text>
    </comment>
    <comment authorId="0" ref="K158">
      <text>
        <t xml:space="preserve">======
ID#AAABY8_YcK8
Arnljótur Bjarki Bergsson    (2024-11-18 20:53:01)
There are six different dussumieri in AFIS, but no Arius
Plicofollis dussumieri	Blacktip sea catfish
Colletteichthys dussumieri	
Boleophthalmus dussumieri	
Aspidontus dussumieri	Lance blenny
Johnius dussumieri	Sin croaker
Karalla dussumieri	Dussumier's ponyfish
------
ID#AAABZdkXOeo
Sean Fennessy    (2024-11-27 08:33:31)
take as Plicofollis dussumieri</t>
      </text>
    </comment>
    <comment authorId="0" ref="R1">
      <text>
        <t xml:space="preserve">======
ID#AAABYa6Ypqo
Sean Fennessy    (2024-11-13 08:25:10)
&gt; 500t annual catch = Y
&lt; 500t = N</t>
      </text>
    </comment>
    <comment authorId="0" ref="K1">
      <text>
        <t xml:space="preserve">======
ID#AAABX2QwDnE
Sean Fennessy    (2024-10-30 07:35:24)
i corrected a few species names
------
ID#AAABZbs4Hl8
Arnljótur Bjarki Bergsson    (2024-11-26 09:36:17)
Many thanks Sean
May I as you @seanf@ori.org.za and @ksmohamed@gmail.com for clarification on the use of sp in the list and how we can work with that from a statistical point of view?
(as ASFIS has spp but not sp)
Marc Taconet and his team are processing this table, and will contact you with a file for validation.</t>
      </text>
    </comment>
    <comment authorId="0" ref="T29">
      <text>
        <t xml:space="preserve">======
ID#AAABXUWmJeE
tc={A12559D2-223E-45DF-B7CD-37E983CA564B}    (2024-10-15 09:32:37)
[Threaded comment]
Your version of Excel allows you to read this threaded comment; however, any edits to it will get removed if the file is opened in a newer version of Excel. Learn more: https://go.microsoft.com/fwlink/?linkid=870924
Comment:
    India does not have industrial fisheries and most  stocks are exploited by many gears (MX)</t>
      </text>
    </comment>
    <comment authorId="0" ref="AC1">
      <text>
        <t xml:space="preserve">======
ID#AAABXUWmJd4
tc={E1C7EAF4-8A4B-42DE-BC4B-FBA0A6EA5C3B}    (2024-10-15 09:32:37)
[Threaded comment]
Your version of Excel allows you to read this threaded comment; however, any edits to it will get removed if the file is opened in a newer version of Excel. Learn more: https://go.microsoft.com/fwlink/?linkid=870924
Comment:
    SF: does this mean Which other FAO areas does the species occur in? 
AB: yes, if not listed in FishStat in Area 51, then where has it been listed - indicates a room for improvement for FAO in data collection</t>
      </text>
    </comment>
    <comment authorId="0" ref="A1">
      <text>
        <t xml:space="preserve">======
ID#AAABXUWmJd8
tc={8271F501-75C7-489B-96CD-AD257C9E0E32}    (2024-10-15 09:32:37)
[Threaded comment]
Your version of Excel allows you to read this threaded comment; however, any edits to it will get removed if the file is opened in a newer version of Excel. Learn more: https://go.microsoft.com/fwlink/?linkid=870924
Comment:
    Regional Stock Table- Area 51 - Draft shared by AB 16 Aug</t>
      </text>
    </comment>
  </commentList>
  <extLst>
    <ext uri="GoogleSheetsCustomDataVersion2">
      <go:sheetsCustomData xmlns:go="http://customooxmlschemas.google.com/" r:id="rId1" roundtripDataSignature="AMtx7mi8b4AQhYfBhuo5EwOOvSX0HJCmOg=="/>
    </ext>
  </extLst>
</comments>
</file>

<file path=xl/sharedStrings.xml><?xml version="1.0" encoding="utf-8"?>
<sst xmlns="http://schemas.openxmlformats.org/spreadsheetml/2006/main" count="9914" uniqueCount="1175">
  <si>
    <t>ISSCAAP Group Code</t>
  </si>
  <si>
    <t>org line numb</t>
  </si>
  <si>
    <t>Group number</t>
  </si>
  <si>
    <t>Line number</t>
  </si>
  <si>
    <t>ISSCAAP Group (Name)</t>
  </si>
  <si>
    <t>English Name Data</t>
  </si>
  <si>
    <t>ASFIS Name</t>
  </si>
  <si>
    <t>Same in data and FishStat</t>
  </si>
  <si>
    <t>in FishStat</t>
  </si>
  <si>
    <t>ASFIS Scientific Name 2024</t>
  </si>
  <si>
    <t>Scientific name in Data</t>
  </si>
  <si>
    <t>Dsiplay Name (SANKEY)</t>
  </si>
  <si>
    <t>Location</t>
  </si>
  <si>
    <t>Year of Assessment</t>
  </si>
  <si>
    <t>Tier (3 levels)</t>
  </si>
  <si>
    <t>Status (3 levels)</t>
  </si>
  <si>
    <t>Status no</t>
  </si>
  <si>
    <t>Include in Sankey?</t>
  </si>
  <si>
    <t>Uncertainty (High,Medium, Low)</t>
  </si>
  <si>
    <t>Fleet (industrial/Semi-Industrial/SSF/Mixed)</t>
  </si>
  <si>
    <t>Biomass (B/Bmsy)</t>
  </si>
  <si>
    <t>An estimate of unfished or virgin biomass (B0)</t>
  </si>
  <si>
    <t xml:space="preserve"> Catches (tonnes) FishStatJ - authors estimates</t>
  </si>
  <si>
    <t>Area total catch</t>
  </si>
  <si>
    <t>Value for SANKEY (stock/country catch)</t>
  </si>
  <si>
    <t>(1) to avoid duplicate (d)</t>
  </si>
  <si>
    <t>MSY level estimates (tonnes)</t>
  </si>
  <si>
    <r>
      <rPr>
        <rFont val="Arial"/>
        <b/>
        <color theme="1"/>
        <sz val="10.0"/>
      </rPr>
      <t xml:space="preserve">F level </t>
    </r>
    <r>
      <rPr>
        <rFont val="Arial"/>
        <b/>
        <color rgb="FFFF0000"/>
        <sz val="10.0"/>
      </rPr>
      <t>F/FMSY</t>
    </r>
  </si>
  <si>
    <t>if not in FAO 51 then where</t>
  </si>
  <si>
    <t>Comment</t>
  </si>
  <si>
    <t xml:space="preserve"> </t>
  </si>
  <si>
    <t>Sharks, rays, chimaeras</t>
  </si>
  <si>
    <t>Sharks, rays, skates, etc. NEI</t>
  </si>
  <si>
    <t>x</t>
  </si>
  <si>
    <t>Elasmobranchii</t>
  </si>
  <si>
    <t>Area 51</t>
  </si>
  <si>
    <t>O</t>
  </si>
  <si>
    <t>Y</t>
  </si>
  <si>
    <t>Medium</t>
  </si>
  <si>
    <t>MX</t>
  </si>
  <si>
    <t>Sharks</t>
  </si>
  <si>
    <t>Elasmobranchs</t>
  </si>
  <si>
    <t>India Gujarat &amp; DD</t>
  </si>
  <si>
    <t>M</t>
  </si>
  <si>
    <t>Low</t>
  </si>
  <si>
    <t>India Maharashtra</t>
  </si>
  <si>
    <t>U</t>
  </si>
  <si>
    <t>SIF</t>
  </si>
  <si>
    <t>overfished</t>
  </si>
  <si>
    <t>Unsustainable</t>
  </si>
  <si>
    <t>India Karnataka</t>
  </si>
  <si>
    <t>recovering</t>
  </si>
  <si>
    <t>Sustainable</t>
  </si>
  <si>
    <t>India Kerala</t>
  </si>
  <si>
    <t>sustainable</t>
  </si>
  <si>
    <t>Sharks Skates Rays</t>
  </si>
  <si>
    <t>Pakistan Sindh/Baloc</t>
  </si>
  <si>
    <t>Silky shark</t>
  </si>
  <si>
    <t>Carcharhinus falciformis</t>
  </si>
  <si>
    <t>Carcharhinus sharks NEI</t>
  </si>
  <si>
    <t>Carcharhinus spp</t>
  </si>
  <si>
    <t>Carcharhinus sp</t>
  </si>
  <si>
    <t>Not overfished</t>
  </si>
  <si>
    <t>Carcharhinidae</t>
  </si>
  <si>
    <t>Rays</t>
  </si>
  <si>
    <t>Dasyatidae/ Mobulidae/ Gymnuridae</t>
  </si>
  <si>
    <t>Overfished</t>
  </si>
  <si>
    <t>Blue shark Indian Ocean</t>
  </si>
  <si>
    <t>Blue shark</t>
  </si>
  <si>
    <t>Prionace glauca</t>
  </si>
  <si>
    <t>Indian Ocean</t>
  </si>
  <si>
    <t>IDF</t>
  </si>
  <si>
    <t>d</t>
  </si>
  <si>
    <t>Various sharks NEI</t>
  </si>
  <si>
    <t>Selachimorpha (Pleurotremata)</t>
  </si>
  <si>
    <t>Scalloped hammerhead shark</t>
  </si>
  <si>
    <t xml:space="preserve">Scalloped hammerhead </t>
  </si>
  <si>
    <t>Sphyrna lewini</t>
  </si>
  <si>
    <t>Scalloped hammerhead Indian Ocean</t>
  </si>
  <si>
    <t>Rajiformes</t>
  </si>
  <si>
    <t>Rhinobatidae</t>
  </si>
  <si>
    <t>Batoid fishes NEI</t>
  </si>
  <si>
    <t>Batoidea or Batoidimorpha (Hypotremata)</t>
  </si>
  <si>
    <t>Batoids</t>
  </si>
  <si>
    <t>Tunas, bonitos, billfishes</t>
  </si>
  <si>
    <t>Skipjack tuna</t>
  </si>
  <si>
    <t>Katsuwonus pelamis</t>
  </si>
  <si>
    <t>Skipjack tuna Indian Ocean</t>
  </si>
  <si>
    <t>Yellowfin tuna</t>
  </si>
  <si>
    <t>Thunnus albacares</t>
  </si>
  <si>
    <t>Yellowfin tuna Indian Ocean</t>
  </si>
  <si>
    <t>Yellowfin tuna Iran Oman Sea</t>
  </si>
  <si>
    <t>Iran Oman Sea</t>
  </si>
  <si>
    <t>Bullet tuna</t>
  </si>
  <si>
    <t>Auxis rochei</t>
  </si>
  <si>
    <t>Frigate and Bullet tunas</t>
  </si>
  <si>
    <t>Frigate tuna</t>
  </si>
  <si>
    <t>Auxis thazard</t>
  </si>
  <si>
    <t>Auxis thazard, A. rochei</t>
  </si>
  <si>
    <t>Auxis spp</t>
  </si>
  <si>
    <t>Frigate and Bullet tunas India Maharashtra</t>
  </si>
  <si>
    <t>Frigate and Bullet tunas India Karnataka</t>
  </si>
  <si>
    <t>Frigate and Bullet tunas India Gujarat &amp; DD</t>
  </si>
  <si>
    <t>Little tunny</t>
  </si>
  <si>
    <t>Kawakawa</t>
  </si>
  <si>
    <t>Euthynnus affinis</t>
  </si>
  <si>
    <t>Kawakawa Indian Ocean</t>
  </si>
  <si>
    <t>Miscellaneous pelagic fishes</t>
  </si>
  <si>
    <t>Narrow-barred Spanish mackerel</t>
  </si>
  <si>
    <t>Scomberomorus commerson</t>
  </si>
  <si>
    <t>Narrow-barred Spanish mackerel Oman</t>
  </si>
  <si>
    <t>Oman</t>
  </si>
  <si>
    <t>Narrow-barred Spanish mackerel Saudi Arabia (AG)</t>
  </si>
  <si>
    <t>Saudi Arabia (AG)</t>
  </si>
  <si>
    <t>High</t>
  </si>
  <si>
    <t>Narrow-barred Spanish Mackerel</t>
  </si>
  <si>
    <t>Narrow-barred Spanish mackerel Saudi Arabia (RS)</t>
  </si>
  <si>
    <t>Saudi Arabia (RS)</t>
  </si>
  <si>
    <t xml:space="preserve">Narrow-barred Spanish mackerel </t>
  </si>
  <si>
    <t>Scomberomorus commerson</t>
  </si>
  <si>
    <t>Narrow-barred Spanish mackerel Qatar</t>
  </si>
  <si>
    <t>Qatar</t>
  </si>
  <si>
    <t>Narrow-barred Spanish mackerel Mozambique</t>
  </si>
  <si>
    <t>Mozambique</t>
  </si>
  <si>
    <t>Dogtooth Tuna</t>
  </si>
  <si>
    <t>Dogtooth tuna</t>
  </si>
  <si>
    <t>Gymnosarda unicolor</t>
  </si>
  <si>
    <t>N</t>
  </si>
  <si>
    <t>Dogtooth tuna Saudi Arabia (RS)</t>
  </si>
  <si>
    <t>Fully fished</t>
  </si>
  <si>
    <t>Indo-Pacific sailfish</t>
  </si>
  <si>
    <t>Istiophorus platypterus</t>
  </si>
  <si>
    <t>Indo-Pacific sailfish IOTC (Indian Ocean)</t>
  </si>
  <si>
    <t>IOTC (Indian Ocean)</t>
  </si>
  <si>
    <t>Marlins,sailfishes,etc. NEI</t>
  </si>
  <si>
    <t>Istiophoridae</t>
  </si>
  <si>
    <t>Istiophorus sp</t>
  </si>
  <si>
    <t>Black marlin</t>
  </si>
  <si>
    <t>Istiompax indica</t>
  </si>
  <si>
    <t>Striped marlin</t>
  </si>
  <si>
    <t>Kajikia audax</t>
  </si>
  <si>
    <t>Tetrapturus audax</t>
  </si>
  <si>
    <t>Striped marlin Indian Ocean</t>
  </si>
  <si>
    <t>overfishing</t>
  </si>
  <si>
    <t>Longtail tuna</t>
  </si>
  <si>
    <t>Thunnus tonggol</t>
  </si>
  <si>
    <t>Longtail tuna Iran AG/Oman Sea</t>
  </si>
  <si>
    <t>Iran AG/Oman Sea</t>
  </si>
  <si>
    <t xml:space="preserve">Thunnus tonggol </t>
  </si>
  <si>
    <t>Longtail tuna UAE</t>
  </si>
  <si>
    <t>UAE</t>
  </si>
  <si>
    <t>Swordfish</t>
  </si>
  <si>
    <t>Xiphias gladius</t>
  </si>
  <si>
    <t>Swordfish Indian Ocean</t>
  </si>
  <si>
    <t>Bigeye tuna</t>
  </si>
  <si>
    <t>Thunnus obesus</t>
  </si>
  <si>
    <t>Bigeye tuna Indian Ocean</t>
  </si>
  <si>
    <t>Southern bluefin tuna</t>
  </si>
  <si>
    <t>Thunnus maccoyii</t>
  </si>
  <si>
    <t>Spotted seerfish</t>
  </si>
  <si>
    <t>Indo-Pacific king mackerel</t>
  </si>
  <si>
    <t>Scomberomorus guttatus</t>
  </si>
  <si>
    <t>Indo-Pacific king mackerel India Kerala</t>
  </si>
  <si>
    <t>Indo-Pacific king mackerel Indian Ocean</t>
  </si>
  <si>
    <t>Seerfish</t>
  </si>
  <si>
    <t>Seerfishes NEI</t>
  </si>
  <si>
    <t>Scomberomorus spp</t>
  </si>
  <si>
    <t>Seerfishes NEI India Karnataka</t>
  </si>
  <si>
    <t>Seerfishes NEI India Kerala</t>
  </si>
  <si>
    <t>Seerfishes NEI India Gujarat &amp; DD</t>
  </si>
  <si>
    <t>Seerfishes NEI India Maharashtra</t>
  </si>
  <si>
    <t>Blue marlin</t>
  </si>
  <si>
    <t>Makaira nigricans</t>
  </si>
  <si>
    <t>Blue marlin Indian Ocean</t>
  </si>
  <si>
    <t xml:space="preserve">Makaira nigricans </t>
  </si>
  <si>
    <t>Blue marlin IOTC (Indian Ocean)</t>
  </si>
  <si>
    <t>Striped bonito</t>
  </si>
  <si>
    <t>Sarda orientalis</t>
  </si>
  <si>
    <t>Wahoo</t>
  </si>
  <si>
    <t>Acanthocybium solandri</t>
  </si>
  <si>
    <t>Herrings, sardines, anchovies</t>
  </si>
  <si>
    <t>Other clupeids</t>
  </si>
  <si>
    <t>Clupeoids nei</t>
  </si>
  <si>
    <t>Clupeidae</t>
  </si>
  <si>
    <t>Clupeoids nei India Gujarat &amp; DD</t>
  </si>
  <si>
    <t>Slinger seabream South Africa</t>
  </si>
  <si>
    <t>South Africa</t>
  </si>
  <si>
    <t>Clupeoids nei India Goa</t>
  </si>
  <si>
    <t>India Goa</t>
  </si>
  <si>
    <t>SSF</t>
  </si>
  <si>
    <t>Clupeoids nei India Karnataka</t>
  </si>
  <si>
    <t>Oil sardine</t>
  </si>
  <si>
    <t>Indian oil sardine</t>
  </si>
  <si>
    <t>Sardinella longiceps</t>
  </si>
  <si>
    <t>Indian oil sardine India Karnataka</t>
  </si>
  <si>
    <t>Indian oil sardine India Kerala</t>
  </si>
  <si>
    <t>Indian oil sardine India Maharashtra</t>
  </si>
  <si>
    <t>Indian oil sardine India Goa</t>
  </si>
  <si>
    <t>Indian oil sardine Oman</t>
  </si>
  <si>
    <t>Other sardines</t>
  </si>
  <si>
    <t>Sardinellas NEI</t>
  </si>
  <si>
    <t>Sardinella spp</t>
  </si>
  <si>
    <t>Sardinella sp</t>
  </si>
  <si>
    <t>Sardinellas NEI India Goa</t>
  </si>
  <si>
    <t>Sardinellas NEI India Kerala</t>
  </si>
  <si>
    <t>Sardinellas NEI India Maharashtra</t>
  </si>
  <si>
    <t>Sardinellas NEI India Karnataka</t>
  </si>
  <si>
    <t>Anchovies</t>
  </si>
  <si>
    <t>Stolephorus anchovies NEI</t>
  </si>
  <si>
    <t>Stolephorus spp</t>
  </si>
  <si>
    <t>Stolephorus sp</t>
  </si>
  <si>
    <t>Stolephorus anchovies NEI India Maharashtra</t>
  </si>
  <si>
    <t>Stolephorus anchovies NEI India Karnataka</t>
  </si>
  <si>
    <t>Stolephorus anchovies NEI India Kerala</t>
  </si>
  <si>
    <t>Silver-stripe round herring</t>
  </si>
  <si>
    <t>Spratelloides gracilis</t>
  </si>
  <si>
    <t>Silver-stripe round herring Tanzania</t>
  </si>
  <si>
    <t>Tanzania</t>
  </si>
  <si>
    <t>Commerson's anchovy</t>
  </si>
  <si>
    <t>Stolephorus commersonnii</t>
  </si>
  <si>
    <t>Small pelagics</t>
  </si>
  <si>
    <t>Rastrelliger/ Sardinella</t>
  </si>
  <si>
    <t>White sardinella</t>
  </si>
  <si>
    <t xml:space="preserve">Sardinella albella </t>
  </si>
  <si>
    <t>White sardinella Mozambique</t>
  </si>
  <si>
    <t>Goldstripe sardinella</t>
  </si>
  <si>
    <t>Sardinella gibbosa</t>
  </si>
  <si>
    <t>Goldstripe sardinella Mozambique</t>
  </si>
  <si>
    <t>Grenadier anchovy</t>
  </si>
  <si>
    <t>Coilia sp</t>
  </si>
  <si>
    <t>Encrasicholina devisi</t>
  </si>
  <si>
    <t>Buccaneer anchovy</t>
  </si>
  <si>
    <t>Encrasicholina punctifer</t>
  </si>
  <si>
    <t>Buccaneer anchovy Tanzania</t>
  </si>
  <si>
    <t>Orangemouth anchovy</t>
  </si>
  <si>
    <t>Thryssa vitrirostris</t>
  </si>
  <si>
    <t>Miscellaneous coastal fishes</t>
  </si>
  <si>
    <t>Thryssa</t>
  </si>
  <si>
    <t>Thryssa sp</t>
  </si>
  <si>
    <t>Miscellaneous demersal fishes</t>
  </si>
  <si>
    <t>Unicorn cod</t>
  </si>
  <si>
    <t>Bregmaceros mcclellandi</t>
  </si>
  <si>
    <t>Flounders, halibuts, soles</t>
  </si>
  <si>
    <t>Flatfishes NEI</t>
  </si>
  <si>
    <t>Pleuronectiformes</t>
  </si>
  <si>
    <t>Indian halibut</t>
  </si>
  <si>
    <t>Psettodes erumei</t>
  </si>
  <si>
    <t>Soles</t>
  </si>
  <si>
    <t>Tonguefishes</t>
  </si>
  <si>
    <t>Cynoglossidae</t>
  </si>
  <si>
    <t>Tonguefishes India Karnataka</t>
  </si>
  <si>
    <t>Tonguefishes India Kerala</t>
  </si>
  <si>
    <t>Tonguefishes India Gujarat &amp; DD</t>
  </si>
  <si>
    <t>Tonguefishes India Maharashtra</t>
  </si>
  <si>
    <t>Leopard flounder</t>
  </si>
  <si>
    <t>Bothus pantherinus</t>
  </si>
  <si>
    <t>Marine fishes nei</t>
  </si>
  <si>
    <t>Freshwater fishes NEI</t>
  </si>
  <si>
    <t>Osteichthyes</t>
  </si>
  <si>
    <t>Shads</t>
  </si>
  <si>
    <t>Hilsa shad</t>
  </si>
  <si>
    <t>Tenualosa ilisha</t>
  </si>
  <si>
    <t>Hilsa shad India Gujarat &amp; DD</t>
  </si>
  <si>
    <t>Hilsa shad India Maharashtra</t>
  </si>
  <si>
    <t>Kelee shad</t>
  </si>
  <si>
    <t>Hilsa kelee</t>
  </si>
  <si>
    <t>Kelee shad Mozambique</t>
  </si>
  <si>
    <t>Indian pellona</t>
  </si>
  <si>
    <t>Pellona ditchela</t>
  </si>
  <si>
    <t>Indian pellona Kenya</t>
  </si>
  <si>
    <t xml:space="preserve">Kenya </t>
  </si>
  <si>
    <t>Indian pellona Mozambique</t>
  </si>
  <si>
    <t>Milkfish</t>
  </si>
  <si>
    <t>Chanos chanos</t>
  </si>
  <si>
    <t xml:space="preserve">Chanos chanos </t>
  </si>
  <si>
    <t>Wolf herring</t>
  </si>
  <si>
    <t>Wolf-herrings NEI</t>
  </si>
  <si>
    <t>Chirocentrus spp</t>
  </si>
  <si>
    <t>Chirocentrus sp</t>
  </si>
  <si>
    <t>Wolf-herrings NEI India Gujarat &amp; DD</t>
  </si>
  <si>
    <t>Brownspotted grouper</t>
  </si>
  <si>
    <t>Epinephelus chlorostigma</t>
  </si>
  <si>
    <t>Brownspotted grouper Seychelles</t>
  </si>
  <si>
    <t>Seychelles</t>
  </si>
  <si>
    <t>Other carangids</t>
  </si>
  <si>
    <t>Carangids NEI</t>
  </si>
  <si>
    <t>Carangidae</t>
  </si>
  <si>
    <t>Carangids NEI India Maharashtra</t>
  </si>
  <si>
    <t>Carangids NEI India Goa</t>
  </si>
  <si>
    <t>Aggregate</t>
  </si>
  <si>
    <t>Emperors(=Scavengers) NEI</t>
  </si>
  <si>
    <t xml:space="preserve">Lethrinidae </t>
  </si>
  <si>
    <t>Emperors(=Scavengers) NEI Seychelles</t>
  </si>
  <si>
    <t>Carangids NEI India Kerala</t>
  </si>
  <si>
    <t>Smalltooth emperors</t>
  </si>
  <si>
    <t>Lethrinus microdon</t>
  </si>
  <si>
    <t>Smalltooth emperors Iran Sistan/ Baluchestan Province</t>
  </si>
  <si>
    <t>Iran Sistan/ Baluchestan Province</t>
  </si>
  <si>
    <t>Scads</t>
  </si>
  <si>
    <t xml:space="preserve">Smalltooth emperor </t>
  </si>
  <si>
    <t>Smalltooth emperor Qatar</t>
  </si>
  <si>
    <t>Carangids NEI India Karnataka</t>
  </si>
  <si>
    <t>John's snapper</t>
  </si>
  <si>
    <t>Lutjanus johni</t>
  </si>
  <si>
    <t>John's snapper Iran Sistan/ Baluchestan Province</t>
  </si>
  <si>
    <t>Lutjanus johnii</t>
  </si>
  <si>
    <t>Orange-spotted grouper</t>
  </si>
  <si>
    <t>Epinephelus coioides</t>
  </si>
  <si>
    <t>Orange-spotted grouper Saudi Arabia (AG)</t>
  </si>
  <si>
    <t>Malabar blood snapper</t>
  </si>
  <si>
    <t>Lutjanus malabaricus</t>
  </si>
  <si>
    <t>Malabar blood snapper Iran Sistan/ Baluchestan Province</t>
  </si>
  <si>
    <t>Orange-spotted grouper Oman</t>
  </si>
  <si>
    <t xml:space="preserve">Malabar blood snapper </t>
  </si>
  <si>
    <t>Lutjanus malabaricus</t>
  </si>
  <si>
    <t>Malabar blood snapper Qatar</t>
  </si>
  <si>
    <t xml:space="preserve">Orange-spotted grouper </t>
  </si>
  <si>
    <t>Epinephelus coioides</t>
  </si>
  <si>
    <t>Orange-spotted grouper Qatar</t>
  </si>
  <si>
    <t>Blood snapper</t>
  </si>
  <si>
    <t>Emperor red snapper</t>
  </si>
  <si>
    <t>Lutjanus sebae</t>
  </si>
  <si>
    <t>Emperor red snapper Seychelles</t>
  </si>
  <si>
    <t>Bombayduck</t>
  </si>
  <si>
    <t>Harpadon nehereus</t>
  </si>
  <si>
    <t>Bombayduck India Gujarat &amp; DD</t>
  </si>
  <si>
    <t>Threadfin breams</t>
  </si>
  <si>
    <t>Threadfin breams NEI</t>
  </si>
  <si>
    <t>Nemipterus spp</t>
  </si>
  <si>
    <t>Nemipterus sp</t>
  </si>
  <si>
    <t>Threadfin breams NEI India Gujarat &amp; DD</t>
  </si>
  <si>
    <t>Bombayduck India Maharashtra</t>
  </si>
  <si>
    <t>Threadfin and dwarf breams NEI</t>
  </si>
  <si>
    <t>Nemipteridae</t>
  </si>
  <si>
    <t>Silverbellies</t>
  </si>
  <si>
    <t>Ponyfishes(=Slipmouths)</t>
  </si>
  <si>
    <t>Leiognathus spp</t>
  </si>
  <si>
    <t>Leiognathus sp</t>
  </si>
  <si>
    <t>Ponyfishes(=Slipmouths) India Karnataka</t>
  </si>
  <si>
    <t>Bartail flathead</t>
  </si>
  <si>
    <t>Platycephalus indicus</t>
  </si>
  <si>
    <t>Bartail flathead Iran Sistan/ Baluchestan Province</t>
  </si>
  <si>
    <t>Ponyfishes(=Slipmouths) India Maharashtra</t>
  </si>
  <si>
    <t>Ponyfishes(=Slipmouths) India Kerala</t>
  </si>
  <si>
    <t>Lizardfishes</t>
  </si>
  <si>
    <t>Saurida spp</t>
  </si>
  <si>
    <t>Saurida sp</t>
  </si>
  <si>
    <t>Pink ear emperor</t>
  </si>
  <si>
    <t>Lethrinus lentjan</t>
  </si>
  <si>
    <t>Pink ear emperor Saudi Arabia (AG)</t>
  </si>
  <si>
    <t>Pink ear emperor Saudi Arabia (RS)</t>
  </si>
  <si>
    <t>Pink ear emperor Kenya</t>
  </si>
  <si>
    <t>Greater lizardfish</t>
  </si>
  <si>
    <t>Saurida tumbil</t>
  </si>
  <si>
    <t>Greater lizardfish Iran Sistan/ Baluchestan Province</t>
  </si>
  <si>
    <t>Rockcods</t>
  </si>
  <si>
    <t>Groupers NEI</t>
  </si>
  <si>
    <t>Epinephelus spp</t>
  </si>
  <si>
    <t>Epinephelus sp</t>
  </si>
  <si>
    <t>Groupers NEI India Karnataka</t>
  </si>
  <si>
    <t>Lizardfish</t>
  </si>
  <si>
    <t>Greater lizardfish Pakistan</t>
  </si>
  <si>
    <t>Pakistan</t>
  </si>
  <si>
    <t>Groupers NEI India Kerala</t>
  </si>
  <si>
    <t>Croakers</t>
  </si>
  <si>
    <t>Croakers, drums NEI</t>
  </si>
  <si>
    <t>Sciaenidae</t>
  </si>
  <si>
    <t>Croakers, drums NEI India Goa</t>
  </si>
  <si>
    <t>Croakers, drums NEI India Kerala</t>
  </si>
  <si>
    <t>Groupers</t>
  </si>
  <si>
    <t>Groupers NEI Pakistan Sindh/Baloc</t>
  </si>
  <si>
    <t>Croakers, drums NEI Pakistan Sindh/Baloc</t>
  </si>
  <si>
    <t>Groupers, seabasses NEI</t>
  </si>
  <si>
    <t>Serranidae</t>
  </si>
  <si>
    <t xml:space="preserve">Serranidae </t>
  </si>
  <si>
    <t>Groupers, seabasses NEI Seychelles</t>
  </si>
  <si>
    <t>Catfishes</t>
  </si>
  <si>
    <t>Arius/ Plicofolis</t>
  </si>
  <si>
    <t>Blacktip sea catfish</t>
  </si>
  <si>
    <t>Plicofollis dussumieri</t>
  </si>
  <si>
    <t>Arius dussumieri</t>
  </si>
  <si>
    <t>Silver pomfrets</t>
  </si>
  <si>
    <t>Chinese silver pomfret</t>
  </si>
  <si>
    <t>Pampus chinensis</t>
  </si>
  <si>
    <t>Pampus sp</t>
  </si>
  <si>
    <t>Chinese silver pomfret India Maharashtra</t>
  </si>
  <si>
    <t>Chinese silver pomfret India Kerala</t>
  </si>
  <si>
    <t>Chinese silver pomfret India Gujarat &amp; DD</t>
  </si>
  <si>
    <t>Chinese silver pomfret India Karnataka</t>
  </si>
  <si>
    <t>Silver pomfret</t>
  </si>
  <si>
    <t>Pampus argenteus</t>
  </si>
  <si>
    <t>Silver pomfret Iran Sistan/ Baluchestan Province</t>
  </si>
  <si>
    <t>Black pomfret</t>
  </si>
  <si>
    <t>Parastromateus niger</t>
  </si>
  <si>
    <t>Black pomfret Iran Sistan/ Baluchestan Province</t>
  </si>
  <si>
    <t>Javelin grunter</t>
  </si>
  <si>
    <t>Pomadasys kaakan</t>
  </si>
  <si>
    <t>Javelin grunter Iran Sistan/ Baluchestan Province</t>
  </si>
  <si>
    <t>7918\</t>
  </si>
  <si>
    <t>Goldlined seabream</t>
  </si>
  <si>
    <t>Rhabdosargus sarba</t>
  </si>
  <si>
    <t>Goldlined seabream Iran Sistan/ Baluchestan Province</t>
  </si>
  <si>
    <t xml:space="preserve">Rhabdosargus sarba </t>
  </si>
  <si>
    <t>Goldlined seabream UAE</t>
  </si>
  <si>
    <t>Other perches</t>
  </si>
  <si>
    <t>Percoidae</t>
  </si>
  <si>
    <t>Percoids NEI</t>
  </si>
  <si>
    <t>Percoidei</t>
  </si>
  <si>
    <t>Snappers</t>
  </si>
  <si>
    <t>Lutjanus spp Pristipomoides</t>
  </si>
  <si>
    <t>Snappers NEI</t>
  </si>
  <si>
    <t>Lutjanus spp</t>
  </si>
  <si>
    <t>Lutjanus sp</t>
  </si>
  <si>
    <t>Tigertooth croaker</t>
  </si>
  <si>
    <t>Otolithes ruber</t>
  </si>
  <si>
    <t>Tigertooth croaker Iran Sistan/ Baluchestan Province</t>
  </si>
  <si>
    <t>Tigertooth croaker Kenya</t>
  </si>
  <si>
    <t>Grunters</t>
  </si>
  <si>
    <t>Pomadasys spp</t>
  </si>
  <si>
    <t>Pomadasys sp</t>
  </si>
  <si>
    <t>Striped piggy</t>
  </si>
  <si>
    <t>Pomadasys stridens</t>
  </si>
  <si>
    <t>Smallspotted grunter</t>
  </si>
  <si>
    <t>Pomadasys commersonnii</t>
  </si>
  <si>
    <t>Smallspotted grunter Oman</t>
  </si>
  <si>
    <t>Pomadasys maculatus</t>
  </si>
  <si>
    <t>Siganidae</t>
  </si>
  <si>
    <t>Streaked spinefoot</t>
  </si>
  <si>
    <t>Siganus javus</t>
  </si>
  <si>
    <t>Rabbitfish</t>
  </si>
  <si>
    <t xml:space="preserve">White-spotted spinefoot </t>
  </si>
  <si>
    <t>Siganus canaliculatus</t>
  </si>
  <si>
    <t>White-spotted spinefoot Oman</t>
  </si>
  <si>
    <t>Siganus canaliculatus</t>
  </si>
  <si>
    <t>White-spotted spinefoot Qatar</t>
  </si>
  <si>
    <t>White-spotted spinefoot</t>
  </si>
  <si>
    <t xml:space="preserve">Siganus canaliculatus </t>
  </si>
  <si>
    <t>White-spotted spinefoot UAE</t>
  </si>
  <si>
    <t>Marbled Spinefoot</t>
  </si>
  <si>
    <t>Marbled spinefoot</t>
  </si>
  <si>
    <t>Siganus rivulatus</t>
  </si>
  <si>
    <t>Marbled spinefoot Saudi Arabia (RS)</t>
  </si>
  <si>
    <t>Marbled spinefoot Egypt</t>
  </si>
  <si>
    <t>Egypt</t>
  </si>
  <si>
    <t>Shoemaker spinefoot</t>
  </si>
  <si>
    <t>Siganus sutor</t>
  </si>
  <si>
    <t>Spinefeet(=Rabbitfishes) NEI</t>
  </si>
  <si>
    <t>Siganus spp</t>
  </si>
  <si>
    <t>Tachysuridae</t>
  </si>
  <si>
    <t>Indian pompano</t>
  </si>
  <si>
    <t>Trachinotus mookalee</t>
  </si>
  <si>
    <t>Indian pompano Iran Sistan/ Baluchestan Province</t>
  </si>
  <si>
    <t>Largehead hairtail</t>
  </si>
  <si>
    <t>Trichiurus lepturus</t>
  </si>
  <si>
    <t>Largehead hairtail Iran AG/Oman Sea</t>
  </si>
  <si>
    <t>Snubnose pompano</t>
  </si>
  <si>
    <t>Trachinotus blochii</t>
  </si>
  <si>
    <t xml:space="preserve">Epinephelus coioides </t>
  </si>
  <si>
    <t>Orange-spotted grouper UAE</t>
  </si>
  <si>
    <t>Green humphead parrotfish</t>
  </si>
  <si>
    <t>Bolbometopon muricatum</t>
  </si>
  <si>
    <t>Slinger seabream</t>
  </si>
  <si>
    <t>Chrysoblephus puniceus</t>
  </si>
  <si>
    <t>Santer seabream South Africa</t>
  </si>
  <si>
    <t>Slinger seabream Mozambique</t>
  </si>
  <si>
    <t>Spotted sicklefish</t>
  </si>
  <si>
    <t>Drepane punctata</t>
  </si>
  <si>
    <t xml:space="preserve">Duskytail grouper </t>
  </si>
  <si>
    <t>Epinephelus bleekeri</t>
  </si>
  <si>
    <t>Duskytail grouper Qatar</t>
  </si>
  <si>
    <t>Dusky tail grouper</t>
  </si>
  <si>
    <t>Duskytail grouper UAE</t>
  </si>
  <si>
    <t>White-blotched grouper</t>
  </si>
  <si>
    <t>Epinephelus multinotatus</t>
  </si>
  <si>
    <t xml:space="preserve">Painted sweetlips </t>
  </si>
  <si>
    <t>Diagramma pictum</t>
  </si>
  <si>
    <t>Painted sweetlips Qatar</t>
  </si>
  <si>
    <t>Painted sweetlips</t>
  </si>
  <si>
    <t>Painted sweetlips UAE</t>
  </si>
  <si>
    <t>Areolate grouper</t>
  </si>
  <si>
    <t>Epinephelus areolatus</t>
  </si>
  <si>
    <t>Areolate grouper Saudi Arabia (AG)</t>
  </si>
  <si>
    <t>Areolate grouper Oman</t>
  </si>
  <si>
    <t>Spinycheek grouper</t>
  </si>
  <si>
    <t>Epinephelus diacanthus</t>
  </si>
  <si>
    <t xml:space="preserve">Epinephelus diacanthus </t>
  </si>
  <si>
    <t>India Northwest</t>
  </si>
  <si>
    <t>Comet grouper</t>
  </si>
  <si>
    <t>Epinephelus morrhua</t>
  </si>
  <si>
    <t>Summan grouper</t>
  </si>
  <si>
    <t>Epinephelus summana</t>
  </si>
  <si>
    <t>Greasy grouper</t>
  </si>
  <si>
    <t>Epinephelus tauvina</t>
  </si>
  <si>
    <t xml:space="preserve">Smallscaled grouper </t>
  </si>
  <si>
    <t>Epinephelus polylepis</t>
  </si>
  <si>
    <t>Smallscaled grouper Qatar</t>
  </si>
  <si>
    <t>Brown-marbled grouper</t>
  </si>
  <si>
    <t>Epinephelus fuscoguttatus</t>
  </si>
  <si>
    <t>Blacktip grouper</t>
  </si>
  <si>
    <t>Epinephelus fasciatus</t>
  </si>
  <si>
    <t>Blacktip grouper Reunion</t>
  </si>
  <si>
    <t>Reunion</t>
  </si>
  <si>
    <t>Whitespotted grouper</t>
  </si>
  <si>
    <t>Epinephelus coeruleopunctatus</t>
  </si>
  <si>
    <t>Epinephelus caeruleopunctatus</t>
  </si>
  <si>
    <t>Oblique-banded grouper</t>
  </si>
  <si>
    <t>Epinephelus radiatus</t>
  </si>
  <si>
    <t>Oblique-banded grouper Reunion</t>
  </si>
  <si>
    <t>White-edged grouper</t>
  </si>
  <si>
    <t>Epinepheus albomarginatus</t>
  </si>
  <si>
    <t>Ponyfishes(=Slipmouths) NEI</t>
  </si>
  <si>
    <t>Leiognathidae</t>
  </si>
  <si>
    <t>Longnose Parrotfish</t>
  </si>
  <si>
    <t>Candelamoa parrotfish</t>
  </si>
  <si>
    <t>Hipposcarus harid</t>
  </si>
  <si>
    <t>Candelamoa parrotfish Saudi Arabia (RS)</t>
  </si>
  <si>
    <t>Grunts, sweetlips NEI</t>
  </si>
  <si>
    <t>Haemulidae (=Pomadasyidae)</t>
  </si>
  <si>
    <t>Haemulidae</t>
  </si>
  <si>
    <t>Spotfin flathead</t>
  </si>
  <si>
    <t xml:space="preserve">Grammoplites suppositus </t>
  </si>
  <si>
    <t>Spotfin flathead India Southwest</t>
  </si>
  <si>
    <t>India Southwest</t>
  </si>
  <si>
    <t>Ribbonfish</t>
  </si>
  <si>
    <t>Savalai hairtail</t>
  </si>
  <si>
    <t>Lepturocanthus savala</t>
  </si>
  <si>
    <t xml:space="preserve">Bluespot mullet </t>
  </si>
  <si>
    <t>Bluespot mullet</t>
  </si>
  <si>
    <t>Crenimugil seheli</t>
  </si>
  <si>
    <t>Bluespot mullet Qatar</t>
  </si>
  <si>
    <t>Thumbprint emperor</t>
  </si>
  <si>
    <t>Lethrinus harak</t>
  </si>
  <si>
    <t>Thumbprint emperor Kenya</t>
  </si>
  <si>
    <t>~2</t>
  </si>
  <si>
    <t>Snub nose emperor</t>
  </si>
  <si>
    <t>Snubnose emperor</t>
  </si>
  <si>
    <t>Lethrinus borbonicus</t>
  </si>
  <si>
    <t>Snubnose emperor Tanzania</t>
  </si>
  <si>
    <t xml:space="preserve">Lethrinus borbonicus </t>
  </si>
  <si>
    <t>Snubnose emperor UAE</t>
  </si>
  <si>
    <t>Sky Emperor</t>
  </si>
  <si>
    <t>Sky emperor</t>
  </si>
  <si>
    <t>Lethrinus mahsena</t>
  </si>
  <si>
    <t>Sky emperor Saudi Arabia (RS)</t>
  </si>
  <si>
    <t>Sky emperor Kenya</t>
  </si>
  <si>
    <t>Sky emperor Tanzania</t>
  </si>
  <si>
    <t>Spangled emperor</t>
  </si>
  <si>
    <t>Lethrinus nebulosus</t>
  </si>
  <si>
    <t xml:space="preserve">Lethrinus nebulosus </t>
  </si>
  <si>
    <t>Spangled emperor UAE</t>
  </si>
  <si>
    <t>Spangled emperor Oman</t>
  </si>
  <si>
    <t>Spangled emperor Mozambique</t>
  </si>
  <si>
    <t xml:space="preserve">Spangled emperor </t>
  </si>
  <si>
    <t>Lethrinus nebulosus</t>
  </si>
  <si>
    <t>Spangled emperor Qatar</t>
  </si>
  <si>
    <t>Spotcheek emperor</t>
  </si>
  <si>
    <t>Lethrinus rubrioperculatus</t>
  </si>
  <si>
    <t>Spotcheek emperor Reunion</t>
  </si>
  <si>
    <t>Orange-striped emperor</t>
  </si>
  <si>
    <t>Lethrinus obsoletus</t>
  </si>
  <si>
    <t>Lethrinus spp</t>
  </si>
  <si>
    <t>Lethrinus sp</t>
  </si>
  <si>
    <t>Yellowlip emperor</t>
  </si>
  <si>
    <t>Lethrinus xanthochilus</t>
  </si>
  <si>
    <t>Snappers, jobfishes NEI</t>
  </si>
  <si>
    <t>Lutjanidae</t>
  </si>
  <si>
    <t>Snappers, jobfishes NEI Seychelles</t>
  </si>
  <si>
    <t>Humpback red snapper</t>
  </si>
  <si>
    <t>Lutjanus gibbus</t>
  </si>
  <si>
    <t xml:space="preserve">Dory snapper </t>
  </si>
  <si>
    <t>Lutjanus fulviflamma</t>
  </si>
  <si>
    <t>Dory snapper Qatar</t>
  </si>
  <si>
    <t>Dory snapper</t>
  </si>
  <si>
    <t>Dory snapper Tanzania</t>
  </si>
  <si>
    <t>Dory snapper Kenya</t>
  </si>
  <si>
    <t>Blueline snapper</t>
  </si>
  <si>
    <t>Lutjanus coeruleolineatus</t>
  </si>
  <si>
    <t>Blueline snapper Oman</t>
  </si>
  <si>
    <t>Two-spot Red Snapper</t>
  </si>
  <si>
    <t>Two-spot red snapper</t>
  </si>
  <si>
    <t>Lutjanus bohar</t>
  </si>
  <si>
    <t>Two-spot red snapper Saudi Arabia (RS)</t>
  </si>
  <si>
    <t>Common bluestripe snapper</t>
  </si>
  <si>
    <t xml:space="preserve">Lutjanus kasmira </t>
  </si>
  <si>
    <t>Common bluestripe snapper Reunion</t>
  </si>
  <si>
    <t>Lutjanus kasmira</t>
  </si>
  <si>
    <t>Bluestriped snapper</t>
  </si>
  <si>
    <t>Lutjanus notatus</t>
  </si>
  <si>
    <t>Five-lined snapper</t>
  </si>
  <si>
    <t>Lutjanus quinquelineatus</t>
  </si>
  <si>
    <t>Humphead snapper</t>
  </si>
  <si>
    <t>Lutjanus sanguineus</t>
  </si>
  <si>
    <t>Humphead snapper Mozambique</t>
  </si>
  <si>
    <t>Klunzinger's mullet</t>
  </si>
  <si>
    <t>Planiliza klunzingeri</t>
  </si>
  <si>
    <t>Liza klunzingeri</t>
  </si>
  <si>
    <t>Greenback mullet</t>
  </si>
  <si>
    <t>Planiliza subviridis</t>
  </si>
  <si>
    <t>Greenback mullet Iraq</t>
  </si>
  <si>
    <t>Iraq</t>
  </si>
  <si>
    <t>Haffara seabream</t>
  </si>
  <si>
    <t>Rhabdosargus haffara</t>
  </si>
  <si>
    <t>Haffara seabream Saudi Arabia (AG)</t>
  </si>
  <si>
    <t>Blue spotted mullet</t>
  </si>
  <si>
    <t xml:space="preserve">Valamugil seheli </t>
  </si>
  <si>
    <t>Bluespot mullet UAE</t>
  </si>
  <si>
    <t>Blueskin seabream</t>
  </si>
  <si>
    <t>Polysteganus coeruleopunctatus</t>
  </si>
  <si>
    <t>Blueskin seabream Mozambique</t>
  </si>
  <si>
    <t>Sobaity seabream</t>
  </si>
  <si>
    <t>Sparidentex hasta</t>
  </si>
  <si>
    <t xml:space="preserve">Sordid rubberlip </t>
  </si>
  <si>
    <t>Plectorhinchus sordidus</t>
  </si>
  <si>
    <t>Sordid rubberlip Qatar</t>
  </si>
  <si>
    <t>Sordid rubberlip</t>
  </si>
  <si>
    <t xml:space="preserve">Blue-barred parrotfish </t>
  </si>
  <si>
    <t>Scarus ghobban</t>
  </si>
  <si>
    <t>Blue-barred parrotfish Qatar</t>
  </si>
  <si>
    <t>Blue-barred parrotfish Kenya</t>
  </si>
  <si>
    <t>Dusky parrotfish</t>
  </si>
  <si>
    <t>Scarus niger</t>
  </si>
  <si>
    <t>Dusky parrotfish Tanzania</t>
  </si>
  <si>
    <t>Gulf parrotfish</t>
  </si>
  <si>
    <t>Scarus persicus</t>
  </si>
  <si>
    <t>Yellow-edged Lyretail Grouper</t>
  </si>
  <si>
    <t>Yellow-edged lyretail</t>
  </si>
  <si>
    <t>Variola louti</t>
  </si>
  <si>
    <t>Yellow-edged lyretail Saudi Arabia (RS)</t>
  </si>
  <si>
    <t>Yellow-edged lyretail Reunion</t>
  </si>
  <si>
    <t>White-edged lyretail</t>
  </si>
  <si>
    <t xml:space="preserve">Variola albimarginata </t>
  </si>
  <si>
    <t>White-edged lyretail Reunion</t>
  </si>
  <si>
    <t>Goatfishes</t>
  </si>
  <si>
    <t>Upeneus spp</t>
  </si>
  <si>
    <t>Overfishing</t>
  </si>
  <si>
    <t>Yellowstriped goatfish</t>
  </si>
  <si>
    <t>Upeneus vittatus</t>
  </si>
  <si>
    <t>Yellowstriped goatfish Kenya</t>
  </si>
  <si>
    <t>Goldband goatfish</t>
  </si>
  <si>
    <t xml:space="preserve">Upeneus moluccensis </t>
  </si>
  <si>
    <t>Goldband goatfish India Northwest</t>
  </si>
  <si>
    <t>Yellowstripe goatfish</t>
  </si>
  <si>
    <t>Mulloidichthys flavolineatus</t>
  </si>
  <si>
    <t>Goatfishes, red mullets NEI</t>
  </si>
  <si>
    <t>Mullidae</t>
  </si>
  <si>
    <t>Arabian Sweetlips</t>
  </si>
  <si>
    <t>Minstrel sweetlips</t>
  </si>
  <si>
    <t>Plectorhinchus schotaf</t>
  </si>
  <si>
    <t>Minstrel sweetlips Oman</t>
  </si>
  <si>
    <t>Trout sweetlips</t>
  </si>
  <si>
    <t>Plectorhinchus pictus</t>
  </si>
  <si>
    <t xml:space="preserve">Pearly goatfish </t>
  </si>
  <si>
    <t>Parupeneus margaritatus</t>
  </si>
  <si>
    <t>Pearly goatfish Qatar</t>
  </si>
  <si>
    <t>Sabre squirrelfish</t>
  </si>
  <si>
    <t>Sargocentron spiniferum</t>
  </si>
  <si>
    <t>Blackspotted rubberlip</t>
  </si>
  <si>
    <t>Plectorhinchus gaterinus</t>
  </si>
  <si>
    <t>Fourlined terapon</t>
  </si>
  <si>
    <t>Pelates quadrilineatus</t>
  </si>
  <si>
    <t>Dwarf monocle bream</t>
  </si>
  <si>
    <t>Smooth dwarf monocle bream</t>
  </si>
  <si>
    <t>Parascolopsis aspinosa</t>
  </si>
  <si>
    <t>Bluespine unicornfish</t>
  </si>
  <si>
    <t>Naso unicornis</t>
  </si>
  <si>
    <t>Thumbprint monocle bream</t>
  </si>
  <si>
    <t>Scolopsis bimaculata</t>
  </si>
  <si>
    <t>Thumbprint monocle bream Kenya</t>
  </si>
  <si>
    <t>Black-streaked monocle bream</t>
  </si>
  <si>
    <t>Scolopsis taeniata</t>
  </si>
  <si>
    <t>Sillago-whitings</t>
  </si>
  <si>
    <t>Sillaginidae</t>
  </si>
  <si>
    <t>Silver sillago</t>
  </si>
  <si>
    <t>Sillago sihama</t>
  </si>
  <si>
    <t>Yellowbar angelfish</t>
  </si>
  <si>
    <t>Pomacanthus maculosus</t>
  </si>
  <si>
    <t>Donkey croaker</t>
  </si>
  <si>
    <t>Pennahia aneus</t>
  </si>
  <si>
    <t>Pennahia anea</t>
  </si>
  <si>
    <t>Humpnose big-eye bream</t>
  </si>
  <si>
    <t>Monotaxis grandoculis</t>
  </si>
  <si>
    <t>Pike-congers NEI</t>
  </si>
  <si>
    <t>Muraenesox spp</t>
  </si>
  <si>
    <t>Mugil spp</t>
  </si>
  <si>
    <t>Mugil sp</t>
  </si>
  <si>
    <t>Giant catfish</t>
  </si>
  <si>
    <t>Netuma thalassina</t>
  </si>
  <si>
    <t>Sweetlips, rubberlips NEI</t>
  </si>
  <si>
    <t>Plectorhinchus spp</t>
  </si>
  <si>
    <t xml:space="preserve">Plectorhinchus sp </t>
  </si>
  <si>
    <t>Hound needlefish</t>
  </si>
  <si>
    <t>Tylosurus crocodilus</t>
  </si>
  <si>
    <t>Green jobfish / Crimson jobfish / Rusty jobfish</t>
  </si>
  <si>
    <t>Aprion virescens / Pristipomoides filamentosus / Aphareus rutilans</t>
  </si>
  <si>
    <t>A. virescens, P. filamentosus, A. rutilans</t>
  </si>
  <si>
    <t>Green jobfish / Crimson jobfish / Rusty jobfish Seychelles</t>
  </si>
  <si>
    <t>Alfonsino - Southern Indian Ocean</t>
  </si>
  <si>
    <t>Splendid alfonsino</t>
  </si>
  <si>
    <t>Beryx splendens</t>
  </si>
  <si>
    <t>Splendid alfonsino SIOFA</t>
  </si>
  <si>
    <t>SIOFA</t>
  </si>
  <si>
    <t>-</t>
  </si>
  <si>
    <t>Alfonsino</t>
  </si>
  <si>
    <t>Beryx decadactylus</t>
  </si>
  <si>
    <t>Alfonsino Reunion</t>
  </si>
  <si>
    <t>Fourfinger threadfin</t>
  </si>
  <si>
    <t>Eleutheronema tetradactylum</t>
  </si>
  <si>
    <t>Fourfinger threadfin Iran Sistan/ Baluchestan Province</t>
  </si>
  <si>
    <t>Hairtails, scabbardfishes NEI</t>
  </si>
  <si>
    <t>Trichiurudae</t>
  </si>
  <si>
    <t>Hairtails, scabbardfishes NEI India Maharashtra</t>
  </si>
  <si>
    <t>Hairtails, scabbardfishes NEI India Goa</t>
  </si>
  <si>
    <t>Hairtails, scabbardfishes NEI India Karnataka</t>
  </si>
  <si>
    <t>Hairtails, scabbardfishes NEI India Kerala</t>
  </si>
  <si>
    <t>Hairtails, scabbardfishes NEI India Gujarat &amp; DD</t>
  </si>
  <si>
    <t>Hairtails NEI</t>
  </si>
  <si>
    <t>Trichiurus spp</t>
  </si>
  <si>
    <t>Trichiurus  sp</t>
  </si>
  <si>
    <t>Trichiurus/ Lepturocanthus</t>
  </si>
  <si>
    <t>Hairtails NEI Pakistan Sindh/Baloc</t>
  </si>
  <si>
    <t>Seabreams</t>
  </si>
  <si>
    <t xml:space="preserve">Porgies, seabreams NEI /   </t>
  </si>
  <si>
    <t>Sparidae / Lethrinus spp</t>
  </si>
  <si>
    <t>Sparidae, Lethrinus</t>
  </si>
  <si>
    <t>Porgies, seabreams NEI / Pakistan Sindh/Baloc</t>
  </si>
  <si>
    <t>Threadfin breams NEI India Karnataka</t>
  </si>
  <si>
    <t>Threadfin breams NEI Pakistan Sindh/Baloc</t>
  </si>
  <si>
    <t>Threadfin bream</t>
  </si>
  <si>
    <t>Japanese threadfin bream</t>
  </si>
  <si>
    <t>Nemipterus japonicus</t>
  </si>
  <si>
    <t>Japanese threadfin bream Pakistan</t>
  </si>
  <si>
    <t>Randall's threadfin bream</t>
  </si>
  <si>
    <t>Nemipterus randalli</t>
  </si>
  <si>
    <t>Randall's threadfin bream Pakistan</t>
  </si>
  <si>
    <t>All demersals</t>
  </si>
  <si>
    <t>Groupers snappers etc</t>
  </si>
  <si>
    <t>Other trap fish</t>
  </si>
  <si>
    <t>Rusty Jobfish</t>
  </si>
  <si>
    <t>Rusty jobfish</t>
  </si>
  <si>
    <t>Aphareus rutilans</t>
  </si>
  <si>
    <t>Rusty jobfish Saudi Arabia (RS)</t>
  </si>
  <si>
    <t>Rusty jobfish Reunion</t>
  </si>
  <si>
    <t>Santer seabream</t>
  </si>
  <si>
    <t>Cheimerius nufar</t>
  </si>
  <si>
    <t>Milkfish UAE</t>
  </si>
  <si>
    <t>Santer seabream Oman</t>
  </si>
  <si>
    <t>Santer seabream Mozambique</t>
  </si>
  <si>
    <t xml:space="preserve">Longtail silverbiddy </t>
  </si>
  <si>
    <t>Gerres longirostris</t>
  </si>
  <si>
    <t>Longtail silverbiddy Qatar</t>
  </si>
  <si>
    <t>Longtail silver biddy</t>
  </si>
  <si>
    <t xml:space="preserve">Gerres longirostris </t>
  </si>
  <si>
    <t>Longtail silverbiddy UAE</t>
  </si>
  <si>
    <t>Common pike conger</t>
  </si>
  <si>
    <t xml:space="preserve">Muraenesox bagio </t>
  </si>
  <si>
    <t>Common pike conger India Northwest</t>
  </si>
  <si>
    <t>Common pike conger India Southwest</t>
  </si>
  <si>
    <t xml:space="preserve">Yellowfin seabream </t>
  </si>
  <si>
    <t>Acanthopagrus latus</t>
  </si>
  <si>
    <t>Yellowfin seabream</t>
  </si>
  <si>
    <t>Acanthopagrus latus</t>
  </si>
  <si>
    <t>Yellowfin seabream Qatar</t>
  </si>
  <si>
    <t xml:space="preserve">Twobar seabream </t>
  </si>
  <si>
    <t>Acanthopagrus bifasciatus</t>
  </si>
  <si>
    <t>Twobar seabream Qatar</t>
  </si>
  <si>
    <t xml:space="preserve">Acanthopagrus sp </t>
  </si>
  <si>
    <t>King soldierbream</t>
  </si>
  <si>
    <t>King soldier bream</t>
  </si>
  <si>
    <t>Argyrops spinifer</t>
  </si>
  <si>
    <t xml:space="preserve">Delagoa threadfin bream </t>
  </si>
  <si>
    <t>Nemipterus bipunctatus</t>
  </si>
  <si>
    <t>Delagoa threadfin bream Qatar</t>
  </si>
  <si>
    <t>Goldsilk seabream</t>
  </si>
  <si>
    <t>Acanthopagrus berda</t>
  </si>
  <si>
    <t>Peacock hind</t>
  </si>
  <si>
    <t>Cephalopholis argus</t>
  </si>
  <si>
    <t>Golden hind</t>
  </si>
  <si>
    <t>Cephalopholis aurantia</t>
  </si>
  <si>
    <t>Golden hind Reunion</t>
  </si>
  <si>
    <t>Yellowfin hind</t>
  </si>
  <si>
    <t>Cephalopholis hemistiktos</t>
  </si>
  <si>
    <t>Coral hind</t>
  </si>
  <si>
    <t>Cephalopholis miniata</t>
  </si>
  <si>
    <t>Marbled parrotfish</t>
  </si>
  <si>
    <t>Leptoscarus vaigiensis</t>
  </si>
  <si>
    <t>Marbled parrotfish Tanzania</t>
  </si>
  <si>
    <t>Marbled parrotfish Kenya</t>
  </si>
  <si>
    <t>Squaretail Coral Grouper</t>
  </si>
  <si>
    <t>Squaretail coralgrouper</t>
  </si>
  <si>
    <t>Plectropomus areolatus</t>
  </si>
  <si>
    <t>Squaretail coralgrouper Saudi Arabia (RS)</t>
  </si>
  <si>
    <t>Roving Coral Grouper</t>
  </si>
  <si>
    <t>Roving coralgrouper</t>
  </si>
  <si>
    <t>Plectropomus pessuliferus</t>
  </si>
  <si>
    <t>Roving coralgrouper Saudi Arabia (RS)</t>
  </si>
  <si>
    <t>Redmouth grouper</t>
  </si>
  <si>
    <t>Aethaloperca rogaa</t>
  </si>
  <si>
    <t>Green jobfish</t>
  </si>
  <si>
    <t xml:space="preserve">Aprion virescens </t>
  </si>
  <si>
    <t>Green jobfish Reunion</t>
  </si>
  <si>
    <t>Ornate jobfish</t>
  </si>
  <si>
    <t xml:space="preserve">Pristipomoides argyrogrammicus </t>
  </si>
  <si>
    <t>Ornate jobfish Reunion</t>
  </si>
  <si>
    <t>Crimson jobfish</t>
  </si>
  <si>
    <t>Pristipomoides filamentosus</t>
  </si>
  <si>
    <t>Crimson jobfish Mozambique</t>
  </si>
  <si>
    <t>Crimson jobfish Reunion</t>
  </si>
  <si>
    <t>Goldbanded jobfish</t>
  </si>
  <si>
    <t xml:space="preserve">Pristipomoides multidens </t>
  </si>
  <si>
    <t>Goldbanded jobfish Reunion</t>
  </si>
  <si>
    <t>Recovering</t>
  </si>
  <si>
    <t>Deep-water red snapper</t>
  </si>
  <si>
    <t>Etelis carbunculus</t>
  </si>
  <si>
    <t>Deep-water red snapper Reunion</t>
  </si>
  <si>
    <t>Deepwater longtail red snapper</t>
  </si>
  <si>
    <t>Etelis coruscans</t>
  </si>
  <si>
    <t>Deepwater longtail red snapper Reunion</t>
  </si>
  <si>
    <t>Sohal surgeonfish</t>
  </si>
  <si>
    <t>Acanthurus sohal</t>
  </si>
  <si>
    <t>Common silver-biddy</t>
  </si>
  <si>
    <t>Gerres oyena</t>
  </si>
  <si>
    <t>Mojarras(=Silver-biddies) NEI</t>
  </si>
  <si>
    <t>Gerres spp</t>
  </si>
  <si>
    <t>Aprion spp</t>
  </si>
  <si>
    <t>Aprion sp</t>
  </si>
  <si>
    <t>Threadfins, tasselfishes NEI</t>
  </si>
  <si>
    <t>Polynemidae</t>
  </si>
  <si>
    <t>Moontail bull’s eye</t>
  </si>
  <si>
    <t>Moontail bullseye</t>
  </si>
  <si>
    <t xml:space="preserve">Priacanthus hamrur </t>
  </si>
  <si>
    <t>Moontail bullseye India Southwest</t>
  </si>
  <si>
    <t>Moontail bullseye India Northwest</t>
  </si>
  <si>
    <t>Black spotted croaker</t>
  </si>
  <si>
    <t>Blackspotted croaker</t>
  </si>
  <si>
    <t>Protonibea diacanthus</t>
  </si>
  <si>
    <t>Blackspotted croaker Iran Sistan/ Baluchestan Province</t>
  </si>
  <si>
    <t>Indian mackerel</t>
  </si>
  <si>
    <t xml:space="preserve">Indian mackerel </t>
  </si>
  <si>
    <t>Rastrelliger kanagurta</t>
  </si>
  <si>
    <t>Indian mackerel India Kerala</t>
  </si>
  <si>
    <t>Indian mackerel India Karnataka</t>
  </si>
  <si>
    <t>Indian mackerel India Maharashtra</t>
  </si>
  <si>
    <t>Indian mackerel Kenya</t>
  </si>
  <si>
    <t xml:space="preserve">Rastrelliger kanagurta </t>
  </si>
  <si>
    <t>Indian mackerel UAE</t>
  </si>
  <si>
    <t>Rastrelliger kanarguta</t>
  </si>
  <si>
    <t>Indian mackerel Oman</t>
  </si>
  <si>
    <t>Mackerels NEI</t>
  </si>
  <si>
    <t>Scombridae</t>
  </si>
  <si>
    <t>Mackerels NEI Seychelles</t>
  </si>
  <si>
    <t>Queenfishes</t>
  </si>
  <si>
    <t>Scomberoides spp</t>
  </si>
  <si>
    <t>Scomberoides sp</t>
  </si>
  <si>
    <t>Jack and horse mackerels NEI</t>
  </si>
  <si>
    <t>Trachurus spp</t>
  </si>
  <si>
    <t>Horse mackerel</t>
  </si>
  <si>
    <t>Torpedo scad</t>
  </si>
  <si>
    <t>Megalaspis cordyla</t>
  </si>
  <si>
    <t>Torpedo scad India Maharashtra</t>
  </si>
  <si>
    <t>Torpedo scad India Karnataka</t>
  </si>
  <si>
    <t>Talang queen fish</t>
  </si>
  <si>
    <t>Talang queenfish</t>
  </si>
  <si>
    <t>Scomberoides commersonnianus</t>
  </si>
  <si>
    <t>Talang queenfish Iran Sistan/ Baluchestan Province</t>
  </si>
  <si>
    <t>Torpedo scad India Kerala</t>
  </si>
  <si>
    <t>Talang queenfish UAE</t>
  </si>
  <si>
    <t>Indian scad</t>
  </si>
  <si>
    <t>Decapterus russelli</t>
  </si>
  <si>
    <t>Indian scad Oman</t>
  </si>
  <si>
    <t>Scads NEI</t>
  </si>
  <si>
    <t>Decapterus spp</t>
  </si>
  <si>
    <t>Parastromatidae</t>
  </si>
  <si>
    <t>Black pomfret India Goa</t>
  </si>
  <si>
    <t>Black pomfret India Kerala</t>
  </si>
  <si>
    <t>Black pomfret India Maharashtra</t>
  </si>
  <si>
    <t>Black pomfret India Karnataka</t>
  </si>
  <si>
    <t>Pomfrets</t>
  </si>
  <si>
    <t>Pampus sp Parastromateus</t>
  </si>
  <si>
    <t>Chinese silver pomfret Pakistan Sindh/Baloc</t>
  </si>
  <si>
    <t>Brilliant pomfret</t>
  </si>
  <si>
    <t>Eumegistus illustris</t>
  </si>
  <si>
    <t>Brilliant pomfret Reunion</t>
  </si>
  <si>
    <t>Great barracuda</t>
  </si>
  <si>
    <t>Sphyraena barracuda</t>
  </si>
  <si>
    <t xml:space="preserve">Yellowtail barracuda </t>
  </si>
  <si>
    <t>Sphyraena flavicauda</t>
  </si>
  <si>
    <t>Yellowtail barracuda Qatar</t>
  </si>
  <si>
    <t>Sphyraena flavicauda</t>
  </si>
  <si>
    <t>Yellowtail barracuda Kenya</t>
  </si>
  <si>
    <t>Pickhandle barracuda</t>
  </si>
  <si>
    <t>Sphyraena jello</t>
  </si>
  <si>
    <t>Sawtooth barracuda</t>
  </si>
  <si>
    <t xml:space="preserve">Sphyraena putnamae </t>
  </si>
  <si>
    <t>Sawtooth barracuda India Southwest</t>
  </si>
  <si>
    <t>Barracudas, etc. NEI</t>
  </si>
  <si>
    <t>Sphyraenidae</t>
  </si>
  <si>
    <t>Barracudas, etc. NEI Seychelles</t>
  </si>
  <si>
    <t>Arabian scad</t>
  </si>
  <si>
    <t>Trachurus indicus</t>
  </si>
  <si>
    <t>Arabian scad Oman</t>
  </si>
  <si>
    <t xml:space="preserve">Cobia </t>
  </si>
  <si>
    <t>Rachycentron canadum</t>
  </si>
  <si>
    <t>Cobia Qatar</t>
  </si>
  <si>
    <t>False trevally</t>
  </si>
  <si>
    <t>Lactarius lactarius</t>
  </si>
  <si>
    <t>Cobia</t>
  </si>
  <si>
    <t xml:space="preserve">Rachycentron canadum </t>
  </si>
  <si>
    <t>Cobia UAE</t>
  </si>
  <si>
    <t xml:space="preserve">Lactarius lactarius </t>
  </si>
  <si>
    <t>False trevally India Northwest</t>
  </si>
  <si>
    <t>Cobia India Southwest</t>
  </si>
  <si>
    <t>False trevally India Southwest</t>
  </si>
  <si>
    <t xml:space="preserve">Golden trevally </t>
  </si>
  <si>
    <t>Gnathanodon speciosus</t>
  </si>
  <si>
    <t>Golden trevally</t>
  </si>
  <si>
    <t xml:space="preserve"> Malabar trevally </t>
  </si>
  <si>
    <t xml:space="preserve">Malabar trevally </t>
  </si>
  <si>
    <t>Platycaranx malabaricus</t>
  </si>
  <si>
    <t>Carangoides malabaricus</t>
  </si>
  <si>
    <t>Malabar trevally Qatar</t>
  </si>
  <si>
    <t>Malabar trevally</t>
  </si>
  <si>
    <t xml:space="preserve">Carangoides chrysophrys </t>
  </si>
  <si>
    <t>Malabar trevally UAE</t>
  </si>
  <si>
    <t>Longnose trevally</t>
  </si>
  <si>
    <t>Platycaranx chrysophrys</t>
  </si>
  <si>
    <t>Carangoides chrysophrys</t>
  </si>
  <si>
    <t>Longnose trevally Oman</t>
  </si>
  <si>
    <t xml:space="preserve">Orangespotted trevally </t>
  </si>
  <si>
    <t>Flavocaranx bajad</t>
  </si>
  <si>
    <t>Carangoides bajad</t>
  </si>
  <si>
    <t>Orangespotted trevally Qatar</t>
  </si>
  <si>
    <t>Orange spotted trevally</t>
  </si>
  <si>
    <t xml:space="preserve">Carangoides bajad </t>
  </si>
  <si>
    <t>Orange spotted trevally UAE</t>
  </si>
  <si>
    <t>Bluefin trevally</t>
  </si>
  <si>
    <t>Caranx melampygus</t>
  </si>
  <si>
    <t>Bluefin trevally Reunion</t>
  </si>
  <si>
    <t>Giant trevally</t>
  </si>
  <si>
    <t>Caranx ignobilis</t>
  </si>
  <si>
    <t>Shrimp scad</t>
  </si>
  <si>
    <t>Alepes djedaba</t>
  </si>
  <si>
    <t>Common dolphinfish</t>
  </si>
  <si>
    <t xml:space="preserve">Coryphaena hippurus </t>
  </si>
  <si>
    <t>Common dolphinfish India Northwest</t>
  </si>
  <si>
    <t>Common dolphinfish India Southwest</t>
  </si>
  <si>
    <t>Jacks, crevalles NEI</t>
  </si>
  <si>
    <t>Caranx spp</t>
  </si>
  <si>
    <t>Caranx sp</t>
  </si>
  <si>
    <t xml:space="preserve">Carangidae </t>
  </si>
  <si>
    <t>Carangids NEI Seychelles</t>
  </si>
  <si>
    <t>Black-barred halfbeak</t>
  </si>
  <si>
    <t>Hemiramphus far</t>
  </si>
  <si>
    <t>Black-barred halfbeak Kenya</t>
  </si>
  <si>
    <t xml:space="preserve">Bludger </t>
  </si>
  <si>
    <t>Turrum gymnostethus</t>
  </si>
  <si>
    <t>Carangoides gymnostethus</t>
  </si>
  <si>
    <t>Bludger Qatar</t>
  </si>
  <si>
    <t xml:space="preserve"> Flat needlefish</t>
  </si>
  <si>
    <t>Ablennes hians</t>
  </si>
  <si>
    <t>Flat needlefish India Southwest</t>
  </si>
  <si>
    <t>Flat needlefish India Northwest</t>
  </si>
  <si>
    <t>Ablennes sp</t>
  </si>
  <si>
    <t>Orange roughy</t>
  </si>
  <si>
    <t>Hoplostethus atlanticus</t>
  </si>
  <si>
    <t>Orange roughy SIOFA</t>
  </si>
  <si>
    <t>Multispecies fishes artisanal</t>
  </si>
  <si>
    <t>Crabs, sea-spiders</t>
  </si>
  <si>
    <t>Crabs</t>
  </si>
  <si>
    <t>Swimming crabs, etc. NEI</t>
  </si>
  <si>
    <t>Portunidae</t>
  </si>
  <si>
    <t>Swimming crabs, etc. NEI India Gujarat &amp; DD</t>
  </si>
  <si>
    <t>Swimming crabs, etc. NEI India Kerala</t>
  </si>
  <si>
    <t>Swimming crabs, etc. NEI India Karnataka</t>
  </si>
  <si>
    <t>Swimming crabs, etc. NEI India Maharashtra</t>
  </si>
  <si>
    <t>Marine crabs NEI</t>
  </si>
  <si>
    <t>Brachyura</t>
  </si>
  <si>
    <t xml:space="preserve">Blue swimming crab </t>
  </si>
  <si>
    <t>Portunus pelagicus</t>
  </si>
  <si>
    <t>Blue swimming crab Qatar</t>
  </si>
  <si>
    <t>Blue swimming crab</t>
  </si>
  <si>
    <t xml:space="preserve">Portunus pelagicus </t>
  </si>
  <si>
    <t>Blue swimming crab UAE</t>
  </si>
  <si>
    <t>Pink geryon</t>
  </si>
  <si>
    <t>Chaceon macphersoni</t>
  </si>
  <si>
    <t>Pink geryon South Africa</t>
  </si>
  <si>
    <t>IND</t>
  </si>
  <si>
    <t>Indo-Pacific swamp crab</t>
  </si>
  <si>
    <t>Scylla serrata</t>
  </si>
  <si>
    <t>Indo-Pacific swamp crab Madagascar</t>
  </si>
  <si>
    <t>Madagascar</t>
  </si>
  <si>
    <t>Chaceon geryons NEI</t>
  </si>
  <si>
    <t>Chaceon spp</t>
  </si>
  <si>
    <t>Crucifix crab</t>
  </si>
  <si>
    <t>Charybdis feriatus</t>
  </si>
  <si>
    <t xml:space="preserve">Charybdis feriata </t>
  </si>
  <si>
    <t>Crucifix crab India Southwest</t>
  </si>
  <si>
    <t>Lobsters, spiny-rock lobsters</t>
  </si>
  <si>
    <t>Mozambique lobster</t>
  </si>
  <si>
    <t>Metanephrops mozambicus</t>
  </si>
  <si>
    <t>Mozambique lobster South Africa</t>
  </si>
  <si>
    <t>Mozambique lobster Mozambique</t>
  </si>
  <si>
    <t>Palinurid spiny lobsters NEI</t>
  </si>
  <si>
    <t>Panulirus spp</t>
  </si>
  <si>
    <t>Panulirus sp</t>
  </si>
  <si>
    <t>Painted spiny lobster</t>
  </si>
  <si>
    <t>Panulirus versicolor</t>
  </si>
  <si>
    <t>Painted spiny lobster Kenya</t>
  </si>
  <si>
    <t>Pronghorn spiny lobster</t>
  </si>
  <si>
    <t>Panulirus penicillatus</t>
  </si>
  <si>
    <t>Pronghorn spiny lobster Kenya</t>
  </si>
  <si>
    <t>Ornate spiny lobster</t>
  </si>
  <si>
    <t>Panulirus ornatus</t>
  </si>
  <si>
    <t>Ornate spiny lobster Kenya</t>
  </si>
  <si>
    <t>Longlegged spiny lobster</t>
  </si>
  <si>
    <t>Panulirus longipes</t>
  </si>
  <si>
    <t>Longlegged spiny lobster Kenya</t>
  </si>
  <si>
    <t>Spiny lobster</t>
  </si>
  <si>
    <t>Scalloped spiny lobster</t>
  </si>
  <si>
    <t>Panulirus homarus</t>
  </si>
  <si>
    <t>Scalloped spiny lobster Kenya</t>
  </si>
  <si>
    <t>Scalloped spiny lobster Madagascar</t>
  </si>
  <si>
    <t>Scalloped spiny lobster Oman</t>
  </si>
  <si>
    <t>Natal spiny lobster</t>
  </si>
  <si>
    <t>Palinurus delagoae</t>
  </si>
  <si>
    <t>Natal spiny lobster South Africa</t>
  </si>
  <si>
    <t>Natal spiny lobster Mozambique</t>
  </si>
  <si>
    <t>St.Paul rock lobster</t>
  </si>
  <si>
    <t>Jasus paulensis</t>
  </si>
  <si>
    <t>King crabs, , squat lobsters</t>
  </si>
  <si>
    <t>Shovel-nosed lobster</t>
  </si>
  <si>
    <t xml:space="preserve">Thenus unimaculatus </t>
  </si>
  <si>
    <t>Shrimps, prawns</t>
  </si>
  <si>
    <t>Non-penaeid prawns</t>
  </si>
  <si>
    <t>Palaemonid shrimps NEI</t>
  </si>
  <si>
    <t>Palaemonidae</t>
  </si>
  <si>
    <t>Palaemonid shrimps NEI India Maharashtra</t>
  </si>
  <si>
    <t>Penaeid prawns</t>
  </si>
  <si>
    <t>Penaeid shrimps NEI</t>
  </si>
  <si>
    <t>Penaeidae</t>
  </si>
  <si>
    <t>Penaeid shrimps NEI India Gujarat &amp; DD</t>
  </si>
  <si>
    <t>Penaeid shrimps NEI India Maharashtra</t>
  </si>
  <si>
    <t>Penaeid shrimps NEI India Kerala</t>
  </si>
  <si>
    <t>Penaeid shrimps NEI India Karnataka</t>
  </si>
  <si>
    <t>Penaeid shrimps NEI India Goa</t>
  </si>
  <si>
    <t>Penaeid shrimps NEI Madagascar</t>
  </si>
  <si>
    <t>Parapenaeus shrimps NEI</t>
  </si>
  <si>
    <t>Penaeus spp</t>
  </si>
  <si>
    <t>Penaeus sp</t>
  </si>
  <si>
    <t>Large shrimp</t>
  </si>
  <si>
    <t>Parapenaeus shrimps NEI Pakistan Sindh/Baloc</t>
  </si>
  <si>
    <t>Penaeus spp industrial</t>
  </si>
  <si>
    <t>Parapenaeus shrimps NEI Kenya</t>
  </si>
  <si>
    <t>Penaeus spp, artisanal</t>
  </si>
  <si>
    <t>Giant tiger prawn</t>
  </si>
  <si>
    <t>Penaeus monodon</t>
  </si>
  <si>
    <t>Penaeus monodon industrial</t>
  </si>
  <si>
    <t>Giant tiger prawn Kenya</t>
  </si>
  <si>
    <t>Green tiger shrimp</t>
  </si>
  <si>
    <t>Penaeus semisulcatus</t>
  </si>
  <si>
    <t>Penaeus semisulcatus industrial</t>
  </si>
  <si>
    <t>Green tiger shrimp Kenya</t>
  </si>
  <si>
    <t>Indian white prawn</t>
  </si>
  <si>
    <t>Penaeus indicus</t>
  </si>
  <si>
    <t>Indian white prawn Tanzania</t>
  </si>
  <si>
    <t>Indian white prawn Mozambique</t>
  </si>
  <si>
    <t>Penaeus indicus industrial</t>
  </si>
  <si>
    <t>Indian white prawn Kenya</t>
  </si>
  <si>
    <t>Small shrimp</t>
  </si>
  <si>
    <t>Parapenaeopsis shrimps NEI</t>
  </si>
  <si>
    <t>Parapenaeopsis spp</t>
  </si>
  <si>
    <t>Parapenaeopsis sp</t>
  </si>
  <si>
    <t>Parapenaeopsis shrimps NEI Pakistan Sindh/Baloc</t>
  </si>
  <si>
    <t>Spiny lobsters NEI</t>
  </si>
  <si>
    <t>Palinuridae</t>
  </si>
  <si>
    <t>Metapenaeus shrimps NEI</t>
  </si>
  <si>
    <t>Metapenaeus spp</t>
  </si>
  <si>
    <t>Peregrine shrimp</t>
  </si>
  <si>
    <t>Metapenaeus stebbingi</t>
  </si>
  <si>
    <t>Metapenaeus stebbingi artisanal</t>
  </si>
  <si>
    <t>Peregrine shrimp Kenya</t>
  </si>
  <si>
    <t>Speckled shrimp</t>
  </si>
  <si>
    <t>Metapenaeus monoceros</t>
  </si>
  <si>
    <t>Metaenaeus monoceros industrial</t>
  </si>
  <si>
    <t>Speckled shrimp Kenya</t>
  </si>
  <si>
    <t>Speckled shrimp Tanzania</t>
  </si>
  <si>
    <t>Knife shrimp</t>
  </si>
  <si>
    <t>Haliporoides triarthus</t>
  </si>
  <si>
    <t>Knife shrimp South Africa</t>
  </si>
  <si>
    <t>Deep-water prawns excl Haliporoides, Aristaeomorpha</t>
  </si>
  <si>
    <t>KniM shrimp</t>
  </si>
  <si>
    <t>Haliporoides triarthrus</t>
  </si>
  <si>
    <t>Knife shrimp Mozambique</t>
  </si>
  <si>
    <t>Deep-sea pandalid shrimp</t>
  </si>
  <si>
    <t xml:space="preserve">Heterocarpus chani </t>
  </si>
  <si>
    <t>Paste shrimp</t>
  </si>
  <si>
    <t xml:space="preserve">Acetes spp. </t>
  </si>
  <si>
    <t>Giant red shrimp</t>
  </si>
  <si>
    <t>Aristaeomorpha foliacae</t>
  </si>
  <si>
    <t>Giant red shrimp Mozambique</t>
  </si>
  <si>
    <t>Arabian red shrimp</t>
  </si>
  <si>
    <t xml:space="preserve">Aristeus alcocki </t>
  </si>
  <si>
    <t>Arabian red shrimp India Southwest</t>
  </si>
  <si>
    <t>Miscellaneous marine crustaceans</t>
  </si>
  <si>
    <t>Crustacea</t>
  </si>
  <si>
    <t>Squids, cuttlefishes, octopuses</t>
  </si>
  <si>
    <t>Squids Cuttlefishes Octopus</t>
  </si>
  <si>
    <t>Cephalopods NEI</t>
  </si>
  <si>
    <t>Cephalopoda</t>
  </si>
  <si>
    <t>Cephalopods</t>
  </si>
  <si>
    <t>Clupeoids nei India Kerala</t>
  </si>
  <si>
    <t>Cephalopods NEI India Kerala</t>
  </si>
  <si>
    <t>Cephalopods NEI India Karnataka</t>
  </si>
  <si>
    <t xml:space="preserve">Pharaoh cuttlefish </t>
  </si>
  <si>
    <t>Sepia pharaonis</t>
  </si>
  <si>
    <t>Pharaoh cuttlefish Qatar</t>
  </si>
  <si>
    <t>Pharaoh cuttlefish</t>
  </si>
  <si>
    <t>Pharaoh cuttlefish India Southwest</t>
  </si>
  <si>
    <t>Spineless cuttlefish</t>
  </si>
  <si>
    <t>Sepiella inermis</t>
  </si>
  <si>
    <t>Various squids nei</t>
  </si>
  <si>
    <t>Loliginidae, Ommastrephidae</t>
  </si>
  <si>
    <t>Loliginidae</t>
  </si>
  <si>
    <t>Octopuses, etc. NEI</t>
  </si>
  <si>
    <t>Octopodidae</t>
  </si>
  <si>
    <t>Big blue octopus</t>
  </si>
  <si>
    <t>Octopus cyanea</t>
  </si>
  <si>
    <t>Comoros</t>
  </si>
  <si>
    <t>Cuttlefish, bobtail squids NEI</t>
  </si>
  <si>
    <t>Sepiidae, Sepiolidae</t>
  </si>
  <si>
    <t>Sepiidae Sepiolidae</t>
  </si>
  <si>
    <t>Miscellaneous marine molluscs</t>
  </si>
  <si>
    <t>Haliotis mariae</t>
  </si>
  <si>
    <t>Ex Mollusca</t>
  </si>
  <si>
    <t>Sea-urchins and other echinoderms</t>
  </si>
  <si>
    <t>Prickly redfish</t>
  </si>
  <si>
    <t>Thelenota ananas</t>
  </si>
  <si>
    <t>Prickly redfish Seychelles</t>
  </si>
  <si>
    <t>White teatfish</t>
  </si>
  <si>
    <t xml:space="preserve">Holothuria fuscogilva </t>
  </si>
  <si>
    <t>White teatfish Seychelles</t>
  </si>
  <si>
    <t>Holothuria spp</t>
  </si>
  <si>
    <t>Holothuroidea</t>
  </si>
  <si>
    <t>Saudi Arabia AG</t>
  </si>
  <si>
    <t>Saudi Arabia Red Sea</t>
  </si>
  <si>
    <t>catch of species with assessed stocks</t>
  </si>
  <si>
    <t>total catch in Area 51 in 2021</t>
  </si>
  <si>
    <t>catch of assessed stocks/countries</t>
  </si>
  <si>
    <t>SUM of Value for SANKEY (stock/country catch)</t>
  </si>
  <si>
    <t>Grand Total</t>
  </si>
  <si>
    <t>r</t>
  </si>
  <si>
    <t>Scientific name</t>
  </si>
  <si>
    <t>Catches (tonnes) FishStatJ</t>
  </si>
  <si>
    <t>Catches (tonnes) Authror's Observation / Estimate</t>
  </si>
  <si>
    <r>
      <rPr>
        <rFont val="Arial"/>
        <b/>
        <color theme="1"/>
        <sz val="10.0"/>
      </rPr>
      <t xml:space="preserve">F level </t>
    </r>
    <r>
      <rPr>
        <rFont val="Arial"/>
        <b/>
        <color rgb="FFFF0000"/>
        <sz val="10.0"/>
      </rPr>
      <t>F/FMSY</t>
    </r>
  </si>
  <si>
    <t xml:space="preserve">King soldier bream </t>
  </si>
  <si>
    <t xml:space="preserve">Argyrops spinifer </t>
  </si>
  <si>
    <t>Coryphaena hippurus</t>
  </si>
  <si>
    <t xml:space="preserve">Gnathonodon speciosus </t>
  </si>
  <si>
    <t xml:space="preserve">Istiompax indica </t>
  </si>
  <si>
    <t xml:space="preserve">Istiophorus platypterus </t>
  </si>
  <si>
    <t xml:space="preserve">Lethrinius borbonicus </t>
  </si>
  <si>
    <t xml:space="preserve">Pink ear emperor </t>
  </si>
  <si>
    <t xml:space="preserve">Lethrinus lentjan </t>
  </si>
  <si>
    <t xml:space="preserve">Netuma thalassina </t>
  </si>
  <si>
    <t>Yemen</t>
  </si>
  <si>
    <t xml:space="preserve">Haffara seabream </t>
  </si>
  <si>
    <t xml:space="preserve">Sphyraena barracuda </t>
  </si>
  <si>
    <t xml:space="preserve">Sphyraena jello </t>
  </si>
  <si>
    <t xml:space="preserve">Xiphias gladius </t>
  </si>
  <si>
    <t>Dasyaitadae/ Mobulidae/ Gymnuridae</t>
  </si>
  <si>
    <t>Scienidae</t>
  </si>
  <si>
    <t>Elutheronema tetradactylum</t>
  </si>
  <si>
    <t>Plectropomus pessuliMrus</t>
  </si>
  <si>
    <t xml:space="preserve">Gerres longrostirs </t>
  </si>
  <si>
    <t xml:space="preserve">Carangoides chrysophyrs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</si>
</sst>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000"/>
  </numFmts>
  <fonts count="14">
    <font>
      <sz val="11.0"/>
      <color theme="1"/>
      <name val="Aptos Narrow"/>
      <scheme val="minor"/>
    </font>
    <font>
      <b/>
      <i/>
      <sz val="10.0"/>
      <color theme="1"/>
      <name val="Arial"/>
    </font>
    <font>
      <b/>
      <sz val="10.0"/>
      <color theme="1"/>
      <name val="Arial"/>
    </font>
    <font>
      <color theme="1"/>
      <name val="Aptos Narrow"/>
      <scheme val="minor"/>
    </font>
    <font>
      <sz val="11.0"/>
      <color theme="1"/>
      <name val="Aptos Narrow"/>
    </font>
    <font>
      <color theme="1"/>
      <name val="Arial"/>
    </font>
    <font>
      <sz val="11.0"/>
      <color theme="1"/>
      <name val="Arial"/>
    </font>
    <font>
      <sz val="11.0"/>
      <color rgb="FF999999"/>
      <name val="Calibri"/>
    </font>
    <font>
      <sz val="11.0"/>
      <color rgb="FF000000"/>
      <name val="&quot;Aptos Narrow&quot;"/>
    </font>
    <font>
      <sz val="11.0"/>
      <color rgb="FF000000"/>
      <name val="Aptos Narrow"/>
    </font>
    <font>
      <sz val="11.0"/>
      <color rgb="FF000000"/>
      <name val="Arial"/>
    </font>
    <font>
      <sz val="11.0"/>
      <color rgb="FF52854C"/>
      <name val="Calibri"/>
    </font>
    <font>
      <sz val="11.0"/>
      <color rgb="FF3A7D22"/>
      <name val="Arial"/>
    </font>
    <font>
      <sz val="11.0"/>
      <color rgb="FF3A7D22"/>
      <name val="Aptos Narrow"/>
    </font>
  </fonts>
  <fills count="14">
    <fill>
      <patternFill patternType="none"/>
    </fill>
    <fill>
      <patternFill patternType="lightGray"/>
    </fill>
    <fill>
      <patternFill patternType="solid">
        <fgColor rgb="FFCFE2F3"/>
        <bgColor rgb="FFCFE2F3"/>
      </patternFill>
    </fill>
    <fill>
      <patternFill patternType="solid">
        <fgColor rgb="FF00FF00"/>
        <bgColor rgb="FF00FF00"/>
      </patternFill>
    </fill>
    <fill>
      <patternFill patternType="solid">
        <fgColor rgb="FFFFFF00"/>
        <bgColor rgb="FFFFFF00"/>
      </patternFill>
    </fill>
    <fill>
      <patternFill patternType="solid">
        <fgColor rgb="FFFFE599"/>
        <bgColor rgb="FFFFE599"/>
      </patternFill>
    </fill>
    <fill>
      <patternFill patternType="solid">
        <fgColor rgb="FFF2F2F2"/>
        <bgColor rgb="FFF2F2F2"/>
      </patternFill>
    </fill>
    <fill>
      <patternFill patternType="solid">
        <fgColor rgb="FFFFC000"/>
        <bgColor rgb="FFFFC000"/>
      </patternFill>
    </fill>
    <fill>
      <patternFill patternType="solid">
        <fgColor rgb="FFFFF2CC"/>
        <bgColor rgb="FFFFF2CC"/>
      </patternFill>
    </fill>
    <fill>
      <patternFill patternType="solid">
        <fgColor rgb="FFF6B26B"/>
        <bgColor rgb="FFF6B26B"/>
      </patternFill>
    </fill>
    <fill>
      <patternFill patternType="solid">
        <fgColor rgb="FFFF0000"/>
        <bgColor rgb="FFFF0000"/>
      </patternFill>
    </fill>
    <fill>
      <patternFill patternType="solid">
        <fgColor theme="0"/>
        <bgColor theme="0"/>
      </patternFill>
    </fill>
    <fill>
      <patternFill patternType="solid">
        <fgColor rgb="FFF9CB9C"/>
        <bgColor rgb="FFF9CB9C"/>
      </patternFill>
    </fill>
    <fill>
      <patternFill patternType="solid">
        <fgColor rgb="FF45818E"/>
        <bgColor rgb="FF45818E"/>
      </patternFill>
    </fill>
  </fills>
  <borders count="5">
    <border/>
    <border>
      <left style="medium">
        <color rgb="FFCCCCCC"/>
      </left>
      <right style="medium">
        <color rgb="FFCCCCCC"/>
      </right>
      <top style="medium">
        <color rgb="FFCCCCCC"/>
      </top>
      <bottom style="medium">
        <color rgb="FF000000"/>
      </bottom>
    </border>
    <border>
      <left style="medium">
        <color rgb="FFCCCCCC"/>
      </left>
      <right style="medium">
        <color rgb="FFCCCCCC"/>
      </right>
      <top style="medium">
        <color rgb="FFCCCCCC"/>
      </top>
      <bottom style="medium">
        <color rgb="FF61CBF3"/>
      </bottom>
    </border>
    <border>
      <left/>
      <right/>
      <top/>
      <bottom/>
    </border>
    <border>
      <top style="thin">
        <color rgb="FF61CBF3"/>
      </top>
      <bottom style="thin">
        <color rgb="FF61CBF3"/>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shrinkToFit="0" vertical="top" wrapText="1"/>
    </xf>
    <xf borderId="2" fillId="2" fontId="2" numFmtId="0" xfId="0" applyAlignment="1" applyBorder="1" applyFont="1">
      <alignment readingOrder="0" shrinkToFit="0" vertical="top" wrapText="1"/>
    </xf>
    <xf borderId="2" fillId="3" fontId="2" numFmtId="0" xfId="0" applyAlignment="1" applyBorder="1" applyFill="1" applyFont="1">
      <alignment horizontal="center" readingOrder="0" shrinkToFit="0" vertical="top" wrapText="1"/>
    </xf>
    <xf borderId="2" fillId="2" fontId="2" numFmtId="0" xfId="0" applyAlignment="1" applyBorder="1" applyFont="1">
      <alignment horizontal="center" shrinkToFit="0" vertical="top" wrapText="1"/>
    </xf>
    <xf borderId="2" fillId="2" fontId="2" numFmtId="0" xfId="0" applyAlignment="1" applyBorder="1" applyFont="1">
      <alignment horizontal="center" readingOrder="0" shrinkToFit="0" vertical="top" wrapText="1"/>
    </xf>
    <xf borderId="2" fillId="2" fontId="2" numFmtId="0" xfId="0" applyAlignment="1" applyBorder="1" applyFont="1">
      <alignment shrinkToFit="0" vertical="top" wrapText="1"/>
    </xf>
    <xf borderId="2" fillId="4" fontId="2" numFmtId="0" xfId="0" applyAlignment="1" applyBorder="1" applyFill="1" applyFont="1">
      <alignment readingOrder="0" shrinkToFit="0" vertical="top" wrapText="1"/>
    </xf>
    <xf borderId="2" fillId="3" fontId="2" numFmtId="0" xfId="0" applyAlignment="1" applyBorder="1" applyFont="1">
      <alignment readingOrder="0" shrinkToFit="0" vertical="top" wrapText="1"/>
    </xf>
    <xf borderId="2" fillId="4" fontId="2" numFmtId="0" xfId="0" applyAlignment="1" applyBorder="1" applyFont="1">
      <alignment shrinkToFit="0" vertical="top" wrapText="1"/>
    </xf>
    <xf borderId="0" fillId="0" fontId="3" numFmtId="0" xfId="0" applyFont="1"/>
    <xf borderId="0" fillId="0" fontId="4" numFmtId="0" xfId="0" applyAlignment="1" applyFont="1">
      <alignment horizontal="center"/>
    </xf>
    <xf borderId="0" fillId="0" fontId="5" numFmtId="0" xfId="0" applyAlignment="1" applyFont="1">
      <alignment readingOrder="0"/>
    </xf>
    <xf borderId="0" fillId="0" fontId="6" numFmtId="0" xfId="0" applyAlignment="1" applyFont="1">
      <alignment horizontal="left" readingOrder="0"/>
    </xf>
    <xf borderId="0" fillId="0" fontId="4" numFmtId="0" xfId="0" applyAlignment="1" applyFont="1">
      <alignment horizontal="left"/>
    </xf>
    <xf borderId="0" fillId="5" fontId="3" numFmtId="0" xfId="0" applyFill="1" applyFont="1"/>
    <xf borderId="0" fillId="6" fontId="7" numFmtId="0" xfId="0" applyAlignment="1" applyFill="1" applyFont="1">
      <alignment horizontal="left" readingOrder="0" shrinkToFit="0" vertical="bottom" wrapText="0"/>
    </xf>
    <xf borderId="0" fillId="0" fontId="8" numFmtId="0" xfId="0" applyAlignment="1" applyFont="1">
      <alignment readingOrder="0" shrinkToFit="0" vertical="bottom" wrapText="0"/>
    </xf>
    <xf borderId="0" fillId="0" fontId="9" numFmtId="0" xfId="0" applyAlignment="1" applyFont="1">
      <alignment horizontal="center"/>
    </xf>
    <xf borderId="0" fillId="0" fontId="6" numFmtId="0" xfId="0" applyAlignment="1" applyFont="1">
      <alignment horizontal="center" readingOrder="0"/>
    </xf>
    <xf borderId="0" fillId="0" fontId="5" numFmtId="0" xfId="0" applyAlignment="1" applyFont="1">
      <alignment horizontal="center" readingOrder="0"/>
    </xf>
    <xf borderId="0" fillId="0" fontId="9" numFmtId="2" xfId="0" applyFont="1" applyNumberFormat="1"/>
    <xf borderId="0" fillId="0" fontId="4" numFmtId="164" xfId="0" applyFont="1" applyNumberFormat="1"/>
    <xf borderId="0" fillId="7" fontId="4" numFmtId="0" xfId="0" applyAlignment="1" applyFill="1" applyFont="1">
      <alignment horizontal="center"/>
    </xf>
    <xf borderId="0" fillId="4" fontId="3" numFmtId="0" xfId="0" applyFont="1"/>
    <xf borderId="0" fillId="0" fontId="7" numFmtId="0" xfId="0" applyAlignment="1" applyFont="1">
      <alignment horizontal="left" readingOrder="0" shrinkToFit="0" vertical="bottom" wrapText="0"/>
    </xf>
    <xf borderId="0" fillId="8" fontId="3" numFmtId="0" xfId="0" applyFill="1" applyFont="1"/>
    <xf borderId="0" fillId="0" fontId="4" numFmtId="2" xfId="0" applyFont="1" applyNumberFormat="1"/>
    <xf borderId="0" fillId="0" fontId="10" numFmtId="0" xfId="0" applyAlignment="1" applyFont="1">
      <alignment readingOrder="0"/>
    </xf>
    <xf borderId="0" fillId="0" fontId="9" numFmtId="0" xfId="0" applyFont="1"/>
    <xf borderId="0" fillId="4" fontId="4" numFmtId="0" xfId="0" applyAlignment="1" applyFont="1">
      <alignment horizontal="center"/>
    </xf>
    <xf borderId="0" fillId="9" fontId="7" numFmtId="0" xfId="0" applyAlignment="1" applyFill="1" applyFont="1">
      <alignment horizontal="left" readingOrder="0" shrinkToFit="0" vertical="bottom" wrapText="0"/>
    </xf>
    <xf borderId="0" fillId="9" fontId="5" numFmtId="0" xfId="0" applyAlignment="1" applyFont="1">
      <alignment readingOrder="0"/>
    </xf>
    <xf borderId="0" fillId="3" fontId="11" numFmtId="0" xfId="0" applyAlignment="1" applyFont="1">
      <alignment horizontal="left" readingOrder="0" shrinkToFit="0" vertical="bottom" wrapText="0"/>
    </xf>
    <xf borderId="0" fillId="9" fontId="3" numFmtId="0" xfId="0" applyFont="1"/>
    <xf borderId="0" fillId="4" fontId="6" numFmtId="0" xfId="0" applyAlignment="1" applyFont="1">
      <alignment horizontal="left" readingOrder="0"/>
    </xf>
    <xf borderId="0" fillId="4" fontId="4" numFmtId="0" xfId="0" applyAlignment="1" applyFont="1">
      <alignment horizontal="left"/>
    </xf>
    <xf borderId="0" fillId="4" fontId="4" numFmtId="0" xfId="0" applyFont="1"/>
    <xf borderId="0" fillId="4" fontId="6" numFmtId="0" xfId="0" applyAlignment="1" applyFont="1">
      <alignment readingOrder="0"/>
    </xf>
    <xf borderId="0" fillId="0" fontId="10" numFmtId="0" xfId="0" applyAlignment="1" applyFont="1">
      <alignment readingOrder="0" shrinkToFit="0" vertical="bottom" wrapText="0"/>
    </xf>
    <xf borderId="0" fillId="4" fontId="5" numFmtId="0" xfId="0" applyAlignment="1" applyFont="1">
      <alignment horizontal="center" readingOrder="0"/>
    </xf>
    <xf borderId="0" fillId="5" fontId="4" numFmtId="0" xfId="0" applyFont="1"/>
    <xf borderId="0" fillId="4" fontId="9" numFmtId="0" xfId="0" applyAlignment="1" applyFont="1">
      <alignment horizontal="center"/>
    </xf>
    <xf borderId="0" fillId="4" fontId="9" numFmtId="2" xfId="0" applyFont="1" applyNumberFormat="1"/>
    <xf borderId="0" fillId="4" fontId="6" numFmtId="0" xfId="0" applyAlignment="1" applyFont="1">
      <alignment horizontal="center" readingOrder="0"/>
    </xf>
    <xf borderId="0" fillId="4" fontId="4" numFmtId="0" xfId="0" applyAlignment="1" applyFont="1">
      <alignment horizontal="right"/>
    </xf>
    <xf borderId="0" fillId="4" fontId="6" numFmtId="0" xfId="0" applyAlignment="1" applyFont="1">
      <alignment readingOrder="0" vertical="center"/>
    </xf>
    <xf borderId="0" fillId="4" fontId="4" numFmtId="0" xfId="0" applyAlignment="1" applyFont="1">
      <alignment vertical="center"/>
    </xf>
    <xf borderId="3" fillId="4" fontId="6" numFmtId="0" xfId="0" applyAlignment="1" applyBorder="1" applyFont="1">
      <alignment horizontal="center" readingOrder="0"/>
    </xf>
    <xf borderId="3" fillId="4" fontId="4" numFmtId="0" xfId="0" applyAlignment="1" applyBorder="1" applyFont="1">
      <alignment horizontal="left"/>
    </xf>
    <xf borderId="3" fillId="4" fontId="4" numFmtId="0" xfId="0" applyBorder="1" applyFont="1"/>
    <xf borderId="3" fillId="4" fontId="6" numFmtId="0" xfId="0" applyAlignment="1" applyBorder="1" applyFont="1">
      <alignment readingOrder="0"/>
    </xf>
    <xf borderId="3" fillId="4" fontId="4" numFmtId="0" xfId="0" applyAlignment="1" applyBorder="1" applyFont="1">
      <alignment horizontal="center"/>
    </xf>
    <xf borderId="3" fillId="4" fontId="9" numFmtId="0" xfId="0" applyAlignment="1" applyBorder="1" applyFont="1">
      <alignment horizontal="center"/>
    </xf>
    <xf borderId="3" fillId="4" fontId="9" numFmtId="2" xfId="0" applyBorder="1" applyFont="1" applyNumberFormat="1"/>
    <xf borderId="3" fillId="0" fontId="4" numFmtId="0" xfId="0" applyAlignment="1" applyBorder="1" applyFont="1">
      <alignment horizontal="center"/>
    </xf>
    <xf borderId="0" fillId="4" fontId="6" numFmtId="0" xfId="0" applyAlignment="1" applyFont="1">
      <alignment horizontal="right" readingOrder="0"/>
    </xf>
    <xf borderId="0" fillId="4" fontId="10" numFmtId="2" xfId="0" applyAlignment="1" applyFont="1" applyNumberFormat="1">
      <alignment readingOrder="0"/>
    </xf>
    <xf borderId="0" fillId="4" fontId="10" numFmtId="0" xfId="0" applyAlignment="1" applyFont="1">
      <alignment readingOrder="0"/>
    </xf>
    <xf borderId="0" fillId="4" fontId="9" numFmtId="0" xfId="0" applyFont="1"/>
    <xf borderId="3" fillId="0" fontId="4" numFmtId="0" xfId="0" applyAlignment="1" applyBorder="1" applyFont="1">
      <alignment horizontal="left"/>
    </xf>
    <xf borderId="3" fillId="0" fontId="3" numFmtId="0" xfId="0" applyBorder="1" applyFont="1"/>
    <xf borderId="3" fillId="0" fontId="5" numFmtId="0" xfId="0" applyAlignment="1" applyBorder="1" applyFont="1">
      <alignment readingOrder="0"/>
    </xf>
    <xf borderId="3" fillId="9" fontId="7" numFmtId="0" xfId="0" applyAlignment="1" applyBorder="1" applyFont="1">
      <alignment horizontal="left" readingOrder="0" shrinkToFit="0" vertical="bottom" wrapText="0"/>
    </xf>
    <xf borderId="3" fillId="9" fontId="3" numFmtId="0" xfId="0" applyBorder="1" applyFont="1"/>
    <xf borderId="3" fillId="7" fontId="4" numFmtId="0" xfId="0" applyAlignment="1" applyBorder="1" applyFont="1">
      <alignment horizontal="center"/>
    </xf>
    <xf borderId="0" fillId="4" fontId="4" numFmtId="165" xfId="0" applyFont="1" applyNumberFormat="1"/>
    <xf borderId="0" fillId="4" fontId="4" numFmtId="164" xfId="0" applyFont="1" applyNumberFormat="1"/>
    <xf borderId="3" fillId="0" fontId="7" numFmtId="0" xfId="0" applyAlignment="1" applyBorder="1" applyFont="1">
      <alignment horizontal="left" readingOrder="0" shrinkToFit="0" vertical="bottom" wrapText="0"/>
    </xf>
    <xf borderId="3" fillId="10" fontId="4" numFmtId="0" xfId="0" applyBorder="1" applyFill="1" applyFont="1"/>
    <xf borderId="0" fillId="4" fontId="4" numFmtId="2" xfId="0" applyFont="1" applyNumberFormat="1"/>
    <xf borderId="0" fillId="0" fontId="7" numFmtId="0" xfId="0" applyAlignment="1" applyFont="1">
      <alignment horizontal="left" readingOrder="0" shrinkToFit="0" vertical="bottom" wrapText="0"/>
    </xf>
    <xf borderId="4" fillId="0" fontId="7" numFmtId="0" xfId="0" applyAlignment="1" applyBorder="1" applyFont="1">
      <alignment horizontal="left" readingOrder="0" shrinkToFit="0" vertical="bottom" wrapText="0"/>
    </xf>
    <xf borderId="4" fillId="0" fontId="3" numFmtId="0" xfId="0" applyBorder="1" applyFont="1"/>
    <xf borderId="0" fillId="0" fontId="6" numFmtId="0" xfId="0" applyAlignment="1" applyFont="1">
      <alignment readingOrder="0"/>
    </xf>
    <xf borderId="0" fillId="0" fontId="4" numFmtId="0" xfId="0" applyFont="1"/>
    <xf borderId="3" fillId="5" fontId="3" numFmtId="0" xfId="0" applyBorder="1" applyFont="1"/>
    <xf borderId="3" fillId="0" fontId="4" numFmtId="0" xfId="0" applyBorder="1" applyFont="1"/>
    <xf borderId="3" fillId="0" fontId="6" numFmtId="0" xfId="0" applyAlignment="1" applyBorder="1" applyFont="1">
      <alignment horizontal="center" readingOrder="0"/>
    </xf>
    <xf borderId="0" fillId="6" fontId="7" numFmtId="0" xfId="0" applyAlignment="1" applyFont="1">
      <alignment horizontal="left" readingOrder="0" shrinkToFit="0" vertical="bottom" wrapText="0"/>
    </xf>
    <xf borderId="0" fillId="0" fontId="6" numFmtId="0" xfId="0" applyAlignment="1" applyFont="1">
      <alignment readingOrder="0" vertical="center"/>
    </xf>
    <xf borderId="0" fillId="0" fontId="4" numFmtId="0" xfId="0" applyAlignment="1" applyFont="1">
      <alignment vertical="center"/>
    </xf>
    <xf borderId="0" fillId="5" fontId="4" numFmtId="166" xfId="0" applyFont="1" applyNumberFormat="1"/>
    <xf borderId="0" fillId="5" fontId="4" numFmtId="49" xfId="0" applyFont="1" applyNumberFormat="1"/>
    <xf borderId="3" fillId="6" fontId="7" numFmtId="0" xfId="0" applyAlignment="1" applyBorder="1" applyFont="1">
      <alignment horizontal="left" readingOrder="0" shrinkToFit="0" vertical="bottom" wrapText="0"/>
    </xf>
    <xf borderId="3" fillId="0" fontId="10" numFmtId="0" xfId="0" applyAlignment="1" applyBorder="1" applyFont="1">
      <alignment readingOrder="0"/>
    </xf>
    <xf borderId="3" fillId="0" fontId="9" numFmtId="0" xfId="0" applyBorder="1" applyFont="1"/>
    <xf borderId="3" fillId="0" fontId="9" numFmtId="0" xfId="0" applyAlignment="1" applyBorder="1" applyFont="1">
      <alignment horizontal="center"/>
    </xf>
    <xf borderId="3" fillId="0" fontId="9" numFmtId="2" xfId="0" applyBorder="1" applyFont="1" applyNumberFormat="1"/>
    <xf borderId="3" fillId="0" fontId="7" numFmtId="0" xfId="0" applyAlignment="1" applyBorder="1" applyFont="1">
      <alignment horizontal="left" readingOrder="0" shrinkToFit="0" vertical="bottom" wrapText="0"/>
    </xf>
    <xf borderId="3" fillId="0" fontId="4" numFmtId="164" xfId="0" applyBorder="1" applyFont="1" applyNumberFormat="1"/>
    <xf borderId="3" fillId="0" fontId="8" numFmtId="0" xfId="0" applyAlignment="1" applyBorder="1" applyFont="1">
      <alignment readingOrder="0" shrinkToFit="0" vertical="bottom" wrapText="0"/>
    </xf>
    <xf borderId="3" fillId="0" fontId="5" numFmtId="0" xfId="0" applyAlignment="1" applyBorder="1" applyFont="1">
      <alignment horizontal="center" readingOrder="0"/>
    </xf>
    <xf borderId="0" fillId="0" fontId="6" numFmtId="1" xfId="0" applyAlignment="1" applyFont="1" applyNumberFormat="1">
      <alignment readingOrder="0"/>
    </xf>
    <xf borderId="0" fillId="0" fontId="4" numFmtId="1" xfId="0" applyFont="1" applyNumberFormat="1"/>
    <xf borderId="3" fillId="0" fontId="4" numFmtId="2" xfId="0" applyBorder="1" applyFont="1" applyNumberFormat="1"/>
    <xf borderId="3" fillId="0" fontId="6" numFmtId="1" xfId="0" applyAlignment="1" applyBorder="1" applyFont="1" applyNumberFormat="1">
      <alignment readingOrder="0"/>
    </xf>
    <xf borderId="3" fillId="0" fontId="4" numFmtId="1" xfId="0" applyBorder="1" applyFont="1" applyNumberFormat="1"/>
    <xf borderId="3" fillId="8" fontId="3" numFmtId="0" xfId="0" applyBorder="1" applyFont="1"/>
    <xf borderId="3" fillId="6" fontId="7" numFmtId="0" xfId="0" applyAlignment="1" applyBorder="1" applyFont="1">
      <alignment horizontal="left" readingOrder="0" shrinkToFit="0" vertical="bottom" wrapText="0"/>
    </xf>
    <xf borderId="3" fillId="4" fontId="4" numFmtId="0" xfId="0" applyAlignment="1" applyBorder="1" applyFont="1">
      <alignment horizontal="right"/>
    </xf>
    <xf borderId="3" fillId="4" fontId="12" numFmtId="0" xfId="0" applyAlignment="1" applyBorder="1" applyFont="1">
      <alignment readingOrder="0"/>
    </xf>
    <xf borderId="3" fillId="4" fontId="13" numFmtId="0" xfId="0" applyBorder="1" applyFont="1"/>
    <xf borderId="0" fillId="11" fontId="4" numFmtId="0" xfId="0" applyFill="1" applyFont="1"/>
    <xf borderId="0" fillId="11" fontId="6" numFmtId="0" xfId="0" applyAlignment="1" applyFont="1">
      <alignment horizontal="center" readingOrder="0"/>
    </xf>
    <xf borderId="0" fillId="0" fontId="4" numFmtId="165" xfId="0" applyFont="1" applyNumberFormat="1"/>
    <xf borderId="0" fillId="4" fontId="6" numFmtId="1" xfId="0" applyAlignment="1" applyFont="1" applyNumberFormat="1">
      <alignment readingOrder="0"/>
    </xf>
    <xf borderId="0" fillId="4" fontId="4" numFmtId="1" xfId="0" applyFont="1" applyNumberFormat="1"/>
    <xf borderId="0" fillId="4" fontId="12" numFmtId="0" xfId="0" applyAlignment="1" applyFont="1">
      <alignment readingOrder="0"/>
    </xf>
    <xf borderId="0" fillId="4" fontId="13" numFmtId="0" xfId="0" applyFont="1"/>
    <xf borderId="3" fillId="0" fontId="6" numFmtId="0" xfId="0" applyAlignment="1" applyBorder="1" applyFont="1">
      <alignment readingOrder="0"/>
    </xf>
    <xf borderId="0" fillId="10" fontId="7" numFmtId="0" xfId="0" applyAlignment="1" applyFont="1">
      <alignment horizontal="left" readingOrder="0" shrinkToFit="0" vertical="bottom" wrapText="0"/>
    </xf>
    <xf borderId="3" fillId="0" fontId="4" numFmtId="165" xfId="0" applyBorder="1" applyFont="1" applyNumberFormat="1"/>
    <xf borderId="3" fillId="0" fontId="6" numFmtId="0" xfId="0" applyAlignment="1" applyBorder="1" applyFont="1">
      <alignment horizontal="right" readingOrder="0"/>
    </xf>
    <xf borderId="3" fillId="0" fontId="4" numFmtId="0" xfId="0" applyAlignment="1" applyBorder="1" applyFont="1">
      <alignment horizontal="right"/>
    </xf>
    <xf borderId="0" fillId="0" fontId="13" numFmtId="0" xfId="0" applyFont="1"/>
    <xf borderId="0" fillId="0" fontId="6" numFmtId="0" xfId="0" applyAlignment="1" applyFont="1">
      <alignment horizontal="right" readingOrder="0"/>
    </xf>
    <xf borderId="0" fillId="0" fontId="4" numFmtId="0" xfId="0" applyAlignment="1" applyFont="1">
      <alignment horizontal="right"/>
    </xf>
    <xf borderId="0" fillId="11" fontId="4" numFmtId="0" xfId="0" applyAlignment="1" applyFont="1">
      <alignment horizontal="center"/>
    </xf>
    <xf borderId="3" fillId="4" fontId="4" numFmtId="165" xfId="0" applyBorder="1" applyFont="1" applyNumberFormat="1"/>
    <xf borderId="3" fillId="0" fontId="6" numFmtId="0" xfId="0" applyAlignment="1" applyBorder="1" applyFont="1">
      <alignment readingOrder="0" vertical="center"/>
    </xf>
    <xf borderId="3" fillId="0" fontId="4" numFmtId="0" xfId="0" applyAlignment="1" applyBorder="1" applyFont="1">
      <alignment vertical="center"/>
    </xf>
    <xf borderId="0" fillId="0" fontId="8" numFmtId="0" xfId="0" applyAlignment="1" applyFont="1">
      <alignment shrinkToFit="0" vertical="bottom" wrapText="0"/>
    </xf>
    <xf borderId="0" fillId="0" fontId="12" numFmtId="0" xfId="0" applyAlignment="1" applyFont="1">
      <alignment readingOrder="0"/>
    </xf>
    <xf borderId="3" fillId="5" fontId="4" numFmtId="0" xfId="0" applyBorder="1" applyFont="1"/>
    <xf borderId="4" fillId="6" fontId="7" numFmtId="0" xfId="0" applyAlignment="1" applyBorder="1" applyFont="1">
      <alignment horizontal="left" readingOrder="0" shrinkToFit="0" vertical="bottom" wrapText="0"/>
    </xf>
    <xf borderId="3" fillId="4" fontId="10" numFmtId="0" xfId="0" applyAlignment="1" applyBorder="1" applyFont="1">
      <alignment readingOrder="0"/>
    </xf>
    <xf borderId="4" fillId="4" fontId="9" numFmtId="0" xfId="0" applyBorder="1" applyFont="1"/>
    <xf borderId="3" fillId="4" fontId="9" numFmtId="0" xfId="0" applyBorder="1" applyFont="1"/>
    <xf borderId="4" fillId="0" fontId="4" numFmtId="0" xfId="0" applyBorder="1" applyFont="1"/>
    <xf borderId="4" fillId="0" fontId="9" numFmtId="0" xfId="0" applyBorder="1" applyFont="1"/>
    <xf borderId="4" fillId="0" fontId="4" numFmtId="0" xfId="0" applyAlignment="1" applyBorder="1" applyFont="1">
      <alignment vertical="center"/>
    </xf>
    <xf borderId="4" fillId="0" fontId="11" numFmtId="0" xfId="0" applyAlignment="1" applyBorder="1" applyFont="1">
      <alignment horizontal="left" readingOrder="0" shrinkToFit="0" vertical="bottom" wrapText="0"/>
    </xf>
    <xf borderId="0" fillId="0" fontId="11" numFmtId="0" xfId="0" applyAlignment="1" applyFont="1">
      <alignment horizontal="left" readingOrder="0" shrinkToFit="0" vertical="bottom" wrapText="0"/>
    </xf>
    <xf borderId="3" fillId="4" fontId="6" numFmtId="0" xfId="0" applyAlignment="1" applyBorder="1" applyFont="1">
      <alignment horizontal="right" readingOrder="0"/>
    </xf>
    <xf borderId="3" fillId="5" fontId="4" numFmtId="49" xfId="0" applyBorder="1" applyFont="1" applyNumberFormat="1"/>
    <xf borderId="3" fillId="0" fontId="8" numFmtId="0" xfId="0" applyAlignment="1" applyBorder="1" applyFont="1">
      <alignment shrinkToFit="0" vertical="bottom" wrapText="0"/>
    </xf>
    <xf borderId="0" fillId="11" fontId="6" numFmtId="0" xfId="0" applyAlignment="1" applyFont="1">
      <alignment readingOrder="0"/>
    </xf>
    <xf borderId="3" fillId="10" fontId="7" numFmtId="0" xfId="0" applyAlignment="1" applyBorder="1" applyFont="1">
      <alignment horizontal="left" readingOrder="0" shrinkToFit="0" vertical="bottom" wrapText="0"/>
    </xf>
    <xf borderId="0" fillId="0" fontId="3" numFmtId="1" xfId="0" applyFont="1" applyNumberFormat="1"/>
    <xf borderId="0" fillId="0" fontId="11" numFmtId="0" xfId="0" applyAlignment="1" applyFont="1">
      <alignment horizontal="left" readingOrder="0" shrinkToFit="0" vertical="bottom" wrapText="0"/>
    </xf>
    <xf borderId="0" fillId="6" fontId="11" numFmtId="0" xfId="0" applyAlignment="1" applyFont="1">
      <alignment horizontal="left" readingOrder="0" shrinkToFit="0" vertical="bottom" wrapText="0"/>
    </xf>
    <xf borderId="3" fillId="0" fontId="11" numFmtId="0" xfId="0" applyAlignment="1" applyBorder="1" applyFont="1">
      <alignment horizontal="left" readingOrder="0" shrinkToFit="0" vertical="bottom" wrapText="0"/>
    </xf>
    <xf borderId="3" fillId="5" fontId="4" numFmtId="166" xfId="0" applyBorder="1" applyFont="1" applyNumberFormat="1"/>
    <xf borderId="3" fillId="0" fontId="13" numFmtId="0" xfId="0" applyBorder="1" applyFont="1"/>
    <xf borderId="3" fillId="0" fontId="6" numFmtId="0" xfId="0" applyAlignment="1" applyBorder="1" applyFont="1">
      <alignment horizontal="left" readingOrder="0"/>
    </xf>
    <xf borderId="0" fillId="12" fontId="3" numFmtId="0" xfId="0" applyFill="1" applyFont="1"/>
    <xf borderId="3" fillId="12" fontId="3" numFmtId="0" xfId="0" applyBorder="1" applyFont="1"/>
    <xf borderId="3" fillId="0" fontId="4" numFmtId="0" xfId="0" applyAlignment="1" applyBorder="1" applyFont="1">
      <alignment horizontal="left" readingOrder="1" vertical="center"/>
    </xf>
    <xf quotePrefix="1" borderId="0" fillId="0" fontId="4" numFmtId="0" xfId="0" applyAlignment="1" applyFont="1">
      <alignment horizontal="left"/>
    </xf>
    <xf borderId="0" fillId="0" fontId="3" numFmtId="0" xfId="0" applyAlignment="1" applyFont="1">
      <alignment horizontal="center"/>
    </xf>
    <xf borderId="0" fillId="0" fontId="8" numFmtId="0" xfId="0" applyAlignment="1" applyFont="1">
      <alignment horizontal="right" readingOrder="0" shrinkToFit="0" vertical="bottom" wrapText="0"/>
    </xf>
    <xf borderId="0" fillId="0" fontId="4" numFmtId="166" xfId="0" applyFont="1" applyNumberFormat="1"/>
    <xf borderId="0" fillId="0" fontId="4" numFmtId="49" xfId="0" applyFont="1" applyNumberFormat="1"/>
    <xf borderId="0" fillId="7" fontId="4" numFmtId="0" xfId="0" applyAlignment="1" applyFont="1">
      <alignment horizontal="left"/>
    </xf>
    <xf borderId="0" fillId="7" fontId="4" numFmtId="0" xfId="0" applyFont="1"/>
    <xf borderId="0" fillId="7" fontId="6" numFmtId="0" xfId="0" applyAlignment="1" applyFont="1">
      <alignment readingOrder="0"/>
    </xf>
    <xf borderId="0" fillId="7" fontId="4" numFmtId="165" xfId="0" applyFont="1" applyNumberFormat="1"/>
    <xf borderId="0" fillId="7" fontId="10" numFmtId="0" xfId="0" applyAlignment="1" applyFont="1">
      <alignment readingOrder="0"/>
    </xf>
    <xf borderId="0" fillId="7" fontId="9" numFmtId="0" xfId="0" applyAlignment="1" applyFont="1">
      <alignment horizontal="center"/>
    </xf>
    <xf borderId="0" fillId="7" fontId="9" numFmtId="2" xfId="0" applyFont="1" applyNumberFormat="1"/>
    <xf borderId="3" fillId="7" fontId="4" numFmtId="0" xfId="0" applyAlignment="1" applyBorder="1" applyFont="1">
      <alignment horizontal="left"/>
    </xf>
    <xf borderId="3" fillId="7" fontId="4" numFmtId="0" xfId="0" applyBorder="1" applyFont="1"/>
    <xf borderId="3" fillId="7" fontId="10" numFmtId="0" xfId="0" applyAlignment="1" applyBorder="1" applyFont="1">
      <alignment readingOrder="0"/>
    </xf>
    <xf borderId="3" fillId="7" fontId="9" numFmtId="0" xfId="0" applyAlignment="1" applyBorder="1" applyFont="1">
      <alignment horizontal="center"/>
    </xf>
    <xf borderId="3" fillId="7" fontId="9" numFmtId="2" xfId="0" applyBorder="1" applyFont="1" applyNumberFormat="1"/>
    <xf borderId="0" fillId="7" fontId="4" numFmtId="164" xfId="0" applyFont="1" applyNumberFormat="1"/>
    <xf borderId="0" fillId="7" fontId="3" numFmtId="0" xfId="0" applyFont="1"/>
    <xf borderId="3" fillId="7" fontId="4" numFmtId="2" xfId="0" applyBorder="1" applyFont="1" applyNumberFormat="1"/>
    <xf borderId="0" fillId="7" fontId="4" numFmtId="2" xfId="0" applyFont="1" applyNumberFormat="1"/>
    <xf borderId="0" fillId="13" fontId="4" numFmtId="0" xfId="0" applyAlignment="1" applyFill="1" applyFont="1">
      <alignment horizontal="center"/>
    </xf>
    <xf borderId="0" fillId="13" fontId="4" numFmtId="0" xfId="0" applyAlignment="1" applyFont="1">
      <alignment horizontal="left"/>
    </xf>
    <xf borderId="0" fillId="13" fontId="4" numFmtId="0" xfId="0" applyFont="1"/>
    <xf borderId="0" fillId="13" fontId="3" numFmtId="0" xfId="0" applyFont="1"/>
    <xf borderId="0" fillId="7" fontId="6" numFmtId="49" xfId="0" applyAlignment="1" applyFont="1" applyNumberFormat="1">
      <alignment readingOrder="0"/>
    </xf>
    <xf borderId="3" fillId="4" fontId="4" numFmtId="164" xfId="0" applyBorder="1" applyFont="1" applyNumberFormat="1"/>
    <xf borderId="0" fillId="10" fontId="4" numFmtId="0" xfId="0" applyFont="1"/>
    <xf borderId="0" fillId="7" fontId="4" numFmtId="166" xfId="0" applyFont="1" applyNumberFormat="1"/>
    <xf borderId="0" fillId="7" fontId="9" numFmtId="0" xfId="0" applyFont="1"/>
    <xf borderId="3" fillId="0" fontId="4" numFmtId="49" xfId="0" applyBorder="1" applyFont="1" applyNumberFormat="1"/>
    <xf borderId="0" fillId="0" fontId="4" numFmtId="0" xfId="0" applyAlignment="1" applyFont="1">
      <alignment horizontal="left" readingOrder="1" vertical="center"/>
    </xf>
    <xf borderId="3" fillId="0" fontId="4" numFmtId="166" xfId="0" applyBorder="1" applyFont="1" applyNumberFormat="1"/>
    <xf borderId="3" fillId="11" fontId="4" numFmtId="0" xfId="0" applyAlignment="1" applyBorder="1" applyFont="1">
      <alignment horizontal="center"/>
    </xf>
    <xf borderId="3" fillId="11" fontId="4" numFmtId="0" xfId="0" applyBorder="1" applyFont="1"/>
  </cellXfs>
  <cellStyles count="1">
    <cellStyle xfId="0" name="Normal" builtinId="0"/>
  </cellStyles>
  <dxfs count="3">
    <dxf>
      <font/>
      <fill>
        <patternFill patternType="none"/>
      </fill>
      <border/>
    </dxf>
    <dxf>
      <font/>
      <fill>
        <patternFill patternType="solid">
          <fgColor rgb="FFFFFF00"/>
          <bgColor rgb="FFFFFF00"/>
        </patternFill>
      </fill>
      <border/>
    </dxf>
    <dxf>
      <font/>
      <fill>
        <patternFill patternType="solid">
          <fgColor rgb="FFFFC000"/>
          <bgColor rgb="FFFFC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95" sheet="without duplicates"/>
  </cacheSource>
  <cacheFields>
    <cacheField name="ISSCAAP Group Code" numFmtId="0">
      <sharedItems containsSemiMixedTypes="0" containsString="0" containsNumber="1" containsInteger="1">
        <n v="38.0"/>
        <n v="36.0"/>
        <n v="35.0"/>
        <n v="32.0"/>
        <n v="31.0"/>
        <n v="13.0"/>
        <n v="24.0"/>
        <n v="25.0"/>
        <n v="33.0"/>
        <n v="34.0"/>
        <n v="37.0"/>
        <n v="39.0"/>
        <n v="42.0"/>
        <n v="43.0"/>
        <n v="44.0"/>
        <n v="45.0"/>
        <n v="47.0"/>
        <n v="57.0"/>
        <n v="58.0"/>
        <n v="76.0"/>
      </sharedItems>
    </cacheField>
    <cacheField name="org line numb" numFmtId="0">
      <sharedItems containsSemiMixedTypes="0" containsString="0" containsNumber="1" containsInteger="1">
        <n v="199.0"/>
        <n v="449.0"/>
        <n v="450.0"/>
        <n v="451.0"/>
        <n v="452.0"/>
        <n v="464.0"/>
        <n v="237.0"/>
        <n v="194.0"/>
        <n v="193.0"/>
        <n v="446.0"/>
        <n v="447.0"/>
        <n v="448.0"/>
        <n v="248.0"/>
        <n v="176.0"/>
        <n v="224.0"/>
        <n v="228.0"/>
        <n v="177.0"/>
        <n v="219.0"/>
        <n v="137.0"/>
        <n v="240.0"/>
        <n v="183.0"/>
        <n v="481.0"/>
        <n v="184.0"/>
        <n v="236.0"/>
        <n v="136.0"/>
        <n v="398.0"/>
        <n v="399.0"/>
        <n v="397.0"/>
        <n v="146.0"/>
        <n v="423.0"/>
        <n v="456.0"/>
        <n v="457.0"/>
        <n v="425.0"/>
        <n v="221.0"/>
        <n v="78.0"/>
        <n v="318.0"/>
        <n v="151.0"/>
        <n v="152.0"/>
        <n v="205.0"/>
        <n v="150.0"/>
        <n v="231.0"/>
        <n v="232.0"/>
        <n v="482.0"/>
        <n v="483.0"/>
        <n v="256.0"/>
        <n v="186.0"/>
        <n v="185.0"/>
        <n v="427.0"/>
        <n v="180.0"/>
        <n v="430.0"/>
        <n v="431.0"/>
        <n v="428.0"/>
        <n v="429.0"/>
        <n v="162.0"/>
        <n v="208.0"/>
        <n v="190.0"/>
        <n v="222.0"/>
        <n v="134.0"/>
        <n v="377.0"/>
        <n v="376.0"/>
        <n v="378.0"/>
        <n v="379.0"/>
        <n v="384.0"/>
        <n v="385.0"/>
        <n v="382.0"/>
        <n v="383.0"/>
        <n v="386.0"/>
        <n v="387.0"/>
        <n v="250.0"/>
        <n v="389.0"/>
        <n v="391.0"/>
        <n v="388.0"/>
        <n v="390.0"/>
        <n v="394.0"/>
        <n v="395.0"/>
        <n v="396.0"/>
        <n v="182.0"/>
        <n v="61.0"/>
        <n v="229.0"/>
        <n v="426.0"/>
        <n v="178.0"/>
        <n v="249.0"/>
        <n v="380.0"/>
        <n v="16.0"/>
        <n v="143.0"/>
        <n v="233.0"/>
        <n v="310.0"/>
        <n v="437.0"/>
        <n v="70.0"/>
        <n v="175.0"/>
        <n v="53.0"/>
        <n v="261.0"/>
        <n v="262.0"/>
        <n v="259.0"/>
        <n v="260.0"/>
        <n v="198.0"/>
        <n v="118.0"/>
        <n v="167.0"/>
        <n v="257.0"/>
        <n v="258.0"/>
        <n v="230.0"/>
        <n v="81.0"/>
        <n v="127.0"/>
        <n v="215.0"/>
        <n v="142.0"/>
        <n v="284.0"/>
        <n v="270.0"/>
        <n v="239.0"/>
        <n v="263.0"/>
        <n v="144.0"/>
        <n v="265.0"/>
        <n v="153.0"/>
        <n v="267.0"/>
        <n v="340.0"/>
        <n v="264.0"/>
        <n v="344.0"/>
        <n v="266.0"/>
        <n v="353.0"/>
        <n v="268.0"/>
        <n v="125.0"/>
        <n v="306.0"/>
        <n v="355.0"/>
        <n v="326.0"/>
        <n v="348.0"/>
        <n v="327.0"/>
        <n v="160.0"/>
        <n v="273.0"/>
        <n v="285.0"/>
        <n v="274.0"/>
        <n v="165.0"/>
        <n v="277.0"/>
        <n v="401.0"/>
        <n v="276.0"/>
        <n v="129.0"/>
        <n v="278.0"/>
        <n v="367.0"/>
        <n v="155.0"/>
        <n v="366.0"/>
        <n v="335.0"/>
        <n v="364.0"/>
        <n v="337.0"/>
        <n v="365.0"/>
        <n v="88.0"/>
        <n v="444.0"/>
        <n v="331.0"/>
        <n v="445.0"/>
        <n v="332.0"/>
        <n v="301.0"/>
        <n v="200.0"/>
        <n v="370.0"/>
        <n v="313.0"/>
        <n v="453.0"/>
        <n v="145.0"/>
        <n v="253.0"/>
        <n v="279.0"/>
        <n v="225.0"/>
        <n v="135.0"/>
        <n v="287.0"/>
        <n v="289.0"/>
        <n v="286.0"/>
        <n v="288.0"/>
        <n v="374.0"/>
        <n v="39.0"/>
        <n v="393.0"/>
        <n v="45.0"/>
        <n v="406.0"/>
        <n v="247.0"/>
        <n v="433.0"/>
        <n v="434.0"/>
        <n v="295.0"/>
        <n v="296.0"/>
        <n v="297.0"/>
        <n v="298.0"/>
        <n v="173.0"/>
        <n v="358.0"/>
        <n v="161.0"/>
        <n v="371.0"/>
        <n v="234.0"/>
        <n v="410.0"/>
        <n v="109.0"/>
        <n v="359.0"/>
        <n v="108.0"/>
        <n v="254.0"/>
        <n v="59.0"/>
        <n v="303.0"/>
        <n v="302.0"/>
        <n v="465.0"/>
        <n v="468.0"/>
        <n v="467.0"/>
        <n v="114.0"/>
        <n v="226.0"/>
        <n v="255.0"/>
        <n v="308.0"/>
        <n v="309.0"/>
        <n v="311.0"/>
        <n v="312.0"/>
        <n v="484.0"/>
        <n v="485.0"/>
        <n v="63.0"/>
        <n v="307.0"/>
        <n v="9.0"/>
        <n v="121.0"/>
        <n v="12.0"/>
        <n v="14.0"/>
        <n v="325.0"/>
        <n v="305.0"/>
        <n v="20.0"/>
        <n v="272.0"/>
        <n v="290.0"/>
        <n v="304.0"/>
        <n v="324.0"/>
        <n v="328.0"/>
        <n v="329.0"/>
        <n v="19.0"/>
        <n v="22.0"/>
        <n v="23.0"/>
        <n v="330.0"/>
        <n v="74.0"/>
        <n v="18.0"/>
        <n v="17.0"/>
        <n v="21.0"/>
        <n v="75.0"/>
        <n v="206.0"/>
        <n v="323.0"/>
        <n v="148.0"/>
        <n v="338.0"/>
        <n v="333.0"/>
        <n v="271.0"/>
        <n v="154.0"/>
        <n v="87.0"/>
        <n v="86.0"/>
        <n v="334.0"/>
        <n v="339.0"/>
        <n v="89.0"/>
        <n v="90.0"/>
        <n v="343.0"/>
        <n v="280.0"/>
        <n v="156.0"/>
        <n v="345.0"/>
        <n v="28.0"/>
        <n v="123.0"/>
        <n v="241.0"/>
        <n v="29.0"/>
        <n v="242.0"/>
        <n v="158.0"/>
        <n v="207.0"/>
        <n v="347.0"/>
        <n v="30.0"/>
        <n v="124.0"/>
        <n v="281.0"/>
        <n v="346.0"/>
        <n v="92.0"/>
        <n v="159.0"/>
        <n v="93.0"/>
        <n v="31.0"/>
        <n v="32.0"/>
        <n v="91.0"/>
        <n v="299.0"/>
        <n v="432.0"/>
        <n v="493.0"/>
        <n v="218.0"/>
        <n v="130.0"/>
        <n v="357.0"/>
        <n v="47.0"/>
        <n v="369.0"/>
        <n v="55.0"/>
        <n v="113.0"/>
        <n v="56.0"/>
        <n v="494.0"/>
        <n v="67.0"/>
        <n v="66.0"/>
        <n v="189.0"/>
        <n v="65.0"/>
        <n v="373.0"/>
        <n v="36.0"/>
        <n v="244.0"/>
        <n v="356.0"/>
        <n v="107.0"/>
        <n v="354.0"/>
        <n v="54.0"/>
        <n v="106.0"/>
        <n v="101.0"/>
        <n v="392.0"/>
        <n v="97.0"/>
        <n v="57.0"/>
        <n v="58.0"/>
        <n v="227.0"/>
        <n v="60.0"/>
        <n v="50.0"/>
        <n v="46.0"/>
        <n v="35.0"/>
        <n v="96.0"/>
        <n v="164.0"/>
        <n v="37.0"/>
        <n v="174.0"/>
        <n v="64.0"/>
        <n v="133.0"/>
        <n v="192.0"/>
        <n v="8.0"/>
        <n v="300.0"/>
        <n v="15.0"/>
        <n v="440.0"/>
        <n v="441.0"/>
        <n v="442.0"/>
        <n v="443.0"/>
        <n v="439.0"/>
        <n v="188.0"/>
        <n v="486.0"/>
        <n v="469.0"/>
        <n v="372.0"/>
        <n v="352.0"/>
        <n v="368.0"/>
        <n v="362.0"/>
        <n v="363.0"/>
        <n v="317.0"/>
        <n v="212.0"/>
        <n v="275.0"/>
        <n v="5.0"/>
        <n v="120.0"/>
        <n v="322.0"/>
        <n v="73.0"/>
        <n v="336.0"/>
        <n v="316.0"/>
        <n v="349.0"/>
        <n v="350.0"/>
        <n v="117.0"/>
        <n v="315.0"/>
        <n v="314.0"/>
        <n v="2.0"/>
        <n v="7.0"/>
        <n v="351.0"/>
        <n v="116.0"/>
        <n v="11.0"/>
        <n v="71.0"/>
        <n v="119.0"/>
        <n v="141.0"/>
        <n v="27.0"/>
        <n v="85.0"/>
        <n v="48.0"/>
        <n v="404.0"/>
        <n v="49.0"/>
        <n v="405.0"/>
        <n v="4.0"/>
        <n v="69.0"/>
        <n v="110.0"/>
        <n v="51.0"/>
        <n v="111.0"/>
        <n v="52.0"/>
        <n v="76.0"/>
        <n v="77.0"/>
        <n v="3.0"/>
        <n v="122.0"/>
        <n v="147.0"/>
        <n v="6.0"/>
        <n v="217.0"/>
        <n v="361.0"/>
        <n v="360.0"/>
        <n v="421.0"/>
        <n v="419.0"/>
        <n v="418.0"/>
        <n v="417.0"/>
        <n v="112.0"/>
        <n v="424.0"/>
        <n v="420.0"/>
        <n v="251.0"/>
        <n v="220.0"/>
        <n v="187.0"/>
        <n v="412.0"/>
        <n v="179.0"/>
        <n v="413.0"/>
        <n v="455.0"/>
        <n v="414.0"/>
        <n v="454.0"/>
        <n v="163.0"/>
        <n v="409.0"/>
        <n v="238.0"/>
        <n v="292.0"/>
        <n v="294.0"/>
        <n v="291.0"/>
        <n v="293.0"/>
        <n v="375.0"/>
        <n v="24.0"/>
        <n v="131.0"/>
        <n v="435.0"/>
        <n v="115.0"/>
        <n v="132.0"/>
        <n v="436.0"/>
        <n v="181.0"/>
        <n v="438.0"/>
        <n v="415.0"/>
        <n v="84.0"/>
        <n v="422.0"/>
        <n v="341.0"/>
        <n v="416.0"/>
        <n v="342.0"/>
        <n v="25.0"/>
        <n v="321.0"/>
        <n v="283.0"/>
        <n v="269.0"/>
        <n v="319.0"/>
        <n v="282.0"/>
        <n v="1.0"/>
        <n v="10.0"/>
        <n v="235.0"/>
        <n v="407.0"/>
        <n v="408.0"/>
        <n v="140.0"/>
        <n v="139.0"/>
        <n v="26.0"/>
        <n v="320.0"/>
        <n v="403.0"/>
        <n v="402.0"/>
        <n v="68.0"/>
        <n v="204.0"/>
        <n v="210.0"/>
        <n v="459.0"/>
        <n v="462.0"/>
        <n v="461.0"/>
        <n v="460.0"/>
        <n v="138.0"/>
        <n v="463.0"/>
        <n v="411.0"/>
        <n v="72.0"/>
        <n v="223.0"/>
        <n v="196.0"/>
        <n v="458.0"/>
        <n v="33.0"/>
        <n v="243.0"/>
        <n v="214.0"/>
        <n v="168.0"/>
        <n v="44.0"/>
        <n v="43.0"/>
        <n v="42.0"/>
        <n v="41.0"/>
        <n v="40.0"/>
        <n v="99.0"/>
        <n v="466.0"/>
        <n v="38.0"/>
        <n v="98.0"/>
        <n v="83.0"/>
        <n v="470.0"/>
        <n v="471.0"/>
        <n v="475.0"/>
        <n v="476.0"/>
        <n v="477.0"/>
        <n v="480.0"/>
        <n v="479.0"/>
        <n v="478.0"/>
        <n v="169.0"/>
        <n v="172.0"/>
        <n v="400.0"/>
        <n v="128.0"/>
        <n v="105.0"/>
        <n v="171.0"/>
        <n v="103.0"/>
        <n v="246.0"/>
        <n v="104.0"/>
        <n v="170.0"/>
        <n v="216.0"/>
        <n v="102.0"/>
        <n v="381.0"/>
        <n v="100.0"/>
        <n v="213.0"/>
        <n v="209.0"/>
        <n v="95.0"/>
        <n v="94.0"/>
        <n v="34.0"/>
        <n v="80.0"/>
        <n v="13.0"/>
        <n v="149.0"/>
        <n v="474.0"/>
        <n v="472.0"/>
        <n v="191.0"/>
        <n v="473.0"/>
        <n v="197.0"/>
        <n v="490.0"/>
        <n v="492.0"/>
        <n v="491.0"/>
        <n v="195.0"/>
        <n v="487.0"/>
        <n v="488.0"/>
        <n v="489.0"/>
        <n v="157.0"/>
        <n v="245.0"/>
        <n v="166.0"/>
        <n v="126.0"/>
        <n v="211.0"/>
        <n v="252.0"/>
        <n v="79.0"/>
        <n v="201.0"/>
        <n v="62.0"/>
        <n v="82.0"/>
        <n v="202.0"/>
        <n v="203.0"/>
      </sharedItems>
    </cacheField>
    <cacheField name="Group number">
      <sharedItems containsMixedTypes="1" containsNumber="1" containsInteger="1">
        <n v="1.0"/>
        <n v="2.0"/>
        <n v="3.0"/>
        <n v="4.0"/>
        <n v="5.0"/>
        <n v="6.0"/>
        <n v="7.0"/>
        <n v="8.0"/>
        <n v="9.0"/>
        <s v="x"/>
        <n v="10.0"/>
        <n v="12.0"/>
        <n v="13.0"/>
        <n v="14.0"/>
        <n v="15.0"/>
        <n v="16.0"/>
        <n v="17.0"/>
        <n v="18.0"/>
        <n v="19.0"/>
        <n v="20.0"/>
        <n v="21.0"/>
      </sharedItems>
    </cacheField>
    <cacheField name="Line number" numFmtId="0">
      <sharedItems containsSemiMixedTypes="0" containsString="0" containsNumber="1" containsInteger="1">
        <n v="1.0"/>
        <n v="2.0"/>
        <n v="3.0"/>
        <n v="4.0"/>
        <n v="5.0"/>
        <n v="6.0"/>
        <n v="8.0"/>
        <n v="9.0"/>
        <n v="10.0"/>
        <n v="11.0"/>
        <n v="12.0"/>
        <n v="13.0"/>
        <n v="14.0"/>
        <n v="15.0"/>
        <n v="16.0"/>
        <n v="17.0"/>
        <n v="18.0"/>
        <n v="19.0"/>
        <n v="20.0"/>
        <n v="30.0"/>
        <n v="31.0"/>
        <n v="32.0"/>
        <n v="33.0"/>
        <n v="34.0"/>
        <n v="35.0"/>
        <n v="36.0"/>
        <n v="37.0"/>
        <n v="38.0"/>
        <n v="39.0"/>
        <n v="40.0"/>
        <n v="41.0"/>
        <n v="42.0"/>
        <n v="43.0"/>
        <n v="44.0"/>
        <n v="45.0"/>
        <n v="46.0"/>
        <n v="47.0"/>
        <n v="48.0"/>
        <n v="49.0"/>
        <n v="50.0"/>
        <n v="53.0"/>
        <n v="54.0"/>
        <n v="55.0"/>
        <n v="56.0"/>
        <n v="57.0"/>
        <n v="58.0"/>
        <n v="59.0"/>
        <n v="60.0"/>
        <n v="61.0"/>
        <n v="62.0"/>
        <n v="63.0"/>
        <n v="64.0"/>
        <n v="65.0"/>
        <n v="66.0"/>
        <n v="67.0"/>
        <n v="68.0"/>
        <n v="69.0"/>
        <n v="70.0"/>
        <n v="80.0"/>
        <n v="81.0"/>
        <n v="82.0"/>
        <n v="83.0"/>
        <n v="84.0"/>
        <n v="85.0"/>
        <n v="86.0"/>
        <n v="87.0"/>
        <n v="88.0"/>
        <n v="89.0"/>
        <n v="90.0"/>
        <n v="91.0"/>
        <n v="92.0"/>
        <n v="93.0"/>
        <n v="94.0"/>
        <n v="95.0"/>
        <n v="96.0"/>
        <n v="97.0"/>
        <n v="98.0"/>
        <n v="99.0"/>
        <n v="100.0"/>
        <n v="101.0"/>
        <n v="102.0"/>
        <n v="103.0"/>
        <n v="104.0"/>
        <n v="105.0"/>
        <n v="106.0"/>
        <n v="107.0"/>
        <n v="108.0"/>
        <n v="109.0"/>
        <n v="110.0"/>
        <n v="120.0"/>
        <n v="121.0"/>
        <n v="122.0"/>
        <n v="123.0"/>
        <n v="124.0"/>
        <n v="125.0"/>
        <n v="126.0"/>
        <n v="127.0"/>
        <n v="130.0"/>
        <n v="140.0"/>
        <n v="141.0"/>
        <n v="142.0"/>
        <n v="143.0"/>
        <n v="144.0"/>
        <n v="145.0"/>
        <n v="150.0"/>
        <n v="151.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300.0"/>
        <n v="301.0"/>
        <n v="302.0"/>
        <n v="303.0"/>
        <n v="304.0"/>
        <n v="305.0"/>
        <n v="306.0"/>
        <n v="307.0"/>
        <n v="308.0"/>
        <n v="309.0"/>
        <n v="310.0"/>
        <n v="311.0"/>
        <n v="312.0"/>
        <n v="313.0"/>
        <n v="314.0"/>
        <n v="315.0"/>
        <n v="316.0"/>
        <n v="317.0"/>
        <n v="318.0"/>
        <n v="319.0"/>
        <n v="320.0"/>
        <n v="321.0"/>
        <n v="322.0"/>
        <n v="323.0"/>
        <n v="324.0"/>
        <n v="325.0"/>
        <n v="326.0"/>
        <n v="327.0"/>
        <n v="328.0"/>
        <n v="329.0"/>
        <n v="330.0"/>
        <n v="331.0"/>
        <n v="340.0"/>
        <n v="341.0"/>
        <n v="342.0"/>
        <n v="343.0"/>
        <n v="344.0"/>
        <n v="345.0"/>
        <n v="346.0"/>
        <n v="347.0"/>
        <n v="348.0"/>
        <n v="349.0"/>
        <n v="350.0"/>
        <n v="351.0"/>
        <n v="352.0"/>
        <n v="353.0"/>
        <n v="354.0"/>
        <n v="355.0"/>
        <n v="356.0"/>
        <n v="357.0"/>
        <n v="358.0"/>
        <n v="359.0"/>
        <n v="360.0"/>
        <n v="361.0"/>
        <n v="362.0"/>
        <n v="363.0"/>
        <n v="364.0"/>
        <n v="365.0"/>
        <n v="366.0"/>
        <n v="367.0"/>
        <n v="398.0"/>
        <n v="399.0"/>
        <n v="400.0"/>
        <n v="401.0"/>
        <n v="402.0"/>
        <n v="403.0"/>
        <n v="404.0"/>
        <n v="405.0"/>
        <n v="406.0"/>
        <n v="407.0"/>
        <n v="408.0"/>
        <n v="409.0"/>
        <n v="410.0"/>
        <n v="411.0"/>
        <n v="412.0"/>
        <n v="413.0"/>
        <n v="414.0"/>
        <n v="415.0"/>
        <n v="416.0"/>
        <n v="417.0"/>
        <n v="418.0"/>
        <n v="419.0"/>
        <n v="420.0"/>
        <n v="421.0"/>
        <n v="422.0"/>
        <n v="423.0"/>
        <n v="424.0"/>
        <n v="425.0"/>
        <n v="426.0"/>
        <n v="427.0"/>
        <n v="428.0"/>
        <n v="429.0"/>
        <n v="430.0"/>
        <n v="431.0"/>
        <n v="450.0"/>
        <n v="451.0"/>
        <n v="452.0"/>
        <n v="453.0"/>
        <n v="454.0"/>
        <n v="455.0"/>
        <n v="456.0"/>
        <n v="457.0"/>
        <n v="458.0"/>
        <n v="459.0"/>
        <n v="460.0"/>
        <n v="461.0"/>
        <n v="462.0"/>
        <n v="463.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10.0"/>
        <n v="511.0"/>
        <n v="515.0"/>
        <n v="516.0"/>
        <n v="517.0"/>
        <n v="518.0"/>
        <n v="519.0"/>
        <n v="520.0"/>
        <n v="521.0"/>
        <n v="522.0"/>
        <n v="523.0"/>
        <n v="524.0"/>
        <n v="525.0"/>
        <n v="530.0"/>
        <n v="531.0"/>
        <n v="532.0"/>
        <n v="533.0"/>
        <n v="534.0"/>
        <n v="535.0"/>
        <n v="536.0"/>
        <n v="537.0"/>
        <n v="538.0"/>
        <n v="539.0"/>
        <n v="540.0"/>
        <n v="541.0"/>
        <n v="542.0"/>
        <n v="543.0"/>
        <n v="550.0"/>
        <n v="551.0"/>
        <n v="560.0"/>
        <n v="561.0"/>
        <n v="562.0"/>
        <n v="563.0"/>
        <n v="564.0"/>
        <n v="565.0"/>
        <n v="566.0"/>
        <n v="567.0"/>
        <n v="568.0"/>
        <n v="569.0"/>
        <n v="570.0"/>
        <n v="571.0"/>
        <n v="572.0"/>
        <n v="573.0"/>
        <n v="574.0"/>
        <n v="575.0"/>
        <n v="576.0"/>
        <n v="577.0"/>
        <n v="578.0"/>
        <n v="579.0"/>
        <n v="580.0"/>
        <n v="581.0"/>
        <n v="582.0"/>
        <n v="583.0"/>
        <n v="584.0"/>
        <n v="585.0"/>
        <n v="586.0"/>
        <n v="587.0"/>
        <n v="588.0"/>
        <n v="589.0"/>
        <n v="590.0"/>
        <n v="591.0"/>
        <n v="600.0"/>
        <n v="610.0"/>
        <n v="611.0"/>
        <n v="612.0"/>
        <n v="613.0"/>
        <n v="614.0"/>
        <n v="615.0"/>
        <n v="616.0"/>
        <n v="617.0"/>
        <n v="618.0"/>
        <n v="619.0"/>
        <n v="620.0"/>
        <n v="621.0"/>
        <n v="622.0"/>
        <n v="630.0"/>
        <n v="631.0"/>
        <n v="640.0"/>
        <n v="641.0"/>
        <n v="642.0"/>
        <n v="643.0"/>
      </sharedItems>
    </cacheField>
    <cacheField name="ISSCAAP Group (Name)" numFmtId="0">
      <sharedItems>
        <s v="Sharks, rays, chimaeras"/>
        <s v="Tunas, bonitos, billfishes"/>
        <s v="Miscellaneous pelagic fishes"/>
        <s v="Herrings, sardines, anchovies"/>
        <s v="Miscellaneous coastal fishes"/>
        <s v="Miscellaneous demersal fishes"/>
        <s v="Flounders, halibuts, soles"/>
        <s v="Marine fishes nei"/>
        <s v="Shads"/>
        <s v="Crabs, sea-spiders"/>
        <s v="Lobsters, spiny-rock lobsters"/>
        <s v="King crabs, , squat lobsters"/>
        <s v="Shrimps, prawns"/>
        <s v="Miscellaneous marine crustaceans"/>
        <s v="Squids, cuttlefishes, octopuses"/>
        <s v="Miscellaneous marine molluscs"/>
        <s v="Sea-urchins and other echinoderms"/>
      </sharedItems>
    </cacheField>
    <cacheField name="English Name Data" numFmtId="0">
      <sharedItems containsBlank="1">
        <m/>
        <s v="Sharks"/>
        <s v="Elasmobranchs"/>
        <s v="Rays"/>
        <s v="Blue shark Indian Ocean"/>
        <s v="Scalloped hammerhead shark"/>
        <s v="Skipjack tuna"/>
        <s v="Yellowfin tuna"/>
        <s v="Frigate and Bullet tunas"/>
        <s v="Little tunny"/>
        <s v="Narrow-barred Spanish mackerel"/>
        <s v="Narrow-barred Spanish mackerel "/>
        <s v="Dogtooth Tuna"/>
        <s v="Indo-Pacific sailfish"/>
        <s v="Black marlin"/>
        <s v="Striped marlin"/>
        <s v="Longtail tuna"/>
        <s v="Swordfish"/>
        <s v="Bigeye tuna"/>
        <s v="Spotted seerfish"/>
        <s v="Indo-Pacific king mackerel"/>
        <s v="Seerfish"/>
        <s v="Blue marlin"/>
        <s v="Other clupeids"/>
        <s v="Oil sardine"/>
        <s v="Other sardines"/>
        <s v="Anchovies"/>
        <s v="Small pelagics"/>
        <s v="Grenadier anchovy"/>
        <s v="Thryssa"/>
        <s v="Soles"/>
        <s v="Hilsa shad"/>
        <s v="Milkfish"/>
        <s v="Wolf herring"/>
        <s v="Brownspotted grouper"/>
        <s v="Other carangids"/>
        <s v="Aggregate"/>
        <s v="Smalltooth emperors"/>
        <s v="Scads"/>
        <s v="Smalltooth emperor "/>
        <s v="John's snapper"/>
        <s v="Orange-spotted grouper"/>
        <s v="Malabar blood snapper"/>
        <s v="Malabar blood snapper "/>
        <s v="Orange-spotted grouper "/>
        <s v="Blood snapper"/>
        <s v="Bombayduck"/>
        <s v="Threadfin breams"/>
        <s v="Silverbellies"/>
        <s v="Bartail flathead"/>
        <s v="Lizardfishes"/>
        <s v="Pink ear emperor"/>
        <s v="Greater lizardfish"/>
        <s v="Rockcods"/>
        <s v="Lizardfish"/>
        <s v="Croakers"/>
        <s v="Groupers"/>
        <s v="Catfishes"/>
        <s v="Silver pomfrets"/>
        <s v="Silver pomfret"/>
        <s v="Black pomfret"/>
        <s v="Javelin grunter"/>
        <s v="Goldlined seabream"/>
        <s v="Other perches"/>
        <s v="Snappers"/>
        <s v="Tigertooth croaker"/>
        <s v="Grunters"/>
        <s v="Smallspotted grunter"/>
        <s v="Rabbitfish"/>
        <s v="White-spotted spinefoot "/>
        <s v="White-spotted spinefoot"/>
        <s v="Marbled Spinefoot"/>
        <s v="Indian pompano"/>
        <s v="Largehead hairtail"/>
        <s v="Duskytail grouper "/>
        <s v="Dusky tail grouper"/>
        <s v="Painted sweetlips "/>
        <s v="Painted sweetlips"/>
        <s v="Areolate grouper"/>
        <s v="Spinycheek grouper"/>
        <s v="Smallscaled grouper "/>
        <s v="Longnose Parrotfish"/>
        <s v="Spotfin flathead"/>
        <s v="Ribbonfish"/>
        <s v="Bluespot mullet "/>
        <s v="Snub nose emperor"/>
        <s v="Sky Emperor"/>
        <s v="Spangled emperor"/>
        <s v="Spangled emperor "/>
        <s v="Dory snapper "/>
        <s v="Blueline snapper"/>
        <s v="Two-spot Red Snapper"/>
        <s v="Greenback mullet"/>
        <s v="Haffara seabream"/>
        <s v="Blue spotted mullet"/>
        <s v="Sordid rubberlip "/>
        <s v="Blue-barred parrotfish "/>
        <s v="Yellow-edged Lyretail Grouper"/>
        <s v="Goldband goatfish"/>
        <s v="Arabian Sweetlips"/>
        <s v="Pearly goatfish "/>
        <s v="Dwarf monocle bream"/>
        <s v="Giant catfish"/>
        <s v="Alfonsino - Southern Indian Ocean"/>
        <s v="Fourfinger threadfin"/>
        <s v="Seabreams"/>
        <s v="Threadfin bream"/>
        <s v="All demersals"/>
        <s v="Rusty Jobfish"/>
        <s v="Santer seabream"/>
        <s v="Longtail silverbiddy "/>
        <s v="Longtail silver biddy"/>
        <s v="Common pike conger"/>
        <s v="Yellowfin seabream "/>
        <s v="Twobar seabream "/>
        <s v="King soldierbream"/>
        <s v="Delagoa threadfin bream "/>
        <s v="Squaretail Coral Grouper"/>
        <s v="Roving Coral Grouper"/>
        <s v="Moontail bull’s eye"/>
        <s v="Black spotted croaker"/>
        <s v="Indian mackerel"/>
        <s v="Indian mackerel "/>
        <s v="Horse mackerel"/>
        <s v="Talang queen fish"/>
        <s v="Talang queenfish"/>
        <s v="Indian scad"/>
        <s v="Pomfrets"/>
        <s v="Great barracuda"/>
        <s v="Yellowtail barracuda "/>
        <s v="Sawtooth barracuda"/>
        <s v="Arabian scad"/>
        <s v="Cobia "/>
        <s v="False trevally"/>
        <s v="Cobia"/>
        <s v="Golden trevally "/>
        <s v=" Malabar trevally "/>
        <s v="Malabar trevally"/>
        <s v="Longnose trevally"/>
        <s v="Orangespotted trevally "/>
        <s v="Orange spotted trevally"/>
        <s v="Common dolphinfish"/>
        <s v="Bludger "/>
        <s v=" Flat needlefish"/>
        <s v="Orange roughy"/>
        <s v="Crabs"/>
        <s v="Blue swimming crab "/>
        <s v="Blue swimming crab"/>
        <s v="Crucifix crab"/>
        <s v="Spiny lobster"/>
        <s v="Shovel-nosed lobster"/>
        <s v="Non-penaeid prawns"/>
        <s v="Penaeid prawns"/>
        <s v="Large shrimp"/>
        <s v="Green tiger shrimp"/>
        <s v="Small shrimp"/>
        <s v="KniM shrimp"/>
        <s v="Deep-sea pandalid shrimp"/>
        <s v="Paste shrimp"/>
        <s v="Arabian red shrimp"/>
        <s v="Squids Cuttlefishes Octopus"/>
        <s v="Pharaoh cuttlefish "/>
        <s v="Pharaoh cuttlefish"/>
        <s v="Spineless cuttlefish"/>
      </sharedItems>
    </cacheField>
    <cacheField name="ASFIS Name" numFmtId="0">
      <sharedItems containsBlank="1">
        <s v="Sharks, rays, skates, etc. NEI"/>
        <m/>
        <s v="Silky shark"/>
        <s v="Carcharhinus sharks NEI"/>
        <s v="Blue shark"/>
        <s v="Various sharks NEI"/>
        <s v="Scalloped hammerhead "/>
        <s v="Batoid fishes NEI"/>
        <s v="Skipjack tuna"/>
        <s v="Yellowfin tuna"/>
        <s v="Bullet tuna"/>
        <s v="Frigate tuna"/>
        <s v="Frigate and Bullet tunas"/>
        <s v="Kawakawa"/>
        <s v="Narrow-barred Spanish mackerel"/>
        <s v="Narrow-barred Spanish mackerel "/>
        <s v="Dogtooth tuna"/>
        <s v="Indo-Pacific sailfish"/>
        <s v="Marlins,sailfishes,etc. NEI"/>
        <s v="Black marlin"/>
        <s v="Striped marlin"/>
        <s v="Longtail tuna"/>
        <s v="Swordfish"/>
        <s v="Bigeye tuna"/>
        <s v="Southern bluefin tuna"/>
        <s v="Indo-Pacific king mackerel"/>
        <s v="Seerfishes NEI"/>
        <s v="Blue marlin"/>
        <s v="Striped bonito"/>
        <s v="Wahoo"/>
        <s v="Clupeoids nei"/>
        <s v="Indian oil sardine"/>
        <s v="Sardinellas NEI"/>
        <s v="Stolephorus anchovies NEI"/>
        <s v="Silver-stripe round herring"/>
        <s v="Commerson's anchovy"/>
        <s v="White sardinella"/>
        <s v="Goldstripe sardinella"/>
        <s v="Buccaneer anchovy"/>
        <s v="Orangemouth anchovy"/>
        <s v="Unicorn cod"/>
        <s v="Flatfishes NEI"/>
        <s v="Indian halibut"/>
        <s v="Tonguefishes"/>
        <s v="Leopard flounder"/>
        <s v="Freshwater fishes NEI"/>
        <s v="Hilsa shad"/>
        <s v="Kelee shad"/>
        <s v="Indian pellona"/>
        <s v="Milkfish"/>
        <s v="Wolf-herrings NEI"/>
        <s v="Brownspotted grouper"/>
        <s v="Carangids NEI"/>
        <s v="Emperors(=Scavengers) NEI"/>
        <s v="Smalltooth emperors"/>
        <s v="Smalltooth emperor "/>
        <s v="John's snapper"/>
        <s v="Orange-spotted grouper"/>
        <s v="Malabar blood snapper"/>
        <s v="Malabar blood snapper "/>
        <s v="Orange-spotted grouper "/>
        <s v="Emperor red snapper"/>
        <s v="Bombayduck"/>
        <s v="Threadfin breams NEI"/>
        <s v="Threadfin and dwarf breams NEI"/>
        <s v="Ponyfishes(=Slipmouths)"/>
        <s v="Bartail flathead"/>
        <s v="Pink ear emperor"/>
        <s v="Greater lizardfish"/>
        <s v="Groupers NEI"/>
        <s v="Croakers, drums NEI"/>
        <s v="Groupers, seabasses NEI"/>
        <s v="Blacktip sea catfish"/>
        <s v="Chinese silver pomfret"/>
        <s v="Silver pomfret"/>
        <s v="Black pomfret"/>
        <s v="Javelin grunter"/>
        <s v="Goldlined seabream"/>
        <s v="Percoids NEI"/>
        <s v="Snappers NEI"/>
        <s v="Tigertooth croaker"/>
        <s v="Striped piggy"/>
        <s v="Smallspotted grunter"/>
        <s v="Streaked spinefoot"/>
        <s v="White-spotted spinefoot "/>
        <s v="Marbled spinefoot"/>
        <s v="Shoemaker spinefoot"/>
        <s v="Spinefeet(=Rabbitfishes) NEI"/>
        <s v="Indian pompano"/>
        <s v="Largehead hairtail"/>
        <s v="Snubnose pompano"/>
        <s v="Green humphead parrotfish"/>
        <s v="Slinger seabream"/>
        <s v="Spotted sicklefish"/>
        <s v="Duskytail grouper "/>
        <s v="White-blotched grouper"/>
        <s v="Painted sweetlips "/>
        <s v="Painted sweetlips"/>
        <s v="Areolate grouper"/>
        <s v="Spinycheek grouper"/>
        <s v="Comet grouper"/>
        <s v="Summan grouper"/>
        <s v="Greasy grouper"/>
        <s v="Smallscaled grouper "/>
        <s v="Brown-marbled grouper"/>
        <s v="Blacktip grouper"/>
        <s v="Whitespotted grouper"/>
        <s v="Oblique-banded grouper"/>
        <s v="White-edged grouper"/>
        <s v="Ponyfishes(=Slipmouths) NEI"/>
        <s v="Candelamoa parrotfish"/>
        <s v="Grunts, sweetlips NEI"/>
        <s v="Spotfin flathead"/>
        <s v="Savalai hairtail"/>
        <s v="Bluespot mullet"/>
        <s v="Thumbprint emperor"/>
        <s v="Snubnose emperor"/>
        <s v="Sky emperor"/>
        <s v="Spangled emperor"/>
        <s v="Spangled emperor "/>
        <s v="Spotcheek emperor"/>
        <s v="Orange-striped emperor"/>
        <s v="Yellowlip emperor"/>
        <s v="Snappers, jobfishes NEI"/>
        <s v="Humpback red snapper"/>
        <s v="Dory snapper "/>
        <s v="Dory snapper"/>
        <s v="Blueline snapper"/>
        <s v="Two-spot red snapper"/>
        <s v="Common bluestripe snapper"/>
        <s v="Bluestriped snapper"/>
        <s v="Five-lined snapper"/>
        <s v="Humphead snapper"/>
        <s v="Klunzinger's mullet"/>
        <s v="Greenback mullet"/>
        <s v="Haffara seabream"/>
        <s v="Blueskin seabream"/>
        <s v="Sobaity seabream"/>
        <s v="Sordid rubberlip "/>
        <s v="Blue-barred parrotfish "/>
        <s v="Dusky parrotfish"/>
        <s v="Gulf parrotfish"/>
        <s v="Yellow-edged lyretail"/>
        <s v="White-edged lyretail"/>
        <s v="Goatfishes"/>
        <s v="Yellowstriped goatfish"/>
        <s v="Goldband goatfish"/>
        <s v="Yellowstripe goatfish"/>
        <s v="Goatfishes, red mullets NEI"/>
        <s v="Minstrel sweetlips"/>
        <s v="Trout sweetlips"/>
        <s v="Pearly goatfish "/>
        <s v="Sabre squirrelfish"/>
        <s v="Blackspotted rubberlip"/>
        <s v="Fourlined terapon"/>
        <s v="Smooth dwarf monocle bream"/>
        <s v="Bluespine unicornfish"/>
        <s v="Thumbprint monocle bream"/>
        <s v="Black-streaked monocle bream"/>
        <s v="Sillago-whitings"/>
        <s v="Silver sillago"/>
        <s v="Yellowbar angelfish"/>
        <s v="Donkey croaker"/>
        <s v="Humpnose big-eye bream"/>
        <s v="Pike-congers NEI"/>
        <s v="Giant catfish"/>
        <s v="Sweetlips, rubberlips NEI"/>
        <s v="Hound needlefish"/>
        <s v="Green jobfish / Crimson jobfish / Rusty jobfish"/>
        <s v="Splendid alfonsino"/>
        <s v="Alfonsino"/>
        <s v="Fourfinger threadfin"/>
        <s v="Hairtails, scabbardfishes NEI"/>
        <s v="Hairtails NEI"/>
        <s v="Porgies, seabreams NEI /   "/>
        <s v="Japanese threadfin bream"/>
        <s v="Randall's threadfin bream"/>
        <s v="Rusty jobfish"/>
        <s v="Santer seabream"/>
        <s v="Longtail silverbiddy "/>
        <s v="Common pike conger"/>
        <s v="Yellowfin seabream "/>
        <s v="Twobar seabream "/>
        <s v="King soldier bream"/>
        <s v="Delagoa threadfin bream "/>
        <s v="Goldsilk seabream"/>
        <s v="Peacock hind"/>
        <s v="Golden hind"/>
        <s v="Yellowfin hind"/>
        <s v="Coral hind"/>
        <s v="Marbled parrotfish"/>
        <s v="Squaretail coralgrouper"/>
        <s v="Roving coralgrouper"/>
        <s v="Redmouth grouper"/>
        <s v="Green jobfish"/>
        <s v="Ornate jobfish"/>
        <s v="Crimson jobfish"/>
        <s v="Goldbanded jobfish"/>
        <s v="Deep-water red snapper"/>
        <s v="Deepwater longtail red snapper"/>
        <s v="Sohal surgeonfish"/>
        <s v="Common silver-biddy"/>
        <s v="Mojarras(=Silver-biddies) NEI"/>
        <s v="Aprion spp"/>
        <s v="Threadfins, tasselfishes NEI"/>
        <s v="Moontail bullseye"/>
        <s v="Blackspotted croaker"/>
        <s v="Indian mackerel "/>
        <s v="Mackerels NEI"/>
        <s v="Queenfishes"/>
        <s v="Jack and horse mackerels NEI"/>
        <s v="Torpedo scad"/>
        <s v="Talang queenfish"/>
        <s v="Indian scad"/>
        <s v="Scads NEI"/>
        <s v="Brilliant pomfret"/>
        <s v="Great barracuda"/>
        <s v="Yellowtail barracuda "/>
        <s v="Pickhandle barracuda"/>
        <s v="Sawtooth barracuda"/>
        <s v="Barracudas, etc. NEI"/>
        <s v="Arabian scad"/>
        <s v="Cobia "/>
        <s v="False trevally"/>
        <s v="Cobia"/>
        <s v="Golden trevally "/>
        <s v="Malabar trevally "/>
        <s v="Malabar trevally"/>
        <s v="Longnose trevally"/>
        <s v="Orangespotted trevally "/>
        <s v="Orange spotted trevally"/>
        <s v="Bluefin trevally"/>
        <s v="Giant trevally"/>
        <s v="Shrimp scad"/>
        <s v="Common dolphinfish"/>
        <s v="Jacks, crevalles NEI"/>
        <s v="Black-barred halfbeak"/>
        <s v="Bludger "/>
        <s v=" Flat needlefish"/>
        <s v="Orange roughy"/>
        <s v="Swimming crabs, etc. NEI"/>
        <s v="Marine crabs NEI"/>
        <s v="Blue swimming crab "/>
        <s v="Pink geryon"/>
        <s v="Indo-Pacific swamp crab"/>
        <s v="Chaceon geryons NEI"/>
        <s v="Crucifix crab"/>
        <s v="Mozambique lobster"/>
        <s v="Palinurid spiny lobsters NEI"/>
        <s v="Painted spiny lobster"/>
        <s v="Pronghorn spiny lobster"/>
        <s v="Ornate spiny lobster"/>
        <s v="Longlegged spiny lobster"/>
        <s v="Scalloped spiny lobster"/>
        <s v="Natal spiny lobster"/>
        <s v="St.Paul rock lobster"/>
        <s v="Palaemonid shrimps NEI"/>
        <s v="Penaeid shrimps NEI"/>
        <s v="Parapenaeus shrimps NEI"/>
        <s v="Giant tiger prawn"/>
        <s v="Green tiger shrimp"/>
        <s v="Indian white prawn"/>
        <s v="Parapenaeopsis shrimps NEI"/>
        <s v="Spiny lobsters NEI"/>
        <s v="Metapenaeus shrimps NEI"/>
        <s v="Peregrine shrimp"/>
        <s v="Speckled shrimp"/>
        <s v="Knife shrimp"/>
        <s v="Giant red shrimp"/>
        <s v="Arabian red shrimp"/>
        <s v="Cephalopods NEI"/>
        <s v="Pharaoh cuttlefish "/>
        <s v="Pharaoh cuttlefish"/>
        <s v="Spineless cuttlefish"/>
        <s v="Various squids nei"/>
        <s v="Octopuses, etc. NEI"/>
        <s v="Big blue octopus"/>
        <s v="Cuttlefish, bobtail squids NEI"/>
        <s v="Prickly redfish"/>
        <s v="White teatfish"/>
      </sharedItems>
    </cacheField>
    <cacheField name="Same in data and FishStat" numFmtId="0">
      <sharedItems containsBlank="1">
        <b v="1"/>
        <m/>
        <b v="0"/>
      </sharedItems>
    </cacheField>
    <cacheField name="in FishStat" numFmtId="0">
      <sharedItems containsBlank="1">
        <s v="x"/>
        <m/>
        <s v=" "/>
      </sharedItems>
    </cacheField>
    <cacheField name="ASFIS Scientific Name 2024" numFmtId="0">
      <sharedItems containsBlank="1">
        <s v="Elasmobranchii"/>
        <m/>
        <s v="Carcharhinus falciformis"/>
        <s v="Carcharhinus spp"/>
        <s v="Prionace glauca"/>
        <s v="Selachimorpha (Pleurotremata)"/>
        <s v="Sphyrna lewini"/>
        <s v="Batoidea or Batoidimorpha (Hypotremata)"/>
        <s v="Katsuwonus pelamis"/>
        <s v="Thunnus albacares"/>
        <s v="Auxis rochei"/>
        <s v="Auxis thazard"/>
        <s v="Auxis thazard, A. rochei"/>
        <s v="Euthynnus affinis"/>
        <s v="Scomberomorus commerson"/>
        <s v="Scomberomorus commerson"/>
        <s v="Gymnosarda unicolor"/>
        <s v="Istiophorus platypterus"/>
        <s v="Istiophoridae"/>
        <s v="Istiompax indica"/>
        <s v="Kajikia audax"/>
        <s v="Thunnus tonggol"/>
        <s v="Thunnus tonggol "/>
        <s v="Xiphias gladius"/>
        <s v="Thunnus obesus"/>
        <s v="Thunnus maccoyii"/>
        <s v="Scomberomorus guttatus"/>
        <s v="Scomberomorus spp"/>
        <s v="Makaira nigricans"/>
        <s v="Makaira nigricans "/>
        <s v="Sarda orientalis"/>
        <s v="Acanthocybium solandri"/>
        <s v="Clupeoids nei"/>
        <s v="Sardinella longiceps"/>
        <s v="Sardinella spp"/>
        <s v="Stolephorus spp"/>
        <s v="Spratelloides gracilis"/>
        <s v="Stolephorus commersonnii"/>
        <s v="Sardinella albella "/>
        <s v="Sardinella gibbosa"/>
        <s v="Encrasicholina punctifer"/>
        <s v="Thryssa vitrirostris"/>
        <s v="Bregmaceros mcclellandi"/>
        <s v="Pleuronectiformes"/>
        <s v="Psettodes erumei"/>
        <s v="Cynoglossidae"/>
        <s v="Bothus pantherinus"/>
        <s v="Osteichthyes"/>
        <s v="Tenualosa ilisha"/>
        <s v="Hilsa kelee"/>
        <s v="Pellona ditchela"/>
        <s v="Chanos chanos"/>
        <s v="Chanos chanos "/>
        <s v="Chirocentrus spp"/>
        <s v="Epinephelus chlorostigma"/>
        <s v="Carangidae"/>
        <s v="Lethrinidae "/>
        <s v="Lethrinus microdon"/>
        <s v="Lutjanus johni"/>
        <s v="Lutjanus johnii"/>
        <s v="Epinephelus coioides"/>
        <s v="Lutjanus malabaricus"/>
        <s v="Epinephelus coioides"/>
        <s v="Lutjanus sebae"/>
        <s v="Harpadon nehereus"/>
        <s v="Nemipterus spp"/>
        <s v="Nemipteridae"/>
        <s v="Leiognathus spp"/>
        <s v="Platycephalus indicus"/>
        <s v="Saurida spp"/>
        <s v="Lethrinus lentjan"/>
        <s v="Saurida tumbil"/>
        <s v="Epinephelus spp"/>
        <s v="Sciaenidae"/>
        <s v="Serranidae"/>
        <s v="Plicofollis dussumieri"/>
        <s v="Pampus chinensis"/>
        <s v="Pampus argenteus"/>
        <s v="Parastromateus niger"/>
        <s v="Pomadasys kaakan"/>
        <s v="Rhabdosargus sarba"/>
        <s v="Rhabdosargus sarba "/>
        <s v="Percoidei"/>
        <s v="Lutjanus spp"/>
        <s v="Otolithes ruber"/>
        <s v="Pomadasys spp"/>
        <s v="Pomadasys stridens"/>
        <s v="Pomadasys commersonnii"/>
        <s v="Pomadasys maculatus"/>
        <s v="Siganus javus"/>
        <s v="Siganus canaliculatus"/>
        <s v="Siganus canaliculatus"/>
        <s v="Siganus canaliculatus "/>
        <s v="Siganus rivulatus"/>
        <s v="Siganus sutor"/>
        <s v="Siganus spp"/>
        <s v="Trachinotus mookalee"/>
        <s v="Trichiurus lepturus"/>
        <s v="Trachinotus blochii"/>
        <s v="Epinephelus coioides "/>
        <s v="Bolbometopon muricatum"/>
        <s v="Chrysoblephus puniceus"/>
        <s v="Drepane punctata"/>
        <s v="Epinephelus bleekeri"/>
        <s v="Epinephelus multinotatus"/>
        <s v="Diagramma pictum"/>
        <s v="Epinephelus areolatus"/>
        <s v="Epinephelus diacanthus"/>
        <s v="Epinephelus diacanthus "/>
        <s v="Epinephelus morrhua"/>
        <s v="Epinephelus summana"/>
        <s v="Epinephelus tauvina"/>
        <s v="Epinephelus polylepis"/>
        <s v="Epinephelus fuscoguttatus"/>
        <s v="Epinephelus fasciatus"/>
        <s v="Epinephelus coeruleopunctatus"/>
        <s v="Epinephelus radiatus"/>
        <s v="Epinepheus albomarginatus"/>
        <s v="Leiognathidae"/>
        <s v="Hipposcarus harid"/>
        <s v="Haemulidae (=Pomadasyidae)"/>
        <s v="Grammoplites suppositus "/>
        <s v="Lepturocanthus savala"/>
        <s v="Crenimugil seheli"/>
        <s v="Lethrinus harak"/>
        <s v="Lethrinus borbonicus"/>
        <s v="Lethrinus borbonicus "/>
        <s v="Lethrinus mahsena"/>
        <s v="Lethrinus nebulosus"/>
        <s v="Lethrinus nebulosus"/>
        <s v="Lethrinus rubrioperculatus"/>
        <s v="Lethrinus obsoletus"/>
        <s v="Lethrinus spp"/>
        <s v="Lethrinus xanthochilus"/>
        <s v="Lutjanidae"/>
        <s v="Lutjanus gibbus"/>
        <s v="Lutjanus fulviflamma"/>
        <s v="Lutjanus coeruleolineatus"/>
        <s v="Lutjanus bohar"/>
        <s v="Lutjanus kasmira "/>
        <s v="Lutjanus kasmira"/>
        <s v="Lutjanus notatus"/>
        <s v="Lutjanus quinquelineatus"/>
        <s v="Lutjanus sanguineus"/>
        <s v="Planiliza klunzingeri"/>
        <s v="Planiliza subviridis"/>
        <s v="Rhabdosargus haffara"/>
        <s v="Polysteganus coeruleopunctatus"/>
        <s v="Sparidentex hasta"/>
        <s v="Plectorhinchus sordidus"/>
        <s v="Scarus ghobban"/>
        <s v="Scarus niger"/>
        <s v="Scarus persicus"/>
        <s v="Variola louti"/>
        <s v="Variola albimarginata "/>
        <s v="Upeneus spp"/>
        <s v="Upeneus vittatus"/>
        <s v="Upeneus moluccensis "/>
        <s v="Mulloidichthys flavolineatus"/>
        <s v="Mullidae"/>
        <s v="Plectorhinchus schotaf"/>
        <s v="Plectorhinchus pictus"/>
        <s v="Parupeneus margaritatus"/>
        <s v="Sargocentron spiniferum"/>
        <s v="Plectorhinchus gaterinus"/>
        <s v="Pelates quadrilineatus"/>
        <s v="Parascolopsis aspinosa"/>
        <s v="Naso unicornis"/>
        <s v="Scolopsis bimaculata"/>
        <s v="Scolopsis taeniata"/>
        <s v="Sillaginidae"/>
        <s v="Sillago sihama"/>
        <s v="Pomacanthus maculosus"/>
        <s v="Pennahia aneus"/>
        <s v="Monotaxis grandoculis"/>
        <s v="Muraenesox spp"/>
        <s v="Mugil spp"/>
        <s v="Netuma thalassina"/>
        <s v="Plectorhinchus spp"/>
        <s v="Tylosurus crocodilus"/>
        <s v="Aprion virescens / Pristipomoides filamentosus / Aphareus rutilans"/>
        <s v="Beryx splendens"/>
        <s v="Beryx decadactylus"/>
        <s v="Eleutheronema tetradactylum"/>
        <s v="Trichiurudae"/>
        <s v="Trichiurus spp"/>
        <s v="Sparidae / Lethrinus spp"/>
        <s v="Nemipterus japonicus"/>
        <s v="Nemipterus randalli"/>
        <s v="Aphareus rutilans"/>
        <s v="Cheimerius nufar"/>
        <s v="Gerres longirostris"/>
        <s v="Gerres longirostris "/>
        <s v="Muraenesox bagio "/>
        <s v="Acanthopagrus latus"/>
        <s v="Acanthopagrus latus"/>
        <s v="Acanthopagrus bifasciatus"/>
        <s v="Argyrops spinifer"/>
        <s v="Nemipterus bipunctatus"/>
        <s v="Acanthopagrus berda"/>
        <s v="Cephalopholis argus"/>
        <s v="Cephalopholis aurantia"/>
        <s v="Cephalopholis hemistiktos"/>
        <s v="Cephalopholis miniata"/>
        <s v="Leptoscarus vaigiensis"/>
        <s v="Plectropomus areolatus"/>
        <s v="Saudi Arabia (RS)"/>
        <s v="Plectropomus pessuliferus"/>
        <s v="Aethaloperca rogaa"/>
        <s v="Aprion virescens "/>
        <s v="Pristipomoides argyrogrammicus "/>
        <s v="Pristipomoides filamentosus"/>
        <s v="Pristipomoides multidens "/>
        <s v="Etelis carbunculus"/>
        <s v="Etelis coruscans"/>
        <s v="Acanthurus sohal"/>
        <s v="Gerres oyena"/>
        <s v="Gerres spp"/>
        <s v="Polynemidae"/>
        <s v="Priacanthus hamrur "/>
        <s v="Protonibea diacanthus"/>
        <s v="Rastrelliger kanagurta"/>
        <s v="Rastrelliger kanagurta "/>
        <s v="Rastrelliger kanarguta"/>
        <s v="Scombridae"/>
        <s v="Scomberoides spp"/>
        <s v="Trachurus spp"/>
        <s v="Megalaspis cordyla"/>
        <s v="Scomberoides commersonnianus"/>
        <s v="Decapterus russelli"/>
        <s v="Decapterus spp"/>
        <s v="Eumegistus illustris"/>
        <s v="Sphyraena barracuda"/>
        <s v="Sphyraena flavicauda"/>
        <s v="Sphyraena flavicauda"/>
        <s v="Sphyraena jello"/>
        <s v="Sphyraena putnamae "/>
        <s v="Sphyraenidae"/>
        <s v="Trachurus indicus"/>
        <s v="Rachycentron canadum"/>
        <s v="Lactarius lactarius"/>
        <s v="Rachycentron canadum "/>
        <s v="Lactarius lactarius "/>
        <s v="Gnathanodon speciosus"/>
        <s v="Platycaranx malabaricus"/>
        <s v="Platycaranx chrysophrys"/>
        <s v="Flavocaranx bajad"/>
        <s v="Caranx melampygus"/>
        <s v="Caranx ignobilis"/>
        <s v="Alepes djedaba"/>
        <s v="Coryphaena hippurus "/>
        <s v="Caranx spp"/>
        <s v="Carangidae "/>
        <s v="Hemiramphus far"/>
        <s v="Turrum gymnostethus"/>
        <s v="Ablennes hians"/>
        <s v="Hoplostethus atlanticus"/>
        <s v="Portunidae"/>
        <s v="Brachyura"/>
        <s v="Portunus pelagicus"/>
        <s v="Chaceon macphersoni"/>
        <s v="Scylla serrata"/>
        <s v="Chaceon spp"/>
        <s v="Charybdis feriatus"/>
        <s v="Metanephrops mozambicus"/>
        <s v="Panulirus spp"/>
        <s v="Panulirus versicolor"/>
        <s v="Panulirus penicillatus"/>
        <s v="Panulirus ornatus"/>
        <s v="Panulirus longipes"/>
        <s v="Panulirus homarus"/>
        <s v="Palinurus delagoae"/>
        <s v="Jasus paulensis"/>
        <s v="Palaemonidae"/>
        <s v="Penaeidae"/>
        <s v="Penaeus spp"/>
        <s v="Penaeus monodon"/>
        <s v="Penaeus semisulcatus"/>
        <s v="Penaeus indicus"/>
        <s v="Parapenaeopsis spp"/>
        <s v="Palinuridae"/>
        <s v="Metapenaeus spp"/>
        <s v="Metapenaeus stebbingi"/>
        <s v="Metapenaeus monoceros"/>
        <s v="Haliporoides triarthus"/>
        <s v="Haliporoides triarthrus"/>
        <s v="Aristaeomorpha foliacae"/>
        <s v="Aristeus alcocki "/>
        <s v="Cephalopoda"/>
        <s v="Sepia pharaonis"/>
        <s v="Sepiella inermis"/>
        <s v="Loliginidae, Ommastrephidae"/>
        <s v="Octopodidae"/>
        <s v="Octopus cyanea"/>
        <s v="Sepiidae, Sepiolidae"/>
        <s v="Thelenota ananas"/>
        <s v="Holothuria fuscogilva "/>
        <s v="Holothuria spp"/>
        <s v="Holothuroidea"/>
      </sharedItems>
    </cacheField>
    <cacheField name="Scientific name in Data" numFmtId="0">
      <sharedItems>
        <s v="Elasmobranchii"/>
        <s v="Elasmobranchs"/>
        <s v="Sharks Skates Rays"/>
        <s v="Carcharhinus falciformis"/>
        <s v="Carcharhinus sp"/>
        <s v="Carcharhinidae"/>
        <s v="Dasyatidae/ Mobulidae/ Gymnuridae"/>
        <s v="Prionace glauca"/>
        <s v="Selachimorpha (Pleurotremata)"/>
        <s v="Sphyrna lewini"/>
        <s v="Rajiformes"/>
        <s v="Rhinobatidae"/>
        <s v="Batoids"/>
        <s v="Katsuwonus pelamis"/>
        <s v="Thunnus albacares"/>
        <s v="Auxis rochei"/>
        <s v="Auxis thazard"/>
        <s v="Auxis spp"/>
        <s v="Euthynnus affinis"/>
        <s v="Scomberomorus commerson"/>
        <s v="Scomberomorus commerson"/>
        <s v="Gymnosarda unicolor"/>
        <s v="Istiophorus platypterus"/>
        <s v="Istiophorus sp"/>
        <s v="Istiophoridae"/>
        <s v="Istiompax indica"/>
        <s v="Tetrapturus audax"/>
        <s v="Thunnus tonggol"/>
        <s v="Thunnus tonggol "/>
        <s v="Xiphias gladius"/>
        <s v="Thunnus obesus"/>
        <s v="Thunnus maccoyii"/>
        <s v="Scomberomorus guttatus"/>
        <s v="Scomberomorus spp"/>
        <s v="Makaira nigricans"/>
        <s v="Makaira nigricans "/>
        <s v="Sarda orientalis"/>
        <s v="Acanthocybium solandri"/>
        <s v="Clupeidae"/>
        <s v="Sardinella longiceps"/>
        <s v="Sardinella sp"/>
        <s v="Stolephorus sp"/>
        <s v="Spratelloides gracilis"/>
        <s v="Stolephorus commersonnii"/>
        <s v="Rastrelliger/ Sardinella"/>
        <s v="Sardinella albella "/>
        <s v="Sardinella gibbosa"/>
        <s v="Coilia sp"/>
        <s v="Encrasicholina devisi"/>
        <s v="Encrasicholina punctifer"/>
        <s v="Thryssa vitrirostris"/>
        <s v="Thryssa sp"/>
        <s v="Bregmaceros mcclellandi"/>
        <s v="Pleuronectiformes"/>
        <s v="Psettodes erumei"/>
        <s v="Cynoglossidae"/>
        <s v="Bothus pantherinus"/>
        <s v="Osteichthyes"/>
        <s v="Tenualosa ilisha"/>
        <s v="Hilsa kelee"/>
        <s v="Pellona ditchela"/>
        <s v="Chanos chanos"/>
        <s v="Chanos chanos "/>
        <s v="Chirocentrus sp"/>
        <s v="Epinephelus chlorostigma"/>
        <s v="Carangidae"/>
        <s v="Lethrinidae "/>
        <s v="Lethrinus microdon"/>
        <s v="Lutjanus johni"/>
        <s v="Lutjanus johnii"/>
        <s v="Epinephelus coioides"/>
        <s v="Lutjanus malabaricus"/>
        <s v="Lutjanus malabaricus"/>
        <s v="Epinephelus coioides"/>
        <s v="Lutjanus sebae"/>
        <s v="Harpadon nehereus"/>
        <s v="Nemipterus sp"/>
        <s v="Nemipteridae"/>
        <s v="Leiognathus sp"/>
        <s v="Platycephalus indicus"/>
        <s v="Saurida sp"/>
        <s v="Lethrinus lentjan"/>
        <s v="Saurida tumbil"/>
        <s v="Epinephelus sp"/>
        <s v="Sciaenidae"/>
        <s v="Epinephelus spp"/>
        <s v="Serranidae "/>
        <s v="Arius/ Plicofolis"/>
        <s v="Serranidae"/>
        <s v="Arius dussumieri"/>
        <s v="Pampus sp"/>
        <s v="Pampus argenteus"/>
        <s v="Parastromateus niger"/>
        <s v="Pomadasys kaakan"/>
        <s v="Rhabdosargus sarba"/>
        <s v="Rhabdosargus sarba "/>
        <s v="Percoidae"/>
        <s v="Percoidei"/>
        <s v="Lutjanus spp Pristipomoides"/>
        <s v="Lutjanus sp"/>
        <s v="Otolithes ruber"/>
        <s v="Pomadasys sp"/>
        <s v="Pomadasys stridens"/>
        <s v="Pomadasys commersonnii"/>
        <s v="Pomadasys maculatus"/>
        <s v="Siganidae"/>
        <s v="Siganus javus"/>
        <s v="Siganus canaliculatus"/>
        <s v="Siganus canaliculatus"/>
        <s v="Siganus canaliculatus "/>
        <s v="Siganus rivulatus"/>
        <s v="Siganus sutor"/>
        <s v="Siganus spp"/>
        <s v="Tachysuridae"/>
        <s v="Trachinotus mookalee"/>
        <s v="Trichiurus lepturus"/>
        <s v="Trachinotus blochii"/>
        <s v="Epinephelus coioides "/>
        <s v="Bolbometopon muricatum"/>
        <s v="Chrysoblephus puniceus"/>
        <s v="Drepane punctata"/>
        <s v="Epinephelus bleekeri"/>
        <s v="Epinephelus multinotatus"/>
        <s v="Diagramma pictum"/>
        <s v="Epinephelus areolatus"/>
        <s v="Epinephelus diacanthus"/>
        <s v="Epinephelus diacanthus "/>
        <s v="Epinephelus morrhua"/>
        <s v="Epinephelus summana"/>
        <s v="Epinephelus tauvina"/>
        <s v="Epinephelus polylepis"/>
        <s v="Epinephelus fuscoguttatus"/>
        <s v="Epinephelus fasciatus"/>
        <s v="Epinephelus caeruleopunctatus"/>
        <s v="Epinephelus radiatus"/>
        <s v="Epinepheus albomarginatus"/>
        <s v="Leiognathidae"/>
        <s v="Hipposcarus harid"/>
        <s v="Haemulidae"/>
        <s v="Grammoplites suppositus "/>
        <s v="Lepturocanthus savala"/>
        <s v="Crenimugil seheli"/>
        <s v="Lethrinus harak"/>
        <s v="Lethrinus borbonicus"/>
        <s v="Lethrinus borbonicus "/>
        <s v="Lethrinus mahsena"/>
        <s v="Lethrinus nebulosus "/>
        <s v="Lethrinus nebulosus"/>
        <s v="Lethrinus nebulosus"/>
        <s v="Lethrinus rubrioperculatus"/>
        <s v="Lethrinus obsoletus"/>
        <s v="Lethrinus sp"/>
        <s v="Lethrinus xanthochilus"/>
        <s v="Lutjanidae"/>
        <s v="Lutjanus gibbus"/>
        <s v="Lutjanus fulviflamma"/>
        <s v="Lutjanus coeruleolineatus"/>
        <s v="Lutjanus bohar"/>
        <s v="Lutjanus kasmira "/>
        <s v="Lutjanus kasmira"/>
        <s v="Lutjanus notatus"/>
        <s v="Lutjanus quinquelineatus"/>
        <s v="Lutjanus sanguineus"/>
        <s v="Liza klunzingeri"/>
        <s v="Planiliza subviridis"/>
        <s v="Rhabdosargus haffara"/>
        <s v="Valamugil seheli "/>
        <s v="Polysteganus coeruleopunctatus"/>
        <s v="Sparidentex hasta"/>
        <s v="Plectorhinchus sordidus"/>
        <s v="Scarus ghobban"/>
        <s v="Scarus niger"/>
        <s v="Scarus persicus"/>
        <s v="Variola louti"/>
        <s v="Variola albimarginata "/>
        <s v="Upeneus spp"/>
        <s v="Upeneus vittatus"/>
        <s v="Upeneus moluccensis "/>
        <s v="Mulloidichthys flavolineatus"/>
        <s v="Mullidae"/>
        <s v="Plectorhinchus schotaf"/>
        <s v="Plectorhinchus pictus"/>
        <s v="Parupeneus margaritatus"/>
        <s v="Sargocentron spiniferum"/>
        <s v="Plectorhinchus gaterinus"/>
        <s v="Pelates quadrilineatus"/>
        <s v="Parascolopsis aspinosa"/>
        <s v="Naso unicornis"/>
        <s v="Scolopsis bimaculata"/>
        <s v="Scolopsis taeniata"/>
        <s v="Sillaginidae"/>
        <s v="Sillago sihama"/>
        <s v="Pomacanthus maculosus"/>
        <s v="Pennahia anea"/>
        <s v="Monotaxis grandoculis"/>
        <s v="Muraenesox spp"/>
        <s v="Mugil sp"/>
        <s v="Netuma thalassina"/>
        <s v="Plectorhinchus sp "/>
        <s v="Tylosurus crocodilus"/>
        <s v="A. virescens, P. filamentosus, A. rutilans"/>
        <s v="Beryx splendens"/>
        <s v="Beryx decadactylus"/>
        <s v="Eleutheronema tetradactylum"/>
        <s v="Trichiurudae"/>
        <s v="Trichiurus  sp"/>
        <s v="Trichiurus/ Lepturocanthus"/>
        <s v="Sparidae, Lethrinus"/>
        <s v="Nemipterus spp"/>
        <s v="Nemipterus japonicus"/>
        <s v="Nemipterus randalli"/>
        <s v="Groupers snappers etc"/>
        <s v="Other trap fish"/>
        <s v="Aphareus rutilans"/>
        <s v="Cheimerius nufar"/>
        <s v="Gerres longirostris"/>
        <s v="Gerres longirostris "/>
        <s v="Muraenesox bagio "/>
        <s v="Acanthopagrus latus"/>
        <s v="Acanthopagrus latus"/>
        <s v="Acanthopagrus bifasciatus"/>
        <s v="Acanthopagrus sp "/>
        <s v="Argyrops spinifer"/>
        <s v="Nemipterus bipunctatus"/>
        <s v="Acanthopagrus berda"/>
        <s v="Cephalopholis argus"/>
        <s v="Cephalopholis aurantia"/>
        <s v="Cephalopholis hemistiktos"/>
        <s v="Cephalopholis miniata"/>
        <s v="Leptoscarus vaigiensis"/>
        <s v="Plectropomus areolatus"/>
        <s v="Plectropomus pessuliferus"/>
        <s v="Aethaloperca rogaa"/>
        <s v="Aprion virescens "/>
        <s v="Pristipomoides argyrogrammicus "/>
        <s v="Pristipomoides filamentosus"/>
        <s v="Pristipomoides multidens "/>
        <s v="Etelis carbunculus"/>
        <s v="Etelis coruscans"/>
        <s v="Acanthurus sohal"/>
        <s v="Gerres oyena"/>
        <s v="Gerres spp"/>
        <s v="Aprion sp"/>
        <s v="Polynemidae"/>
        <s v="Priacanthus hamrur "/>
        <s v="Protonibea diacanthus"/>
        <s v="Rastrelliger kanagurta"/>
        <s v="Rastrelliger kanagurta "/>
        <s v="Rastrelliger kanarguta"/>
        <s v="Scombridae"/>
        <s v="Scomberoides sp"/>
        <s v="Trachurus spp"/>
        <s v="Megalaspis cordyla"/>
        <s v="Scomberoides spp"/>
        <s v="Scomberoides commersonnianus"/>
        <s v="Decapterus russelli"/>
        <s v="Decapterus spp"/>
        <s v="Parastromatidae"/>
        <s v="Pampus sp Parastromateus"/>
        <s v="Eumegistus illustris"/>
        <s v="Sphyraena barracuda"/>
        <s v="Sphyraena flavicauda"/>
        <s v="Sphyraena flavicauda"/>
        <s v="Sphyraena jello"/>
        <s v="Sphyraena putnamae "/>
        <s v="Sphyraenidae"/>
        <s v="Trachurus indicus"/>
        <s v="Rachycentron canadum"/>
        <s v="Lactarius lactarius"/>
        <s v="Rachycentron canadum "/>
        <s v="Lactarius lactarius "/>
        <s v="Gnathanodon speciosus"/>
        <s v="Carangoides malabaricus"/>
        <s v="Carangoides chrysophrys "/>
        <s v="Carangoides chrysophrys"/>
        <s v="Carangoides bajad"/>
        <s v="Carangoides bajad "/>
        <s v="Caranx melampygus"/>
        <s v="Caranx ignobilis"/>
        <s v="Alepes djedaba"/>
        <s v="Coryphaena hippurus "/>
        <s v="Caranx sp"/>
        <s v="Carangidae "/>
        <s v="Hemiramphus far"/>
        <s v="Carangoides gymnostethus"/>
        <s v="Ablennes hians"/>
        <s v="Ablennes sp"/>
        <s v="Hoplostethus atlanticus"/>
        <s v="Multispecies fishes artisanal"/>
        <s v="Portunidae"/>
        <s v="Brachyura"/>
        <s v="Portunus pelagicus"/>
        <s v="Portunus pelagicus "/>
        <s v="Chaceon macphersoni"/>
        <s v="Scylla serrata"/>
        <s v="Chaceon spp"/>
        <s v="Charybdis feriata "/>
        <s v="Metanephrops mozambicus"/>
        <s v="Panulirus sp"/>
        <s v="Panulirus spp"/>
        <s v="Panulirus versicolor"/>
        <s v="Panulirus penicillatus"/>
        <s v="Panulirus ornatus"/>
        <s v="Panulirus longipes"/>
        <s v="Panulirus homarus"/>
        <s v="Palinurus delagoae"/>
        <s v="Jasus paulensis"/>
        <s v="Thenus unimaculatus "/>
        <s v="Palaemonidae"/>
        <s v="Penaeidae"/>
        <s v="Penaeus sp"/>
        <s v="Penaeus spp"/>
        <s v="Penaeus spp industrial"/>
        <s v="Penaeus spp, artisanal"/>
        <s v="Penaeus monodon"/>
        <s v="Penaeus monodon industrial"/>
        <s v="Penaeus semisulcatus"/>
        <s v="Penaeus semisulcatus industrial"/>
        <s v="Penaeus indicus"/>
        <s v="Penaeus indicus industrial"/>
        <s v="Parapenaeopsis sp"/>
        <s v="Parapenaeopsis spp"/>
        <s v="Palinuridae"/>
        <s v="Metapenaeus spp"/>
        <s v="Metapenaeus stebbingi artisanal"/>
        <s v="Metaenaeus monoceros industrial"/>
        <s v="Metapenaeus monoceros"/>
        <s v="Haliporoides triarthus"/>
        <s v="Deep-water prawns excl Haliporoides, Aristaeomorpha"/>
        <s v="Heterocarpus chani "/>
        <s v="Acetes spp. "/>
        <s v="Aristaeomorpha foliacae"/>
        <s v="Aristeus alcocki "/>
        <s v="Crustacea"/>
        <s v="Cephalopods"/>
        <s v="Cephalopoda"/>
        <s v="Sepia pharaonis"/>
        <s v="Sepiella inermis"/>
        <s v="Loliginidae"/>
        <s v="Octopodidae"/>
        <s v="Octopus cyanea"/>
        <s v="Sepiidae Sepiolidae"/>
        <s v="Haliotis mariae"/>
        <s v="Ex Mollusca"/>
        <s v="Thelenota ananas"/>
        <s v="Holothuria fuscogilva "/>
        <s v="Holothuria spp"/>
        <s v="Holothuroidea"/>
      </sharedItems>
    </cacheField>
    <cacheField name="Dsiplay Name (SANKEY)" numFmtId="0">
      <sharedItems containsBlank="1">
        <s v="Sharks, rays, skates, etc. NEI"/>
        <m/>
        <s v="Silky shark"/>
        <s v="Carcharhinus sharks NEI"/>
        <s v="Blue shark Indian Ocean"/>
        <s v="Blue shark"/>
        <s v="Various sharks NEI"/>
        <s v="Scalloped hammerhead Indian Ocean"/>
        <s v="Batoid fishes NEI"/>
        <s v="Skipjack tuna Indian Ocean"/>
        <s v="Yellowfin tuna Indian Ocean"/>
        <s v="Yellowfin tuna Iran Oman Sea"/>
        <s v="Yellowfin tuna"/>
        <s v="Bullet tuna"/>
        <s v="Frigate tuna"/>
        <s v="Frigate and Bullet tunas India Maharashtra"/>
        <s v="Frigate and Bullet tunas India Karnataka"/>
        <s v="Frigate and Bullet tunas India Gujarat &amp; DD"/>
        <s v="Kawakawa Indian Ocean"/>
        <s v="Narrow-barred Spanish mackerel Oman"/>
        <s v="Narrow-barred Spanish mackerel Saudi Arabia (AG)"/>
        <s v="Narrow-barred Spanish mackerel Saudi Arabia (RS)"/>
        <s v="Narrow-barred Spanish mackerel Qatar"/>
        <s v="Narrow-barred Spanish mackerel Mozambique"/>
        <s v="Dogtooth tuna"/>
        <s v="Dogtooth tuna Saudi Arabia (RS)"/>
        <s v="Indo-Pacific sailfish IOTC (Indian Ocean)"/>
        <s v="Marlins,sailfishes,etc. NEI"/>
        <s v="Black marlin"/>
        <s v="Striped marlin Indian Ocean"/>
        <s v="Striped marlin"/>
        <s v="Longtail tuna Iran AG/Oman Sea"/>
        <s v="Longtail tuna UAE"/>
        <s v="Swordfish Indian Ocean"/>
        <s v="Bigeye tuna Indian Ocean"/>
        <s v="Southern bluefin tuna"/>
        <s v="Indo-Pacific king mackerel India Kerala"/>
        <s v="Indo-Pacific king mackerel Indian Ocean"/>
        <s v="Seerfishes NEI India Karnataka"/>
        <s v="Seerfishes NEI India Kerala"/>
        <s v="Seerfishes NEI India Gujarat &amp; DD"/>
        <s v="Seerfishes NEI India Maharashtra"/>
        <s v="Blue marlin Indian Ocean"/>
        <s v="Blue marlin IOTC (Indian Ocean)"/>
        <s v="Striped bonito"/>
        <s v="Seerfishes NEI"/>
        <s v="Wahoo"/>
        <s v="Clupeoids nei India Gujarat &amp; DD"/>
        <s v="Slinger seabream South Africa"/>
        <s v="Clupeoids nei India Goa"/>
        <s v="Clupeoids nei India Karnataka"/>
        <s v="Indian oil sardine India Karnataka"/>
        <s v="Indian oil sardine India Kerala"/>
        <s v="Indian oil sardine India Maharashtra"/>
        <s v="Indian oil sardine India Goa"/>
        <s v="Indian oil sardine Oman"/>
        <s v="Sardinellas NEI"/>
        <s v="Sardinellas NEI India Goa"/>
        <s v="Sardinellas NEI India Kerala"/>
        <s v="Sardinellas NEI India Maharashtra"/>
        <s v="Sardinellas NEI India Karnataka"/>
        <s v="Stolephorus anchovies NEI India Maharashtra"/>
        <s v="Stolephorus anchovies NEI India Karnataka"/>
        <s v="Stolephorus anchovies NEI India Kerala"/>
        <s v="Stolephorus anchovies NEI"/>
        <s v="Silver-stripe round herring Tanzania"/>
        <s v="White sardinella Mozambique"/>
        <s v="Goldstripe sardinella Mozambique"/>
        <s v="Buccaneer anchovy Tanzania"/>
        <s v="Unicorn cod"/>
        <s v="Flatfishes NEI"/>
        <s v="Indian halibut"/>
        <s v="Tonguefishes India Karnataka"/>
        <s v="Tonguefishes India Kerala"/>
        <s v="Tonguefishes India Gujarat &amp; DD"/>
        <s v="Tonguefishes India Maharashtra"/>
        <s v="Tonguefishes"/>
        <s v="Leopard flounder"/>
        <s v="Freshwater fishes NEI"/>
        <s v="Hilsa shad India Gujarat &amp; DD"/>
        <s v="Hilsa shad India Maharashtra"/>
        <s v="Hilsa shad"/>
        <s v="Kelee shad Mozambique"/>
        <s v="Indian pellona Kenya"/>
        <s v="Indian pellona Mozambique"/>
        <s v="Milkfish"/>
        <s v="Wolf-herrings NEI India Gujarat &amp; DD"/>
        <s v="Brownspotted grouper Seychelles"/>
        <s v="Carangids NEI India Maharashtra"/>
        <s v="Brownspotted grouper"/>
        <s v="Carangids NEI India Goa"/>
        <s v="Emperors(=Scavengers) NEI Seychelles"/>
        <s v="Carangids NEI India Kerala"/>
        <s v="Smalltooth emperors Iran Sistan/ Baluchestan Province"/>
        <s v="Smalltooth emperor Qatar"/>
        <s v="Carangids NEI India Karnataka"/>
        <s v="John's snapper Iran Sistan/ Baluchestan Province"/>
        <s v="John's snapper"/>
        <s v="Orange-spotted grouper Saudi Arabia (AG)"/>
        <s v="Malabar blood snapper Iran Sistan/ Baluchestan Province"/>
        <s v="Orange-spotted grouper Oman"/>
        <s v="Malabar blood snapper Qatar"/>
        <s v="Orange-spotted grouper Qatar"/>
        <s v="Emperor red snapper Seychelles"/>
        <s v="Bombayduck India Gujarat &amp; DD"/>
        <s v="Threadfin breams NEI India Gujarat &amp; DD"/>
        <s v="Bombayduck India Maharashtra"/>
        <s v="Threadfin and dwarf breams NEI"/>
        <s v="Ponyfishes(=Slipmouths) India Karnataka"/>
        <s v="Bartail flathead Iran Sistan/ Baluchestan Province"/>
        <s v="Ponyfishes(=Slipmouths) India Maharashtra"/>
        <s v="Bartail flathead"/>
        <s v="Ponyfishes(=Slipmouths) India Kerala"/>
        <s v="India Karnataka"/>
        <s v="Pink ear emperor"/>
        <s v="India Goa"/>
        <s v="Pink ear emperor Saudi Arabia (AG)"/>
        <s v="India Gujarat &amp; DD"/>
        <s v="Pink ear emperor Saudi Arabia (RS)"/>
        <s v="India Maharashtra"/>
        <s v="Pink ear emperor Kenya"/>
        <s v="Greater lizardfish Iran Sistan/ Baluchestan Province"/>
        <s v="Groupers NEI India Karnataka"/>
        <s v="Greater lizardfish Pakistan"/>
        <s v="Groupers NEI India Kerala"/>
        <s v="Croakers, drums NEI India Goa"/>
        <s v="Groupers NEI"/>
        <s v="Croakers, drums NEI India Kerala"/>
        <s v="Groupers NEI Pakistan Sindh/Baloc"/>
        <s v="Croakers, drums NEI Pakistan Sindh/Baloc"/>
        <s v="Groupers, seabasses NEI Seychelles"/>
        <s v="Groupers, seabasses NEI"/>
        <s v="Chinese silver pomfret India Maharashtra"/>
        <s v="Chinese silver pomfret India Kerala"/>
        <s v="Chinese silver pomfret India Gujarat &amp; DD"/>
        <s v="Chinese silver pomfret India Karnataka"/>
        <s v="Silver pomfret Iran Sistan/ Baluchestan Province"/>
        <s v="Silver pomfret"/>
        <s v="Black pomfret Iran Sistan/ Baluchestan Province"/>
        <s v="Black pomfret"/>
        <s v="Javelin grunter Iran Sistan/ Baluchestan Province"/>
        <s v="Javelin grunter"/>
        <s v="Goldlined seabream Iran Sistan/ Baluchestan Province"/>
        <s v="Goldlined seabream UAE"/>
        <s v="Percoids NEI"/>
        <s v="Snappers NEI"/>
        <s v="Tigertooth croaker Iran Sistan/ Baluchestan Province"/>
        <s v="Tigertooth croaker Kenya"/>
        <s v="Pakistan Sindh/Baloc"/>
        <s v="Striped piggy"/>
        <s v="Smallspotted grunter Oman"/>
        <s v="Streaked spinefoot"/>
        <s v="White-spotted spinefoot Oman"/>
        <s v="White-spotted spinefoot Qatar"/>
        <s v="White-spotted spinefoot UAE"/>
        <s v="Marbled spinefoot Saudi Arabia (RS)"/>
        <s v="Marbled spinefoot Egypt"/>
        <s v="Spinefeet(=Rabbitfishes) NEI"/>
        <s v="Indian pompano Iran Sistan/ Baluchestan Province"/>
        <s v="Largehead hairtail Iran AG/Oman Sea"/>
        <s v="Snubnose pompano"/>
        <s v="Orange-spotted grouper UAE"/>
        <s v="Green humphead parrotfish"/>
        <s v="Santer seabream South Africa"/>
        <s v="Slinger seabream Mozambique"/>
        <s v="Spotted sicklefish"/>
        <s v="Duskytail grouper Qatar"/>
        <s v="Duskytail grouper UAE"/>
        <s v="White-blotched grouper"/>
        <s v="Painted sweetlips Qatar"/>
        <s v="Painted sweetlips UAE"/>
        <s v="Areolate grouper Saudi Arabia (AG)"/>
        <s v="Areolate grouper Oman"/>
        <s v="Comet grouper"/>
        <s v="Summan grouper"/>
        <s v="Greasy grouper"/>
        <s v="Smallscaled grouper Qatar"/>
        <s v="Brown-marbled grouper"/>
        <s v="Blacktip grouper Reunion"/>
        <s v="Whitespotted grouper"/>
        <s v="Oblique-banded grouper Reunion"/>
        <s v="Ponyfishes(=Slipmouths) NEI"/>
        <s v="Candelamoa parrotfish Saudi Arabia (RS)"/>
        <s v="Grunts, sweetlips NEI"/>
        <s v="Spotfin flathead India Southwest"/>
        <s v="Bluespot mullet Qatar"/>
        <s v="Thumbprint emperor"/>
        <s v="Thumbprint emperor Kenya"/>
        <s v="Snubnose emperor Tanzania"/>
        <s v="Snubnose emperor UAE"/>
        <s v="Sky emperor Saudi Arabia (RS)"/>
        <s v="Sky emperor Kenya"/>
        <s v="Sky emperor Tanzania"/>
        <s v="Spangled emperor UAE"/>
        <s v="Spangled emperor Oman"/>
        <s v="Spangled emperor Mozambique"/>
        <s v="Spangled emperor Qatar"/>
        <s v="Spotcheek emperor Reunion"/>
        <s v="Orange-striped emperor"/>
        <s v="Yellowlip emperor"/>
        <s v="Snappers, jobfishes NEI"/>
        <s v="Snappers, jobfishes NEI Seychelles"/>
        <s v="Humpback red snapper"/>
        <s v="Dory snapper Qatar"/>
        <s v="Dory snapper Tanzania"/>
        <s v="Dory snapper Kenya"/>
        <s v="Blueline snapper Oman"/>
        <s v="Two-spot red snapper Saudi Arabia (RS)"/>
        <s v="Common bluestripe snapper Reunion"/>
        <s v="Common bluestripe snapper"/>
        <s v="Five-lined snapper"/>
        <s v="Humphead snapper Mozambique"/>
        <s v="Klunzinger's mullet"/>
        <s v="Greenback mullet Iraq"/>
        <s v="Haffara seabream Saudi Arabia (AG)"/>
        <s v="Bluespot mullet UAE"/>
        <s v="Blueskin seabream Mozambique"/>
        <s v="Sobaity seabream"/>
        <s v="Sordid rubberlip Qatar"/>
        <s v="Sordid rubberlip"/>
        <s v="Blue-barred parrotfish Qatar"/>
        <s v="Blue-barred parrotfish Kenya"/>
        <s v="Dusky parrotfish Tanzania"/>
        <s v="Gulf parrotfish"/>
        <s v="Yellow-edged lyretail Saudi Arabia (RS)"/>
        <s v="Yellow-edged lyretail Reunion"/>
        <s v="White-edged lyretail Reunion"/>
        <s v="Goatfishes"/>
        <s v="Yellowstriped goatfish Kenya"/>
        <s v="Goldband goatfish India Northwest"/>
        <s v="Yellowstripe goatfish"/>
        <s v="Goatfishes, red mullets NEI"/>
        <s v="Minstrel sweetlips Oman"/>
        <s v="Trout sweetlips"/>
        <s v="Pearly goatfish Qatar"/>
        <s v="Sabre squirrelfish"/>
        <s v="Blackspotted rubberlip"/>
        <s v="Fourlined terapon"/>
        <s v="Bluespine unicornfish"/>
        <s v="Thumbprint monocle bream Kenya"/>
        <s v="Black-streaked monocle bream"/>
        <s v="Sillago-whitings"/>
        <s v="Silver sillago"/>
        <s v="Yellowbar angelfish"/>
        <s v="Donkey croaker"/>
        <s v="Humpnose big-eye bream"/>
        <s v="Pike-congers NEI"/>
        <s v="Giant catfish"/>
        <s v="Sweetlips, rubberlips NEI"/>
        <s v="Hound needlefish"/>
        <s v="Green jobfish / Crimson jobfish / Rusty jobfish Seychelles"/>
        <s v="Splendid alfonsino SIOFA"/>
        <s v="Alfonsino Reunion"/>
        <s v="Fourfinger threadfin Iran Sistan/ Baluchestan Province"/>
        <s v="Fourfinger threadfin"/>
        <s v="Hairtails, scabbardfishes NEI India Maharashtra"/>
        <s v="Hairtails, scabbardfishes NEI India Goa"/>
        <s v="Hairtails, scabbardfishes NEI India Karnataka"/>
        <s v="Hairtails, scabbardfishes NEI India Kerala"/>
        <s v="Hairtails, scabbardfishes NEI India Gujarat &amp; DD"/>
        <s v="Hairtails NEI"/>
        <s v="Hairtails NEI Pakistan Sindh/Baloc"/>
        <s v="Porgies, seabreams NEI / Pakistan Sindh/Baloc"/>
        <s v="Threadfin breams NEI India Karnataka"/>
        <s v="Threadfin breams NEI Pakistan Sindh/Baloc"/>
        <s v="Japanese threadfin bream Pakistan"/>
        <s v="Randall's threadfin bream Pakistan"/>
        <s v="Rusty jobfish Saudi Arabia (RS)"/>
        <s v="Rusty jobfish Reunion"/>
        <s v="Milkfish UAE"/>
        <s v="Santer seabream Oman"/>
        <s v="Santer seabream Mozambique"/>
        <s v="Longtail silverbiddy Qatar"/>
        <s v="Longtail silverbiddy UAE"/>
        <s v="Common pike conger India Northwest"/>
        <s v="Common pike conger India Southwest"/>
        <s v="Yellowfin seabream"/>
        <s v="Yellowfin seabream Qatar"/>
        <s v="Twobar seabream Qatar"/>
        <s v="King soldier bream"/>
        <s v="Delagoa threadfin bream Qatar"/>
        <s v="Goldsilk seabream"/>
        <s v="Peacock hind"/>
        <s v="Golden hind Reunion"/>
        <s v="Yellowfin hind"/>
        <s v="Coral hind"/>
        <s v="Marbled parrotfish Tanzania"/>
        <s v="Marbled parrotfish Kenya"/>
        <s v="Squaretail coralgrouper"/>
        <s v="Squaretail coralgrouper Saudi Arabia (RS)"/>
        <s v="Roving coralgrouper"/>
        <s v="Roving coralgrouper Saudi Arabia (RS)"/>
        <s v="Redmouth grouper"/>
        <s v="Green jobfish Reunion"/>
        <s v="Ornate jobfish Reunion"/>
        <s v="Crimson jobfish Mozambique"/>
        <s v="Crimson jobfish Reunion"/>
        <s v="Goldbanded jobfish Reunion"/>
        <s v="Deep-water red snapper Reunion"/>
        <s v="Deepwater longtail red snapper Reunion"/>
        <s v="Sohal surgeonfish"/>
        <s v="Common silver-biddy"/>
        <s v="Mojarras(=Silver-biddies) NEI"/>
        <s v="Threadfins, tasselfishes NEI"/>
        <s v="Moontail bullseye India Southwest"/>
        <s v="Moontail bullseye India Northwest"/>
        <s v="Blackspotted croaker Iran Sistan/ Baluchestan Province"/>
        <s v="Indian mackerel India Kerala"/>
        <s v="Indian mackerel India Karnataka"/>
        <s v="Indian mackerel India Maharashtra"/>
        <s v="Indian mackerel Kenya"/>
        <s v="Indian mackerel UAE"/>
        <s v="Indian mackerel Oman"/>
        <s v="Mackerels NEI Seychelles"/>
        <s v="Queenfishes"/>
        <s v="Jack and horse mackerels NEI"/>
        <s v="Torpedo scad India Maharashtra"/>
        <s v="Torpedo scad India Karnataka"/>
        <s v="Talang queenfish Iran Sistan/ Baluchestan Province"/>
        <s v="Torpedo scad India Kerala"/>
        <s v="Talang queenfish UAE"/>
        <s v="Torpedo scad"/>
        <s v="Indian scad Oman"/>
        <s v="Scads NEI"/>
        <s v="Black pomfret India Goa"/>
        <s v="Black pomfret India Kerala"/>
        <s v="Black pomfret India Maharashtra"/>
        <s v="Black pomfret India Karnataka"/>
        <s v="Chinese silver pomfret Pakistan Sindh/Baloc"/>
        <s v="Brilliant pomfret Reunion"/>
        <s v="Great barracuda"/>
        <s v="Yellowtail barracuda Qatar"/>
        <s v="Yellowtail barracuda Kenya"/>
        <s v="Pickhandle barracuda"/>
        <s v="Sawtooth barracuda India Southwest"/>
        <s v="Barracudas, etc. NEI Seychelles"/>
        <s v="Arabian scad Oman"/>
        <s v="Cobia Qatar"/>
        <s v="False trevally"/>
        <s v="Cobia UAE"/>
        <s v="False trevally India Northwest"/>
        <s v="Cobia India Southwest"/>
        <s v="False trevally India Southwest"/>
        <s v="Golden trevally"/>
        <s v="Malabar trevally Qatar"/>
        <s v="Malabar trevally UAE"/>
        <s v="Longnose trevally Oman"/>
        <s v="Orangespotted trevally Qatar"/>
        <s v="Orange spotted trevally UAE"/>
        <s v="Bluefin trevally Reunion"/>
        <s v="Giant trevally"/>
        <s v="Shrimp scad"/>
        <s v="Common dolphinfish India Northwest"/>
        <s v="Common dolphinfish India Southwest"/>
        <s v="Jacks, crevalles NEI"/>
        <s v="Carangids NEI Seychelles"/>
        <s v="Black-barred halfbeak Kenya"/>
        <s v="Bludger Qatar"/>
        <s v="Flat needlefish India Southwest"/>
        <s v="Flat needlefish India Northwest"/>
        <s v="Orange roughy SIOFA"/>
        <s v="Swimming crabs, etc. NEI India Gujarat &amp; DD"/>
        <s v="Swimming crabs, etc. NEI India Kerala"/>
        <s v="Swimming crabs, etc. NEI India Karnataka"/>
        <s v="Swimming crabs, etc. NEI India Maharashtra"/>
        <s v="Marine crabs NEI"/>
        <s v="Blue swimming crab Qatar"/>
        <s v="Blue swimming crab UAE"/>
        <s v="Pink geryon South Africa"/>
        <s v="Indo-Pacific swamp crab Madagascar"/>
        <s v="Chaceon geryons NEI"/>
        <s v="Crucifix crab India Southwest"/>
        <s v="Mozambique lobster South Africa"/>
        <s v="Mozambique lobster Mozambique"/>
        <s v="Palinurid spiny lobsters NEI"/>
        <s v="Painted spiny lobster Kenya"/>
        <s v="Pronghorn spiny lobster Kenya"/>
        <s v="Ornate spiny lobster Kenya"/>
        <s v="Longlegged spiny lobster Kenya"/>
        <s v="Scalloped spiny lobster Kenya"/>
        <s v="Scalloped spiny lobster Madagascar"/>
        <s v="Scalloped spiny lobster Oman"/>
        <s v="Natal spiny lobster South Africa"/>
        <s v="Natal spiny lobster Mozambique"/>
        <s v="St.Paul rock lobster"/>
        <s v="Palaemonid shrimps NEI India Maharashtra"/>
        <s v="Penaeid shrimps NEI India Gujarat &amp; DD"/>
        <s v="Penaeid shrimps NEI India Maharashtra"/>
        <s v="Penaeid shrimps NEI India Kerala"/>
        <s v="Penaeid shrimps NEI India Karnataka"/>
        <s v="Penaeid shrimps NEI India Goa"/>
        <s v="Penaeid shrimps NEI Madagascar"/>
        <s v="Parapenaeus shrimps NEI"/>
        <s v="Parapenaeus shrimps NEI Pakistan Sindh/Baloc"/>
        <s v="Parapenaeus shrimps NEI Kenya"/>
        <s v="Giant tiger prawn"/>
        <s v="Giant tiger prawn Kenya"/>
        <s v="Green tiger shrimp"/>
        <s v="Green tiger shrimp Kenya"/>
        <s v="Indian white prawn Tanzania"/>
        <s v="Indian white prawn Mozambique"/>
        <s v="Indian white prawn Kenya"/>
        <s v="Parapenaeopsis shrimps NEI Pakistan Sindh/Baloc"/>
        <s v="Parapenaeopsis shrimps NEI"/>
        <s v="Spiny lobsters NEI"/>
        <s v="Metapenaeus shrimps NEI"/>
        <s v="Peregrine shrimp Kenya"/>
        <s v="Speckled shrimp Kenya"/>
        <s v="Speckled shrimp Tanzania"/>
        <s v="Knife shrimp South Africa"/>
        <s v="Knife shrimp Mozambique"/>
        <s v="Giant red shrimp Mozambique"/>
        <s v="Arabian red shrimp India Southwest"/>
        <s v="Clupeoids nei India Kerala"/>
        <s v="Cephalopods NEI India Kerala"/>
        <s v="Cephalopods NEI India Karnataka"/>
        <s v="Cephalopods NEI"/>
        <s v="Pharaoh cuttlefish Qatar"/>
        <s v="Pharaoh cuttlefish India Southwest"/>
        <s v="Various squids nei"/>
        <s v="Octopuses, etc. NEI"/>
        <s v="Cuttlefish, bobtail squids NEI"/>
        <s v="Prickly redfish Seychelles"/>
        <s v="White teatfish Seychelles"/>
      </sharedItems>
    </cacheField>
    <cacheField name="Location" numFmtId="0">
      <sharedItems containsBlank="1">
        <s v="Area 51"/>
        <s v="India Gujarat &amp; DD"/>
        <s v="India Maharashtra"/>
        <s v="India Karnataka"/>
        <s v="India Kerala"/>
        <s v="Pakistan Sindh/Baloc"/>
        <s v="Indian Ocean"/>
        <s v="Iran Oman Sea"/>
        <s v="Oman"/>
        <s v="Saudi Arabia (AG)"/>
        <s v="Saudi Arabia (RS)"/>
        <s v="Qatar"/>
        <s v="Mozambique"/>
        <s v="IOTC (Indian Ocean)"/>
        <s v="Iran AG/Oman Sea"/>
        <s v="UAE"/>
        <s v="South Africa"/>
        <s v="India Goa"/>
        <s v="Tanzania"/>
        <s v="Kenya "/>
        <m/>
        <s v="Seychelles"/>
        <s v="Iran Sistan/ Baluchestan Province"/>
        <s v="Pakistan"/>
        <s v="Egypt"/>
        <s v="India Northwest"/>
        <s v="Reunion"/>
        <s v="India Southwest"/>
        <s v="Iraq"/>
        <s v="SIOFA"/>
        <s v="Madagascar"/>
        <s v="Comoros"/>
      </sharedItems>
    </cacheField>
    <cacheField name="Year of Assessment" numFmtId="0">
      <sharedItems containsSemiMixedTypes="0" containsString="0" containsNumber="1" containsInteger="1">
        <n v="2020.0"/>
        <n v="2021.0"/>
        <n v="2015.0"/>
        <n v="2022.0"/>
        <n v="2019.0"/>
        <n v="2016.0"/>
        <n v="2018.0"/>
        <n v="2023.0"/>
        <n v="2017.0"/>
        <n v="2014.0"/>
      </sharedItems>
    </cacheField>
    <cacheField name="Tier (3 levels)" numFmtId="0">
      <sharedItems containsSemiMixedTypes="0" containsString="0" containsNumber="1" containsInteger="1">
        <n v="2.0"/>
        <n v="1.0"/>
        <n v="3.0"/>
      </sharedItems>
    </cacheField>
    <cacheField name="Status (3 levels)" numFmtId="0">
      <sharedItems>
        <s v="O"/>
        <s v="M"/>
        <s v="U"/>
      </sharedItems>
    </cacheField>
    <cacheField name="Status no" numFmtId="0">
      <sharedItems containsSemiMixedTypes="0" containsString="0" containsNumber="1" containsInteger="1">
        <n v="3.0"/>
        <n v="1.0"/>
        <n v="2.0"/>
      </sharedItems>
    </cacheField>
    <cacheField name="Include in Sankey?" numFmtId="0">
      <sharedItems containsBlank="1">
        <s v="Y"/>
        <m/>
        <s v="N"/>
      </sharedItems>
    </cacheField>
    <cacheField name="Uncertainty (High,Medium, Low)" numFmtId="0">
      <sharedItems>
        <s v="Medium"/>
        <s v="Low"/>
        <s v="High"/>
      </sharedItems>
    </cacheField>
    <cacheField name="Fleet (industrial/Semi-Industrial/SSF/Mixed)" numFmtId="0">
      <sharedItems>
        <s v="MX"/>
        <s v="SIF"/>
        <s v="IDF"/>
        <s v="SSF"/>
        <s v="IND"/>
      </sharedItems>
    </cacheField>
    <cacheField name="Biomass (B/Bmsy)" numFmtId="2">
      <sharedItems containsString="0" containsBlank="1" containsNumber="1">
        <n v="0.545983079"/>
        <n v="0.873388935855373"/>
        <n v="1.5259163179090216"/>
        <n v="1.306906"/>
        <n v="0.777375"/>
        <n v="0.03"/>
        <n v="1.262418533"/>
        <n v="0.685660532"/>
        <n v="0.327073828"/>
        <n v="0.8263014411840784"/>
        <n v="0.7330974525660354"/>
        <n v="1.077556"/>
        <n v="1.3"/>
        <n v="1.050710776"/>
        <n v="0.590937854"/>
        <n v="0.29"/>
        <n v="1.104824288"/>
        <n v="0.721100971"/>
        <n v="1.191887295"/>
        <n v="1.99"/>
        <n v="0.87"/>
        <n v="0.67"/>
        <n v="1.082475226"/>
        <n v="1.344470746"/>
        <n v="1.173120166"/>
        <n v="0.7222731773888722"/>
        <n v="1.423662"/>
        <n v="0.7102283203887118"/>
        <n v="1.13"/>
        <n v="0.51"/>
        <m/>
        <n v="1.39"/>
        <n v="0.533848853"/>
        <n v="1.17"/>
        <n v="0.896528149"/>
        <n v="0.517940394"/>
        <n v="0.969011378"/>
        <n v="0.720845038"/>
        <n v="0.58"/>
        <n v="0.8738738738738738"/>
        <n v="1.75"/>
        <n v="0.9"/>
        <n v="0.836547265"/>
        <n v="1.014179"/>
        <n v="1.03"/>
        <n v="0.926349"/>
        <n v="0.671449"/>
        <n v="1.2706735684454364"/>
        <n v="1.311373494687996"/>
        <n v="0.75"/>
        <n v="0.73"/>
        <n v="0.802759919"/>
        <n v="0.476452792"/>
        <n v="1.158039488"/>
        <n v="1.3945235340802309"/>
        <n v="0.5764325828883119"/>
        <n v="0.758855"/>
        <n v="0.488207"/>
        <n v="0.779435"/>
        <n v="1.704353"/>
        <n v="0.43409961393463536"/>
        <n v="0.5689237188488643"/>
        <n v="1.931329184"/>
        <n v="1.329901401"/>
        <n v="1.1844190189272652"/>
        <n v="1.452637"/>
        <n v="0.41087316154192455"/>
        <n v="0.848938"/>
        <n v="1.0268988629237403"/>
        <n v="1.212419"/>
        <n v="0.4828734408345469"/>
        <n v="0.83791804"/>
        <n v="0.39"/>
        <n v="0.9220063161077442"/>
        <n v="0.44217770663669304"/>
        <n v="0.4867621793723174"/>
        <n v="0.662010002"/>
        <n v="0.909920588"/>
        <n v="1.010036085"/>
        <n v="1.300592"/>
        <n v="1.588564"/>
        <n v="0.7764123120460341"/>
        <n v="0.24507403771474967"/>
        <n v="0.682181916"/>
        <n v="1.312661327"/>
        <n v="0.925833659"/>
        <n v="1.2728343365054795"/>
        <n v="0.5801890165777249"/>
        <n v="0.751207485"/>
        <n v="1.191998124"/>
        <n v="1.163265306122449"/>
        <n v="0.642360295319455"/>
        <n v="1.37463953509513"/>
        <n v="0.8138368101315356"/>
        <n v="1.193996059"/>
        <n v="1.0893480218560787"/>
        <n v="1.00793672501703"/>
        <n v="1.3272410871916283"/>
        <n v="0.1876804379007505"/>
        <n v="0.5800869166053031"/>
        <n v="0.657"/>
        <n v="0.74641"/>
        <n v="0.17349485582192095"/>
        <n v="0.650612"/>
        <n v="1.450231628"/>
        <n v="0.1773547978579383"/>
        <n v="0.914"/>
        <n v="0.586"/>
        <n v="1.00526800837587"/>
        <n v="0.9929616082082463"/>
        <n v="0.5329803826456203"/>
        <n v="1.2802546792532148"/>
        <n v="0.989711368"/>
        <n v="0.980828"/>
        <n v="0.17506820246088745"/>
        <n v="0.9644276700155664"/>
        <n v="1.602436545"/>
        <n v="1.232201"/>
        <n v="1.237534"/>
        <n v="1.180368656"/>
        <n v="1.340061501157921"/>
        <n v="0.4148498038585585"/>
        <n v="0.7122962160161539"/>
        <n v="0.20463586167308506"/>
        <n v="0.832531"/>
        <n v="0.86"/>
        <n v="1.462557"/>
        <n v="1.3119403140912596"/>
        <n v="0.651726756"/>
        <n v="1.397384"/>
        <n v="0.93"/>
        <n v="0.42"/>
        <n v="1.046628013"/>
        <n v="1.34979884649105"/>
        <n v="0.84"/>
        <n v="0.447403715"/>
        <n v="0.8502089403488153"/>
        <n v="1.166598"/>
        <n v="0.5547892204610382"/>
        <n v="0.956441"/>
        <n v="0.19390161676659448"/>
        <n v="1.127805493"/>
        <n v="0.16887923887024117"/>
        <n v="0.964072086"/>
        <n v="0.1744811422415904"/>
        <n v="1.463135066"/>
        <n v="0.18895036737216073"/>
        <n v="0.8251121076233184"/>
        <n v="0.24250279086815302"/>
        <n v="0.6420805683388351"/>
        <n v="0.546997"/>
        <n v="0.808515"/>
        <n v="0.808735142"/>
        <n v="0.27"/>
        <n v="1.135285736"/>
        <n v="0.2065971818603135"/>
        <n v="0.23"/>
        <n v="0.691227709"/>
        <n v="1.44379381337906"/>
        <n v="1.050388774"/>
        <n v="1.26"/>
        <n v="0.96144578313253"/>
        <n v="0.5"/>
        <n v="1.418852917"/>
        <n v="0.6748386096171882"/>
        <n v="0.788119"/>
        <n v="1.355476653942409"/>
        <n v="1.174776"/>
        <n v="0.18103005225749805"/>
        <n v="1.12"/>
        <n v="0.929346321"/>
        <n v="1.039755351681957"/>
        <n v="0.895351702"/>
        <n v="1.547782471"/>
        <n v="0.950576866"/>
        <n v="0.643859649122807"/>
        <n v="0.905919842"/>
        <n v="0.979"/>
        <n v="0.5906976744186047"/>
        <n v="1.089092987"/>
        <n v="0.855488101"/>
        <n v="1.052275107"/>
        <n v="0.709252522"/>
        <n v="0.835926778"/>
        <n v="0.57817801"/>
        <n v="0.899731662"/>
        <n v="0.37"/>
        <n v="1.5"/>
        <n v="1.083340554"/>
        <n v="0.5137085137085138"/>
        <n v="0.4"/>
        <n v="0.943793911007026"/>
        <n v="0.948"/>
        <n v="1.29991356"/>
        <n v="1.639534086"/>
        <n v="0.809469352"/>
        <n v="1.350446776"/>
        <n v="1.02416891679454"/>
        <n v="0.5794626"/>
        <n v="1.23"/>
        <n v="0.93384897"/>
        <n v="0.996460643"/>
        <n v="0.760271091"/>
        <n v="1.048780487804878"/>
        <n v="1.327641376"/>
        <n v="1.24"/>
        <n v="1.063162139"/>
        <n v="0.954"/>
        <n v="1.114834653"/>
        <n v="0.832164001"/>
        <n v="1.01286461"/>
        <n v="1.215135601"/>
        <n v="0.69500578"/>
        <n v="0.977748602"/>
        <n v="0.610969246"/>
        <n v="0.775600424"/>
        <n v="0.81"/>
        <n v="0.307150571"/>
        <n v="1.008347909"/>
        <n v="0.692148493"/>
        <n v="1.078300469"/>
        <n v="0.931453087"/>
        <n v="1.176604386"/>
        <n v="0.967112471"/>
        <n v="0.547402633"/>
        <n v="0.941843849"/>
        <n v="0.967740703"/>
        <n v="1.046314785"/>
        <n v="0.972135102"/>
        <n v="0.965664199136177"/>
        <n v="0.6"/>
        <n v="0.1787708284725425"/>
        <n v="1.040220077"/>
        <n v="0.9099414729733584"/>
        <n v="0.21992573166491222"/>
        <n v="0.923352"/>
        <n v="0.681709"/>
        <n v="0.7042070162419496"/>
        <n v="1.196128741"/>
        <n v="0.78"/>
        <n v="0.31"/>
        <n v="0.48084991902078505"/>
        <n v="0.441949"/>
        <n v="0.3"/>
        <n v="0.34"/>
        <n v="0.55"/>
        <n v="0.96"/>
        <n v="0.857336171373047"/>
        <n v="1.391373621"/>
        <n v="1.48"/>
        <n v="1.0913705583756346"/>
        <n v="1.215006664"/>
        <n v="1.4"/>
        <n v="1.139437315"/>
        <n v="1.157586397"/>
        <n v="1.32"/>
        <n v="1.206222174"/>
        <n v="1.15100822"/>
        <n v="1.250951627"/>
        <n v="1.185226448"/>
        <n v="1.158189131"/>
        <n v="1.064221148"/>
        <n v="0.929235742"/>
        <n v="1.102244851"/>
        <n v="1.211633936"/>
        <n v="0.843824497"/>
        <n v="0.86459029"/>
        <n v="0.790574117"/>
        <n v="0.16864236335105923"/>
        <n v="1.3513"/>
        <n v="0.819964"/>
        <n v="0.33325623924093967"/>
        <n v="0.3411949685534591"/>
        <n v="4.513780647"/>
        <n v="1.38670975964268"/>
        <n v="0.720764753"/>
        <n v="0.965350838"/>
        <n v="1.3732120356242223"/>
        <n v="0.911199369"/>
        <n v="1.005143"/>
        <n v="0.17127751077648518"/>
        <n v="1.434888"/>
        <n v="1.164772727272727"/>
        <n v="1.023250544"/>
        <n v="1.267380963"/>
        <n v="1.5342986278183595"/>
        <n v="1.493339"/>
        <n v="0.5476696072560856"/>
        <n v="0.814525"/>
        <n v="0.48"/>
        <n v="1.351092762"/>
        <n v="1.54"/>
        <n v="0.65"/>
        <n v="1.239610199"/>
        <n v="0.901441802242993"/>
        <n v="1.19"/>
        <n v="0.764833386"/>
        <n v="1.0141843971631206"/>
        <n v="1.173113461"/>
        <n v="0.5346938775510205"/>
        <n v="0.912"/>
        <n v="1.0418470418470418"/>
        <n v="1.186036985"/>
        <n v="1.201905858"/>
        <n v="1.113603035"/>
        <n v="0.956123802369802"/>
        <n v="1.2"/>
        <n v="1.59"/>
        <n v="0.712567368"/>
        <n v="0.62"/>
        <n v="0.18939880141378293"/>
        <n v="0.962946"/>
        <n v="1.091787"/>
        <n v="0.637527769580787"/>
        <n v="1.115100889"/>
        <n v="1.1273408239700373"/>
        <n v="0.746906782"/>
        <n v="0.672480267"/>
        <n v="1.182031019"/>
        <n v="0.628650542"/>
        <n v="0.997224406"/>
        <n v="0.822392074"/>
        <n v="0.349707733"/>
        <n v="0.6901431244525371"/>
        <n v="0.3911553150538388"/>
        <n v="0.7888561069740359"/>
        <n v="0.751932"/>
        <n v="1.165431"/>
        <n v="0.7326795936572638"/>
        <n v="1.068577553"/>
        <n v="0.47"/>
        <n v="0.909475161"/>
        <n v="1.250933857"/>
        <n v="0.599758921"/>
        <n v="0.779148588"/>
        <n v="0.48283931"/>
        <n v="0.563339403"/>
        <n v="0.98"/>
        <n v="0.607294959"/>
        <n v="0.7514552218220182"/>
        <n v="1.819661"/>
        <n v="0.78302"/>
        <n v="0.75550007"/>
        <n v="1.53"/>
        <n v="1.075105815"/>
        <n v="1.335385943"/>
        <n v="1.206319823"/>
        <n v="0.571649934"/>
        <n v="0.655965486"/>
        <n v="0.790989911"/>
      </sharedItems>
    </cacheField>
    <cacheField name="An estimate of unfished or virgin biomass (B0)" numFmtId="0">
      <sharedItems containsString="0" containsBlank="1">
        <m/>
      </sharedItems>
    </cacheField>
    <cacheField name=" Catches (tonnes) FishStatJ - authors estimates" numFmtId="0">
      <sharedItems containsString="0" containsBlank="1" containsNumber="1" containsInteger="1">
        <m/>
        <n v="727.0"/>
        <n v="2290.0"/>
        <n v="2.0"/>
        <n v="5.0"/>
        <n v="587.0"/>
        <n v="1698.0"/>
        <n v="256.0"/>
        <n v="84.0"/>
        <n v="0.0"/>
        <n v="339.0"/>
        <n v="483.0"/>
        <n v="63.0"/>
        <n v="173.0"/>
        <n v="350.0"/>
        <n v="222.0"/>
      </sharedItems>
    </cacheField>
    <cacheField name="Area total catch" numFmtId="0">
      <sharedItems containsString="0" containsBlank="1" containsNumber="1">
        <n v="38313.6"/>
        <m/>
        <n v="994.5"/>
        <n v="6231.9"/>
        <n v="1193.4"/>
        <n v="3.6"/>
        <n v="469550.9"/>
        <n v="340002.3"/>
        <n v="35363.1"/>
        <n v="23046.9"/>
        <n v="796501.0"/>
        <n v="7965.1"/>
        <n v="82201.8"/>
        <n v="92804.3"/>
        <n v="35.6"/>
        <n v="29766.2"/>
        <n v="1087.0"/>
        <n v="7786.0"/>
        <n v="2055.8"/>
        <n v="91379.1"/>
        <n v="17394.6"/>
        <n v="68121.2"/>
        <n v="1747.3"/>
        <n v="1275.8"/>
        <n v="3226.9"/>
        <n v="2674.3"/>
        <n v="359.1"/>
        <n v="152666.9"/>
        <n v="676047.4"/>
        <n v="21129.2"/>
        <n v="35890.5"/>
        <n v="0.0"/>
        <n v="5224.0"/>
        <n v="3.4"/>
        <n v="34422.8"/>
        <n v="11940.9"/>
        <n v="1312.0"/>
        <n v="17.2"/>
        <n v="5115.9"/>
        <n v="422.0"/>
        <n v="297.2"/>
        <n v="45579.0"/>
        <n v="63863.4"/>
        <n v="355.5"/>
        <n v="7631.0"/>
        <n v="13376.7"/>
        <n v="3017.1"/>
        <n v="64136.1"/>
        <n v="12138.2"/>
        <n v="94638.2"/>
        <n v="3558.8"/>
        <n v="39.0"/>
        <n v="11268.0"/>
        <n v="4844.9"/>
        <n v="45251.3"/>
        <n v="112814.7"/>
        <n v="5453.9"/>
        <n v="2561.8"/>
        <n v="8471.7"/>
        <n v="20503.7"/>
        <n v="7920.0"/>
        <n v="149.7"/>
        <n v="984.8"/>
        <n v="10050.2"/>
        <n v="343.9"/>
        <n v="35.0"/>
        <n v="1054.6"/>
        <n v="806.0"/>
        <n v="27018.3"/>
        <n v="1050.0"/>
        <n v="77.7"/>
        <n v="50.0"/>
        <n v="135.8"/>
        <n v="2598.0"/>
        <n v="1064.0"/>
        <n v="161.1"/>
        <n v="327.1"/>
        <n v="345.7"/>
        <n v="147.0"/>
        <n v="355.0"/>
        <n v="238.0"/>
        <n v="132.3"/>
        <n v="67.0"/>
        <n v="87.0"/>
        <n v="63.0"/>
        <n v="15091.5"/>
        <n v="9715.0"/>
        <n v="18.0"/>
        <n v="237.0"/>
        <n v="1154.0"/>
        <n v="898.9"/>
        <n v="22804.6"/>
        <n v="388.0"/>
        <n v="113.1"/>
        <n v="232.0"/>
        <n v="18113.4"/>
        <n v="14289.4"/>
        <n v="229.0"/>
        <n v="19.0"/>
        <n v="143.1"/>
        <n v="5.0"/>
        <n v="843.0"/>
        <n v="1108.0"/>
        <n v="3190.0"/>
        <n v="137.0"/>
        <n v="116.5"/>
        <n v="50.4"/>
        <n v="417.0"/>
        <n v="1209.6"/>
        <n v="9621.6"/>
        <n v="44.1"/>
        <n v="4422.6"/>
        <n v="109.0"/>
        <n v="78.5"/>
        <n v="52.0"/>
        <n v="58.0"/>
        <n v="96.0"/>
        <n v="1.6"/>
        <n v="286.0"/>
        <n v="14.6"/>
        <n v="346.3"/>
        <n v="452.6"/>
        <n v="311.3"/>
        <n v="3883.0"/>
        <n v="102.0"/>
        <n v="11524.1"/>
        <n v="1569.5"/>
        <n v="106.6"/>
        <n v="352.9"/>
        <n v="1274.3"/>
        <n v="2738.0"/>
        <n v="123509.4"/>
        <n v="30383.7"/>
        <n v="21872.1"/>
        <n v="7557.0"/>
        <n v="156.0"/>
        <n v="319.3"/>
        <n v="113.7"/>
        <n v="84.2"/>
        <n v="386.0"/>
        <n v="10094.1"/>
        <n v="3086.9"/>
        <n v="64.0"/>
        <n v="45.2"/>
        <n v="172.0"/>
        <n v="158.8"/>
        <n v="144.0"/>
        <n v="316.0"/>
        <n v="48.0"/>
        <n v="24.5"/>
        <n v="9.1"/>
        <n v="64.2"/>
        <n v="20.1"/>
        <n v="5.2"/>
        <n v="6.0"/>
        <n v="264.0"/>
        <n v="919.3"/>
        <n v="5543.8"/>
        <n v="10.0"/>
        <n v="189237.2"/>
        <n v="6476.1"/>
        <n v="3820.0"/>
        <n v="38873.7"/>
        <n v="751.0"/>
        <n v="24306.2"/>
        <n v="20.0"/>
        <n v="833.8"/>
        <n v="459.4"/>
        <n v="208.5"/>
        <n v="3.2"/>
        <n v="12438.2"/>
        <n v="5280.2"/>
        <n v="1224.3"/>
        <n v="360.4"/>
        <n v="2365.8"/>
        <n v="5508.1"/>
        <n v="21887.2"/>
        <n v="111.5"/>
        <n v="17986.8"/>
        <n v="193248.2"/>
        <n v="7.0"/>
        <n v="16.5"/>
        <n v="30179.8"/>
        <n v="11228.2"/>
        <n v="424.5"/>
        <n v="2.0"/>
        <n v="2185.5"/>
        <n v="6118.0"/>
        <n v="2708.0"/>
        <n v="190.0"/>
        <n v="66.6"/>
        <n v="92.0"/>
        <n v="14696.3"/>
        <n v="96136.8"/>
        <n v="5923.6"/>
        <n v="9659.0"/>
        <n v="200.0"/>
        <n v="3770.0"/>
        <n v="150.6"/>
        <n v="15768.0"/>
        <n v="18196.5"/>
        <n v="89061.9"/>
        <n v="16061.6"/>
        <n v="74729.0"/>
        <n v="99.9"/>
      </sharedItems>
    </cacheField>
    <cacheField name="Value for SANKEY (stock/country catch)">
      <sharedItems containsBlank="1" containsMixedTypes="1" containsNumber="1">
        <n v="38313.6"/>
        <m/>
        <n v="994.5"/>
        <n v="1.0"/>
        <n v="3115.95"/>
        <n v="1193.4"/>
        <n v="3.6"/>
        <n v="469550.9"/>
        <n v="147860.7"/>
        <n v="44280.9"/>
        <n v="35363.1"/>
        <n v="23046.9"/>
        <n v="38549.0"/>
        <n v="7666.7"/>
        <n v="881.2194232681472"/>
        <n v="2775.7805767318528"/>
        <n v="2598.1"/>
        <n v="6496.7"/>
        <n v="32.6"/>
        <n v="3.0"/>
        <n v="29766.2"/>
        <n v="543.5"/>
        <n v="7786.0"/>
        <n v="1027.9"/>
        <n v="51667.3"/>
        <n v="1517.0"/>
        <n v="17394.6"/>
        <n v="68121.2"/>
        <n v="1747.3"/>
        <n v="8867.95"/>
        <n v="1613.45"/>
        <n v="2674.3"/>
        <n v="1271.8"/>
        <n v="359.1"/>
        <n v="28275.225"/>
        <n v="17315.025"/>
        <n v="220078.15"/>
        <n v="211125.2"/>
        <n v="4440.3"/>
        <n v="22569.6"/>
        <n v="3.4"/>
        <n v="34422.8"/>
        <n v="11940.9"/>
        <n v="1308.0"/>
        <n v="17.2"/>
        <n v="855.85"/>
        <n v="3404.2"/>
        <n v="219.0"/>
        <n v="203.0"/>
        <n v="1442.2166666666665"/>
        <n v="296.2"/>
        <n v="173.9"/>
        <n v="7478.0"/>
        <n v="153.0"/>
        <n v="166.0"/>
        <n v="2930.0"/>
        <n v="72.8"/>
        <n v="1377.7"/>
        <n v="32049.05"/>
        <n v="94638.2"/>
        <n v="3546.0"/>
        <n v="12.5"/>
        <n v="8839.0"/>
        <n v="1214.0"/>
        <n v="4729.0"/>
        <n v="11667.45"/>
        <n v="40407.35"/>
        <n v="6119.0"/>
        <n v="9678.0"/>
        <n v="16239.0"/>
        <n v="300.5"/>
        <n v="5153.9"/>
        <n v="640.2"/>
        <n v="1493.0"/>
        <n v="6978.700000000001"/>
        <n v="2295.0"/>
        <n v="18208.7"/>
        <s v="7918\"/>
        <n v="149.7"/>
        <n v="984.1"/>
        <n v="8766.0"/>
        <n v="343.9"/>
        <n v="35.0"/>
        <n v="1052.0"/>
        <n v="805.0"/>
        <n v="27018.3"/>
        <n v="1050.0"/>
        <n v="77.7"/>
        <n v="5558.0"/>
        <n v="50.0"/>
        <n v="134.8"/>
        <n v="2598.0"/>
        <n v="85.0"/>
        <n v="979.0"/>
        <n v="160.0"/>
        <n v="258.1"/>
        <n v="223.0"/>
        <n v="147.0"/>
        <n v="355.0"/>
        <n v="238.0"/>
        <n v="1.1"/>
        <n v="67.0"/>
        <n v="63.0"/>
        <n v="15091.5"/>
        <n v="9715.0"/>
        <n v="527.0"/>
        <n v="7901.0"/>
        <n v="1576.2"/>
        <n v="388.0"/>
        <n v="113.1"/>
        <n v="232.0"/>
        <n v="17507.600000000002"/>
        <n v="605.8"/>
        <n v="14289.4"/>
        <n v="227.0"/>
        <n v="95.0"/>
        <n v="3.2"/>
        <n v="1.8"/>
        <n v="843.0"/>
        <n v="632.0"/>
        <n v="137.0"/>
        <n v="71.3"/>
        <n v="45.2"/>
        <n v="46.9"/>
        <n v="417.0"/>
        <n v="343.0"/>
        <n v="0.6"/>
        <n v="9621.6"/>
        <n v="44.1"/>
        <n v="4422.6"/>
        <n v="78.5"/>
        <n v="58.0"/>
        <n v="96.0"/>
        <n v="1.6"/>
        <n v="286.0"/>
        <n v="346.3"/>
        <n v="452.6"/>
        <n v="311.3"/>
        <n v="3883.0"/>
        <n v="102.0"/>
        <n v="11524.1"/>
        <n v="1569.5"/>
        <n v="106.6"/>
        <n v="2283.0"/>
        <n v="455.0"/>
        <n v="21204.620000000003"/>
        <n v="30382.7"/>
        <n v="2001.0"/>
        <n v="200.0"/>
        <n v="52.2"/>
        <n v="83.2"/>
        <n v="346.0"/>
        <n v="40.0"/>
        <n v="329.4"/>
        <n v="3086.9"/>
        <n v="64.0"/>
        <n v="172.0"/>
        <n v="158.8"/>
        <n v="144.0"/>
        <n v="315.0"/>
        <n v="48.0"/>
        <n v="1.4"/>
        <n v="8.2"/>
        <n v="6.0"/>
        <n v="264.0"/>
        <n v="919.3"/>
        <n v="5543.8"/>
        <n v="39378.5"/>
        <n v="570.0"/>
        <n v="17781.6"/>
        <n v="3238.05"/>
        <n v="17486.3"/>
        <n v="37735.0"/>
        <n v="3817.0"/>
        <n v="24306.2"/>
        <n v="20.0"/>
        <n v="833.8"/>
        <n v="458.4"/>
        <n v="208.5"/>
        <n v="87.9"/>
        <n v="869.0"/>
        <n v="2639.6"/>
        <n v="1224.3"/>
        <n v="242.4"/>
        <n v="2248.0"/>
        <n v="563.6"/>
        <n v="1990.0"/>
        <n v="21887.2"/>
        <n v="111.5"/>
        <n v="193248.2"/>
        <n v="1013.1"/>
        <n v="7.0"/>
        <n v="30179.8"/>
        <n v="826.0"/>
        <n v="503.0"/>
        <n v="424.5"/>
        <n v="1284.5"/>
        <n v="900.0"/>
        <n v="3059.0"/>
        <n v="65.6"/>
        <n v="8882.3"/>
        <n v="5812.0"/>
        <n v="95842.8"/>
        <n v="5922.6"/>
        <n v="9658.0"/>
        <n v="3769.0"/>
        <n v="149.6"/>
        <n v="15765.0"/>
        <n v="212.9"/>
        <n v="89061.9"/>
        <n v="16061.6"/>
        <n v="74729.0"/>
        <n v="99.9"/>
      </sharedItems>
    </cacheField>
    <cacheField name="(1) to avoid duplicate (d)">
      <sharedItems containsBlank="1" containsMixedTypes="1" containsNumber="1" containsInteger="1">
        <n v="1.0"/>
        <m/>
        <s v="d"/>
      </sharedItems>
    </cacheField>
    <cacheField name="MSY level estimates (tonnes)">
      <sharedItems containsBlank="1" containsMixedTypes="1" containsNumber="1">
        <m/>
        <n v="12861.0"/>
        <n v="12604.0"/>
        <n v="1293.0"/>
        <n v="4207.0"/>
        <n v="30520.0"/>
        <n v="1908.0"/>
        <n v="1058.0"/>
        <n v="608.0"/>
        <n v="33500.0"/>
        <n v="165.0"/>
        <n v="601000.0"/>
        <n v="349000.0"/>
        <n v="4657.0"/>
        <n v="1422.0"/>
        <n v="11625.0"/>
        <n v="149000.0"/>
        <n v="3507.0"/>
        <n v="2180.0"/>
        <n v="2400.0"/>
        <n v="72.0"/>
        <n v="4800.0"/>
        <n v="55400.0"/>
        <n v="33000.0"/>
        <n v="96000.0"/>
        <n v="411.0"/>
        <n v="47000.0"/>
        <n v="7721.0"/>
        <n v="10674.0"/>
        <n v="8107.0"/>
        <n v="7126.0"/>
        <n v="8600.0"/>
        <n v="2430.0"/>
        <n v="7071.0"/>
        <n v="7072.0"/>
        <n v="11153.0"/>
        <n v="115384.0"/>
        <n v="288207.0"/>
        <n v="19941.0"/>
        <n v="79009.0"/>
        <n v="13564.0"/>
        <n v="28975.0"/>
        <n v="6382.0"/>
        <n v="11520.0"/>
        <n v="115.0"/>
        <n v="8303.0"/>
        <n v="36581.0"/>
        <n v="98882.0"/>
        <n v="14492.0"/>
        <n v="1662.0"/>
        <n v="9750.0"/>
        <n v="14955.0"/>
        <n v="26450.0"/>
        <n v="11070.0"/>
        <n v="4041.0"/>
        <n v="1125.0"/>
        <n v="451.0"/>
        <n v="6948.0"/>
        <n v="57.0"/>
        <n v="8246.0"/>
        <n v="19828.0"/>
        <n v="250.0"/>
        <n v="23588.0"/>
        <n v="266.0500595007079"/>
        <n v="1401.0"/>
        <n v="32622.0"/>
        <n v="123.45090536060586"/>
        <n v="56437.0"/>
        <n v="126.0"/>
        <n v="81.40900140300855"/>
        <n v="500.0"/>
        <n v="89637.0"/>
        <n v="39517.0"/>
        <n v="36256.0"/>
        <n v="6436.0"/>
        <n v="58.34877750433844"/>
        <n v="715.0"/>
        <n v="7340.0"/>
        <n v="33143.0"/>
        <n v="1490.0"/>
        <n v="2220.0"/>
        <n v="19212.0"/>
        <n v="938.0"/>
        <n v="2042.0"/>
        <n v="265.70884012563903"/>
        <n v="12631.0"/>
        <n v="7833.0"/>
        <n v="1758.0"/>
        <n v="13356.0"/>
        <n v="12991.0"/>
        <n v="20682.0"/>
        <n v="93.0"/>
        <n v="29343.0"/>
        <n v="7524.0"/>
        <n v="2339.0"/>
        <n v="11561.0"/>
        <n v="917.0"/>
        <n v="214.4921577059924"/>
        <n v="1020.0386459670343"/>
        <n v="1175.578297258537"/>
        <n v="202.24801100241123"/>
        <n v="25668.0"/>
        <n v="1093.0"/>
        <n v="20961.0"/>
        <n v="12730.0"/>
        <n v="2166.0"/>
        <n v="196.1176514624189"/>
        <n v="5944.0"/>
        <n v="329.0"/>
        <n v="256.0"/>
        <n v="2947.0"/>
        <n v="353.0"/>
        <n v="1875.0"/>
        <n v="9150.0"/>
        <n v="48.376936902988"/>
        <n v="51500.0"/>
        <n v="343.0"/>
        <n v="0.0"/>
        <n v="410.0"/>
        <n v="285.0"/>
        <n v="1120.0"/>
        <n v="348.0"/>
        <n v="496.0"/>
        <n v="3300.0"/>
        <n v="85.4286228820172"/>
        <n v="19077.0"/>
        <n v="4336.0"/>
        <n v="29015.0"/>
        <n v="37022.0"/>
        <n v="125412.0"/>
        <n v="22127.0"/>
        <n v="4878.0"/>
        <n v="15532.0"/>
        <n v="59122.0"/>
        <n v="5213.0"/>
        <n v="123352.0"/>
        <n v="150.0"/>
        <n v="216.0"/>
        <n v="398.0"/>
        <n v="312.0"/>
        <n v="801.1399657463573"/>
        <n v="82089.0"/>
        <n v="79044.0"/>
        <n v="36894.0"/>
        <n v="142.0"/>
        <n v="8645.0"/>
        <n v="6768.0"/>
        <n v="713.1445772498929"/>
        <n v="6927.0"/>
        <n v="980.0"/>
        <n v="2824.0"/>
        <n v="2303.0"/>
        <n v="2550.0"/>
        <n v="6246.0"/>
        <n v="194.0"/>
        <n v="1100.0"/>
        <n v="3900.0"/>
        <n v="23660.0"/>
        <n v="7230.0"/>
        <n v="3980.0"/>
        <n v="1352.0"/>
        <n v="78285.0"/>
        <n v="43303.0"/>
        <n v="39900.0"/>
        <n v="30296.0"/>
        <n v="19825.0"/>
        <n v="5347.0"/>
        <n v="13737.0"/>
        <n v="11420.0"/>
        <s v="-"/>
        <n v="87933.0"/>
        <n v="42302.0"/>
        <n v="29922.0"/>
      </sharedItems>
    </cacheField>
    <cacheField name="F level F/FMSY">
      <sharedItems containsBlank="1" containsMixedTypes="1" containsNumber="1">
        <m/>
        <n v="0.8246892668789456"/>
        <n v="0.18530888252799999"/>
        <n v="0.467703"/>
        <n v="1.278878"/>
        <n v="5.96"/>
        <n v="2.329038896717885"/>
        <n v="0.823479543996161"/>
        <n v="0.651746"/>
        <n v="0.9"/>
        <n v="0.77"/>
        <n v="0.48"/>
        <n v="1.32"/>
        <n v="0.4589912290949267"/>
        <n v="0.926067"/>
        <n v="1.2691480709285068"/>
        <n v="1.16"/>
        <n v="3.9"/>
        <n v="0.988"/>
        <n v="0.6"/>
        <n v="1.43"/>
        <n v="1.072194"/>
        <n v="0.975341"/>
        <n v="0.768616"/>
        <n v="0.41056115071448906"/>
        <n v="0.4538423780528365"/>
        <n v="1.1"/>
        <n v="0.2666005888432395"/>
        <n v="1.2062241646823502"/>
        <n v="1.342393"/>
        <n v="1.795093"/>
        <n v="0.761828"/>
        <n v="0.256064"/>
        <n v="1.3500971967415396"/>
        <n v="1.1605927676778858"/>
        <n v="0.49823264474763995"/>
        <n v="0.439911"/>
        <n v="1.5556492491830072"/>
        <n v="1.052577"/>
        <n v="1.116315739332979"/>
        <n v="0.520606"/>
        <n v="2.12932641969252"/>
        <n v="2.46"/>
        <n v="0.5373715386175785"/>
        <n v="3.393352293203367"/>
        <n v="1.8192149780805498"/>
        <n v="0.336666"/>
        <n v="0.349387"/>
        <n v="1.2764336405744923"/>
        <n v="2.3092678452858637"/>
        <n v="1.682381761479254"/>
        <n v="0.11900201374765954"/>
        <n v="1.3731920380424183"/>
        <n v="1.50902405798634"/>
        <n v="0.8372676697374333"/>
        <n v="0.558850716071318"/>
        <n v="1.08170385510547"/>
        <n v="0.5941557407407406"/>
        <n v="5.811205086161456"/>
        <n v="1.16676"/>
        <n v="1.048403"/>
        <n v="0.942304653993023"/>
        <n v="0.9014210512003076"/>
        <n v="2.1425337224632375"/>
        <n v="0.40830009531602357"/>
        <n v="0.571092"/>
        <n v="0.2117901398148148"/>
        <n v="0.334686"/>
        <n v="0.980913"/>
        <n v="0.02926360647295999"/>
        <n v="3.6106117738556267"/>
        <n v="1.7675104543518272"/>
        <n v="0.668358"/>
        <n v="0.281777"/>
        <n v="0.49793692657022737"/>
        <n v="0.411088"/>
        <n v="1.37"/>
        <n v="1.98"/>
        <n v="1.37018844840235"/>
        <n v="0.95"/>
        <n v="0.8858464080502029"/>
        <n v="0.378154"/>
        <n v="1.0519154000876687"/>
        <n v="1.229166"/>
        <n v="4.90069553921481"/>
        <n v="3.068552098089588"/>
        <n v="2.922744"/>
        <n v="1.700575"/>
        <n v="2.21"/>
        <n v="1.23"/>
        <n v="3.0"/>
        <n v="0.569371486396514"/>
        <n v="2.3"/>
        <n v="0.24743398371877898"/>
        <n v="0.881047"/>
        <n v="0.11737117338582426"/>
        <n v="0.630396"/>
        <n v="1.63"/>
        <s v="~2"/>
        <n v="1.17047792388649"/>
        <n v="6.0"/>
        <n v="1.10306906655079"/>
        <s v="-"/>
        <n v="0.9740385934370638"/>
        <n v="0.24320647310651058"/>
        <n v="0.54673"/>
        <n v="0.610074"/>
        <n v="1.1764877822877484"/>
        <n v="0.91"/>
        <n v="3.12"/>
        <n v="1.1971175840280464"/>
        <n v="1.906129"/>
        <n v="2.01"/>
        <n v="1.08"/>
        <n v="2.037396785541"/>
        <n v="0.5289"/>
        <n v="1.160489"/>
        <n v="1.510370900298116"/>
        <n v="1.3"/>
        <n v="0.582165539503214"/>
        <n v="0.7743920731656957"/>
        <n v="0.679413"/>
        <n v="0.269491"/>
        <n v="0.0897048913753672"/>
        <n v="0.139554"/>
        <n v="1.413537201703076"/>
        <n v="1.099567"/>
        <n v="2.61"/>
        <n v="2.4"/>
        <n v="1.25594308328165"/>
        <n v="0.986706188938974"/>
        <n v="0.31"/>
        <n v="2.6721293047324624"/>
        <n v="0.546881"/>
        <n v="0.83975"/>
        <n v="1.3685208422400004"/>
        <n v="0.88"/>
        <n v="0.29"/>
        <n v="0.19"/>
        <n v="0.18"/>
        <n v="0.71"/>
        <n v="0.63446937650684"/>
        <n v="1.8751581070671304"/>
        <n v="1.0240333190743975"/>
        <n v="1.520726"/>
        <n v="0.617948"/>
        <n v="0.916953700924089"/>
        <n v="1.25"/>
        <n v="1.99"/>
        <n v="2.5"/>
        <n v="2.8"/>
        <n v="1.19"/>
        <n v="1.6129032258064515"/>
        <n v="0.81"/>
        <n v="0.65"/>
        <n v="0.853754993485985"/>
        <n v="0.118827"/>
        <n v="0.84822"/>
      </sharedItems>
    </cacheField>
    <cacheField name="if not in FAO 51 then where" numFmtId="0">
      <sharedItems containsString="0" containsBlank="1">
        <m/>
      </sharedItems>
    </cacheField>
    <cacheField name="Comment" numFmtId="0">
      <sharedItems containsString="0" containsBlank="1">
        <m/>
      </sharedItems>
    </cacheField>
    <cacheField name=" " numFmtId="0">
      <sharedItems containsBlank="1">
        <m/>
        <s v="overfished"/>
        <s v="recovering"/>
        <s v="sustainable"/>
        <s v="Not overfished"/>
        <s v="Fully fished"/>
        <s v="overfishing"/>
      </sharedItems>
    </cacheField>
    <cacheField name=" 2" numFmtId="0">
      <sharedItems containsBlank="1">
        <m/>
        <s v="Unsustainable"/>
        <s v="Sustainabl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7:E38" firstHeaderRow="0" firstDataRow="1" firstDataCol="1" rowPageCount="5" colPageCount="1"/>
  <pivotFields>
    <pivotField name="ISSCAAP Group Code" axis="axisP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org line num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t="default"/>
      </items>
    </pivotField>
    <pivotField name="Group number"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Lin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name="ISSCAAP Group (Name)" compact="0" outline="0" multipleItemSelectionAllowed="1" showAll="0">
      <items>
        <item x="0"/>
        <item x="1"/>
        <item x="2"/>
        <item x="3"/>
        <item x="4"/>
        <item x="5"/>
        <item x="6"/>
        <item x="7"/>
        <item x="8"/>
        <item x="9"/>
        <item x="10"/>
        <item x="11"/>
        <item x="12"/>
        <item x="13"/>
        <item x="14"/>
        <item x="15"/>
        <item x="16"/>
        <item t="default"/>
      </items>
    </pivotField>
    <pivotField name="English Name Da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ASFIS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Same in data and FishStat" compact="0" outline="0" multipleItemSelectionAllowed="1" showAll="0">
      <items>
        <item x="0"/>
        <item x="1"/>
        <item x="2"/>
        <item t="default"/>
      </items>
    </pivotField>
    <pivotField name="in FishStat" compact="0" outline="0" multipleItemSelectionAllowed="1" showAll="0">
      <items>
        <item x="0"/>
        <item x="1"/>
        <item x="2"/>
        <item t="default"/>
      </items>
    </pivotField>
    <pivotField name="ASFIS Scientific Name 202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ame="Scientific name in Da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t="default"/>
      </items>
    </pivotField>
    <pivotField name="Dsiplay Name (SANKE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name="Location" axis="axisRow" compact="0" outline="0" multipleItemSelectionAllowed="1" showAll="0" sortType="ascending">
      <items>
        <item x="20"/>
        <item x="0"/>
        <item x="31"/>
        <item x="24"/>
        <item x="17"/>
        <item x="1"/>
        <item x="3"/>
        <item x="4"/>
        <item x="2"/>
        <item x="25"/>
        <item x="27"/>
        <item x="6"/>
        <item x="13"/>
        <item x="14"/>
        <item x="7"/>
        <item x="22"/>
        <item x="28"/>
        <item x="19"/>
        <item x="30"/>
        <item x="12"/>
        <item x="8"/>
        <item x="23"/>
        <item x="5"/>
        <item x="11"/>
        <item x="26"/>
        <item x="9"/>
        <item x="10"/>
        <item x="21"/>
        <item x="29"/>
        <item x="16"/>
        <item x="18"/>
        <item x="15"/>
        <item t="default"/>
      </items>
    </pivotField>
    <pivotField name="Year of Assessment" compact="0" outline="0" multipleItemSelectionAllowed="1" showAll="0">
      <items>
        <item x="0"/>
        <item x="1"/>
        <item x="2"/>
        <item x="3"/>
        <item x="4"/>
        <item x="5"/>
        <item x="6"/>
        <item x="7"/>
        <item x="8"/>
        <item x="9"/>
        <item t="default"/>
      </items>
    </pivotField>
    <pivotField name="Tier (3 levels)" axis="axisPage" compact="0" outline="0" multipleItemSelectionAllowed="1" showAll="0">
      <items>
        <item x="0"/>
        <item x="1"/>
        <item x="2"/>
        <item t="default"/>
      </items>
    </pivotField>
    <pivotField name="Status (3 levels)" axis="axisCol" compact="0" outline="0" multipleItemSelectionAllowed="1" showAll="0" sortType="ascending">
      <items>
        <item x="1"/>
        <item x="0"/>
        <item x="2"/>
        <item t="default"/>
      </items>
    </pivotField>
    <pivotField name="Status no" compact="0" outline="0" multipleItemSelectionAllowed="1" showAll="0">
      <items>
        <item x="0"/>
        <item x="1"/>
        <item x="2"/>
        <item t="default"/>
      </items>
    </pivotField>
    <pivotField name="Include in Sankey?" compact="0" outline="0" multipleItemSelectionAllowed="1" showAll="0">
      <items>
        <item x="0"/>
        <item x="1"/>
        <item x="2"/>
        <item t="default"/>
      </items>
    </pivotField>
    <pivotField name="Uncertainty (High,Medium, Low)" compact="0" outline="0" multipleItemSelectionAllowed="1" showAll="0">
      <items>
        <item x="0"/>
        <item x="1"/>
        <item x="2"/>
        <item t="default"/>
      </items>
    </pivotField>
    <pivotField name="Fleet (industrial/Semi-Industrial/SSF/Mixed)" axis="axisPage" compact="0" outline="0" multipleItemSelectionAllowed="1" showAll="0">
      <items>
        <item x="0"/>
        <item x="1"/>
        <item x="2"/>
        <item x="3"/>
        <item x="4"/>
        <item t="default"/>
      </items>
    </pivotField>
    <pivotField name="Biomass (B/Bmsy)" axis="axisPage" compact="0" numFmtId="2" outline="0" multipleItemSelectionAllowed="1" showAll="0">
      <items>
        <item h="1" x="0"/>
        <item h="1" x="1"/>
        <item h="1" x="2"/>
        <item h="1" x="3"/>
        <item h="1" x="4"/>
        <item x="5"/>
        <item h="1" x="6"/>
        <item h="1" x="7"/>
        <item x="8"/>
        <item h="1" x="9"/>
        <item h="1" x="10"/>
        <item h="1" x="11"/>
        <item h="1" x="12"/>
        <item h="1" x="13"/>
        <item x="14"/>
        <item x="15"/>
        <item h="1" x="16"/>
        <item h="1" x="17"/>
        <item h="1" x="18"/>
        <item x="19"/>
        <item x="20"/>
        <item h="1" x="21"/>
        <item h="1" x="22"/>
        <item h="1" x="23"/>
        <item h="1" x="24"/>
        <item h="1" x="25"/>
        <item h="1" x="26"/>
        <item h="1" x="27"/>
        <item h="1" x="28"/>
        <item x="29"/>
        <item x="30"/>
        <item h="1" x="31"/>
        <item x="32"/>
        <item h="1" x="33"/>
        <item h="1" x="34"/>
        <item x="35"/>
        <item h="1" x="36"/>
        <item h="1" x="37"/>
        <item h="1" x="38"/>
        <item x="39"/>
        <item x="40"/>
        <item h="1" x="41"/>
        <item h="1" x="42"/>
        <item h="1" x="43"/>
        <item x="44"/>
        <item h="1" x="45"/>
        <item h="1" x="46"/>
        <item h="1" x="47"/>
        <item h="1" x="48"/>
        <item h="1" x="49"/>
        <item x="50"/>
        <item x="51"/>
        <item h="1" x="52"/>
        <item h="1" x="53"/>
        <item h="1" x="54"/>
        <item h="1" x="55"/>
        <item h="1" x="56"/>
        <item h="1" x="57"/>
        <item h="1" x="58"/>
        <item x="59"/>
        <item h="1" x="60"/>
        <item h="1" x="61"/>
        <item x="62"/>
        <item h="1" x="63"/>
        <item h="1" x="64"/>
        <item h="1" x="65"/>
        <item h="1" x="66"/>
        <item h="1" x="67"/>
        <item h="1" x="68"/>
        <item h="1" x="69"/>
        <item h="1" x="70"/>
        <item h="1" x="71"/>
        <item x="72"/>
        <item h="1" x="73"/>
        <item h="1" x="74"/>
        <item h="1" x="75"/>
        <item h="1" x="76"/>
        <item h="1" x="77"/>
        <item h="1" x="78"/>
        <item h="1" x="79"/>
        <item x="80"/>
        <item h="1" x="81"/>
        <item h="1" x="82"/>
        <item x="83"/>
        <item x="84"/>
        <item h="1" x="85"/>
        <item h="1" x="86"/>
        <item h="1" x="87"/>
        <item h="1" x="88"/>
        <item h="1" x="89"/>
        <item x="90"/>
        <item h="1" x="91"/>
        <item h="1" x="92"/>
        <item h="1" x="93"/>
        <item h="1" x="94"/>
        <item h="1" x="95"/>
        <item h="1" x="96"/>
        <item h="1" x="97"/>
        <item h="1" x="98"/>
        <item h="1" x="99"/>
        <item x="100"/>
        <item h="1" x="101"/>
        <item h="1" x="102"/>
        <item h="1" x="103"/>
        <item x="104"/>
        <item h="1" x="105"/>
        <item x="106"/>
        <item x="107"/>
        <item h="1" x="108"/>
        <item h="1" x="109"/>
        <item h="1" x="110"/>
        <item h="1" x="111"/>
        <item x="112"/>
        <item h="1" x="113"/>
        <item h="1" x="114"/>
        <item h="1" x="115"/>
        <item x="116"/>
        <item h="1" x="117"/>
        <item h="1" x="118"/>
        <item h="1" x="119"/>
        <item h="1" x="120"/>
        <item h="1" x="121"/>
        <item h="1" x="122"/>
        <item x="123"/>
        <item h="1" x="124"/>
        <item h="1" x="125"/>
        <item h="1" x="126"/>
        <item h="1" x="127"/>
        <item h="1" x="128"/>
        <item h="1" x="129"/>
        <item h="1" x="130"/>
        <item x="131"/>
        <item h="1" x="132"/>
        <item x="133"/>
        <item h="1" x="134"/>
        <item x="135"/>
        <item h="1" x="136"/>
        <item h="1" x="137"/>
        <item h="1" x="138"/>
        <item h="1" x="139"/>
        <item h="1" x="140"/>
        <item x="141"/>
        <item h="1" x="142"/>
        <item h="1" x="143"/>
        <item h="1" x="144"/>
        <item x="145"/>
        <item x="146"/>
        <item x="147"/>
        <item h="1" x="148"/>
        <item h="1" x="149"/>
        <item h="1" x="150"/>
        <item h="1" x="151"/>
        <item h="1" x="152"/>
        <item x="153"/>
        <item h="1" x="154"/>
        <item x="155"/>
        <item x="156"/>
        <item h="1" x="157"/>
        <item h="1" x="158"/>
        <item h="1" x="159"/>
        <item x="160"/>
        <item x="161"/>
        <item h="1" x="162"/>
        <item x="163"/>
        <item h="1" x="164"/>
        <item h="1" x="165"/>
        <item h="1" x="166"/>
        <item h="1" x="167"/>
        <item h="1" x="168"/>
        <item h="1" x="169"/>
        <item h="1" x="170"/>
        <item x="171"/>
        <item h="1" x="172"/>
        <item x="173"/>
        <item x="174"/>
        <item x="175"/>
        <item h="1" x="176"/>
        <item x="177"/>
        <item x="178"/>
        <item x="179"/>
        <item h="1" x="180"/>
        <item h="1" x="181"/>
        <item h="1" x="182"/>
        <item h="1" x="183"/>
        <item h="1" x="184"/>
        <item x="185"/>
        <item x="186"/>
        <item h="1" x="187"/>
        <item h="1" x="188"/>
        <item x="189"/>
        <item h="1" x="190"/>
        <item x="191"/>
        <item x="192"/>
        <item x="193"/>
        <item x="194"/>
        <item h="1" x="195"/>
        <item h="1" x="196"/>
        <item h="1" x="197"/>
        <item x="198"/>
        <item x="199"/>
        <item h="1" x="200"/>
        <item h="1" x="201"/>
        <item h="1" x="202"/>
        <item x="203"/>
        <item x="204"/>
        <item h="1" x="205"/>
        <item h="1" x="206"/>
        <item x="207"/>
        <item h="1" x="208"/>
        <item x="209"/>
        <item h="1" x="210"/>
        <item h="1" x="211"/>
        <item x="212"/>
        <item h="1" x="213"/>
        <item h="1" x="214"/>
        <item h="1" x="215"/>
        <item x="216"/>
        <item h="1" x="217"/>
        <item x="218"/>
        <item x="219"/>
        <item h="1" x="220"/>
        <item h="1" x="221"/>
        <item h="1" x="222"/>
        <item h="1" x="223"/>
        <item h="1" x="224"/>
        <item x="225"/>
        <item h="1" x="226"/>
        <item x="227"/>
        <item h="1" x="228"/>
        <item h="1" x="229"/>
        <item h="1" x="230"/>
        <item x="231"/>
        <item x="232"/>
        <item h="1" x="233"/>
        <item h="1" x="234"/>
        <item h="1" x="235"/>
        <item h="1" x="236"/>
        <item h="1" x="237"/>
        <item h="1" x="238"/>
        <item h="1" x="239"/>
        <item x="240"/>
        <item h="1" x="241"/>
        <item h="1" x="242"/>
        <item h="1" x="243"/>
        <item x="244"/>
        <item x="245"/>
        <item x="246"/>
        <item h="1" x="247"/>
        <item x="248"/>
        <item x="249"/>
        <item x="250"/>
        <item x="251"/>
        <item h="1" x="252"/>
        <item x="253"/>
        <item h="1" x="254"/>
        <item x="255"/>
        <item h="1" x="256"/>
        <item x="257"/>
        <item h="1" x="258"/>
        <item h="1" x="259"/>
        <item x="260"/>
        <item x="261"/>
        <item x="262"/>
        <item x="263"/>
        <item h="1" x="264"/>
        <item x="265"/>
        <item x="266"/>
        <item h="1" x="267"/>
        <item h="1" x="268"/>
        <item h="1" x="269"/>
        <item h="1" x="270"/>
        <item x="271"/>
        <item x="272"/>
        <item x="273"/>
        <item h="1" x="274"/>
        <item x="275"/>
        <item x="276"/>
        <item h="1" x="277"/>
        <item h="1" x="278"/>
        <item h="1" x="279"/>
        <item x="280"/>
        <item x="281"/>
        <item x="282"/>
        <item x="283"/>
        <item x="284"/>
        <item h="1" x="285"/>
        <item x="286"/>
        <item x="287"/>
        <item h="1" x="288"/>
        <item h="1" x="289"/>
        <item x="290"/>
        <item x="291"/>
        <item x="292"/>
        <item x="293"/>
        <item x="294"/>
        <item h="1" x="295"/>
        <item h="1" x="296"/>
        <item x="297"/>
        <item x="298"/>
        <item x="299"/>
        <item x="300"/>
        <item x="301"/>
        <item x="302"/>
        <item x="303"/>
        <item x="304"/>
        <item h="1" x="305"/>
        <item h="1" x="306"/>
        <item x="307"/>
        <item x="308"/>
        <item x="309"/>
        <item x="310"/>
        <item x="311"/>
        <item x="312"/>
        <item x="313"/>
        <item x="314"/>
        <item x="315"/>
        <item x="316"/>
        <item x="317"/>
        <item x="318"/>
        <item x="319"/>
        <item x="320"/>
        <item x="321"/>
        <item x="322"/>
        <item h="1" x="323"/>
        <item x="324"/>
        <item h="1" x="325"/>
        <item h="1" x="326"/>
        <item x="327"/>
        <item x="328"/>
        <item x="329"/>
        <item x="330"/>
        <item x="331"/>
        <item x="332"/>
        <item x="333"/>
        <item x="334"/>
        <item x="335"/>
        <item x="336"/>
        <item x="337"/>
        <item x="338"/>
        <item h="1" x="339"/>
        <item x="340"/>
        <item x="341"/>
        <item x="342"/>
        <item x="343"/>
        <item x="344"/>
        <item x="345"/>
        <item x="346"/>
        <item x="347"/>
        <item x="348"/>
        <item x="349"/>
        <item t="default"/>
      </items>
    </pivotField>
    <pivotField name="An estimate of unfished or virgin biomass (B0)" compact="0" outline="0" multipleItemSelectionAllowed="1" showAll="0">
      <items>
        <item x="0"/>
        <item t="default"/>
      </items>
    </pivotField>
    <pivotField name=" Catches (tonnes) FishStatJ - authors estimates" compact="0" outline="0" multipleItemSelectionAllowed="1" showAll="0">
      <items>
        <item x="0"/>
        <item x="1"/>
        <item x="2"/>
        <item x="3"/>
        <item x="4"/>
        <item x="5"/>
        <item x="6"/>
        <item x="7"/>
        <item x="8"/>
        <item x="9"/>
        <item x="10"/>
        <item x="11"/>
        <item x="12"/>
        <item x="13"/>
        <item x="14"/>
        <item x="15"/>
        <item t="default"/>
      </items>
    </pivotField>
    <pivotField name="Area total cat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ame="Value for SANKEY (stock/country catch)"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1) to avoid duplicate (d)" axis="axisPage" compact="0" outline="0" multipleItemSelectionAllowed="1" showAll="0">
      <items>
        <item x="0"/>
        <item h="1" x="1"/>
        <item h="1" x="2"/>
        <item t="default"/>
      </items>
    </pivotField>
    <pivotField name="MSY level estimates (ton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F level F/FMS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if not in FAO 51 then where" compact="0" outline="0" multipleItemSelectionAllowed="1" showAll="0">
      <items>
        <item x="0"/>
        <item t="default"/>
      </items>
    </pivotField>
    <pivotField name="Comment" compact="0" outline="0" multipleItemSelectionAllowed="1" showAll="0">
      <items>
        <item x="0"/>
        <item t="default"/>
      </items>
    </pivotField>
    <pivotField name=" " compact="0" outline="0" multipleItemSelectionAllowed="1" showAll="0">
      <items>
        <item x="0"/>
        <item x="1"/>
        <item x="2"/>
        <item x="3"/>
        <item x="4"/>
        <item x="5"/>
        <item x="6"/>
        <item t="default"/>
      </items>
    </pivotField>
    <pivotField name=" 2" compact="0" outline="0" multipleItemSelectionAllowed="1" showAll="0">
      <items>
        <item x="0"/>
        <item x="1"/>
        <item x="2"/>
        <item t="default"/>
      </items>
    </pivotField>
  </pivotFields>
  <rowFields>
    <field x="12"/>
  </rowFields>
  <colFields>
    <field x="15"/>
  </colFields>
  <pageFields>
    <pageField fld="25"/>
    <pageField fld="14"/>
    <pageField fld="20"/>
    <pageField fld="19"/>
    <pageField fld="0"/>
  </pageFields>
  <dataFields>
    <dataField name="SUM of Value for SANKEY (stock/country catch)" fld="24"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0"/>
    <col customWidth="1" min="2" max="2" width="4.0"/>
    <col customWidth="1" min="3" max="3" width="5.63"/>
    <col customWidth="1" min="4" max="4" width="7.38"/>
    <col customWidth="1" min="5" max="5" width="30.0"/>
    <col customWidth="1" min="6" max="6" width="17.13"/>
    <col customWidth="1" min="7" max="7" width="18.25"/>
    <col customWidth="1" min="8" max="8" width="5.63"/>
    <col customWidth="1" min="9" max="9" width="4.5"/>
    <col customWidth="1" min="10" max="10" width="13.75"/>
    <col customWidth="1" min="11" max="11" width="25.88"/>
    <col customWidth="1" min="12" max="12" width="27.88"/>
    <col customWidth="1" min="13" max="13" width="8.25"/>
    <col customWidth="1" min="14" max="14" width="8.5"/>
    <col customWidth="1" min="15" max="15" width="7.38"/>
    <col customWidth="1" min="16" max="16" width="8.75"/>
    <col customWidth="1" min="17" max="18" width="5.5"/>
    <col customWidth="1" min="19" max="19" width="8.5"/>
    <col customWidth="1" min="20" max="21" width="8.75"/>
    <col customWidth="1" min="22" max="22" width="9.5"/>
    <col customWidth="1" min="23" max="23" width="8.75"/>
    <col customWidth="1" min="24" max="24" width="8.63"/>
    <col customWidth="1" min="25" max="25" width="11.75"/>
    <col customWidth="1" min="26" max="26" width="9.13"/>
    <col customWidth="1" min="27" max="27" width="8.75"/>
    <col customWidth="1" min="28" max="28" width="11.75"/>
    <col customWidth="1" min="29" max="29" width="8.5"/>
    <col customWidth="1" min="30" max="30" width="7.63"/>
    <col customWidth="1" min="31" max="31" width="12.88"/>
    <col customWidth="1" min="32" max="32" width="12.63"/>
    <col customWidth="1" min="33" max="33" width="8.75"/>
    <col customWidth="1" min="34" max="34" width="8.63"/>
    <col customWidth="1" min="35" max="35" width="2.0"/>
    <col customWidth="1" min="36" max="52" width="8.63"/>
  </cols>
  <sheetData>
    <row r="1" ht="37.5" customHeight="1">
      <c r="A1" s="1" t="s">
        <v>0</v>
      </c>
      <c r="B1" s="2" t="s">
        <v>1</v>
      </c>
      <c r="C1" s="2" t="s">
        <v>2</v>
      </c>
      <c r="D1" s="2" t="s">
        <v>3</v>
      </c>
      <c r="E1" s="3" t="s">
        <v>4</v>
      </c>
      <c r="F1" s="4" t="s">
        <v>5</v>
      </c>
      <c r="G1" s="4" t="s">
        <v>6</v>
      </c>
      <c r="H1" s="4" t="s">
        <v>7</v>
      </c>
      <c r="I1" s="4" t="s">
        <v>8</v>
      </c>
      <c r="J1" s="4" t="s">
        <v>9</v>
      </c>
      <c r="K1" s="4" t="s">
        <v>10</v>
      </c>
      <c r="L1" s="5" t="s">
        <v>11</v>
      </c>
      <c r="M1" s="6" t="s">
        <v>12</v>
      </c>
      <c r="N1" s="6" t="s">
        <v>13</v>
      </c>
      <c r="O1" s="6" t="s">
        <v>14</v>
      </c>
      <c r="P1" s="6" t="s">
        <v>15</v>
      </c>
      <c r="Q1" s="7" t="s">
        <v>16</v>
      </c>
      <c r="R1" s="7" t="s">
        <v>17</v>
      </c>
      <c r="S1" s="6" t="s">
        <v>18</v>
      </c>
      <c r="T1" s="6" t="s">
        <v>19</v>
      </c>
      <c r="U1" s="8" t="s">
        <v>20</v>
      </c>
      <c r="V1" s="8" t="s">
        <v>21</v>
      </c>
      <c r="W1" s="4" t="s">
        <v>22</v>
      </c>
      <c r="X1" s="9" t="s">
        <v>23</v>
      </c>
      <c r="Y1" s="10" t="s">
        <v>24</v>
      </c>
      <c r="Z1" s="4" t="s">
        <v>25</v>
      </c>
      <c r="AA1" s="8" t="s">
        <v>26</v>
      </c>
      <c r="AB1" s="8" t="s">
        <v>27</v>
      </c>
      <c r="AC1" s="11" t="s">
        <v>28</v>
      </c>
      <c r="AD1" s="8" t="s">
        <v>29</v>
      </c>
      <c r="AE1" s="12" t="s">
        <v>30</v>
      </c>
      <c r="AF1" s="12" t="s">
        <v>30</v>
      </c>
      <c r="AG1" s="13"/>
      <c r="AI1" s="14"/>
    </row>
    <row r="2" ht="14.25" customHeight="1">
      <c r="A2" s="13">
        <v>38.0</v>
      </c>
      <c r="B2" s="15">
        <v>199.0</v>
      </c>
      <c r="C2" s="15">
        <v>1.0</v>
      </c>
      <c r="D2" s="15">
        <v>1.0</v>
      </c>
      <c r="E2" s="16" t="s">
        <v>31</v>
      </c>
      <c r="F2" s="17"/>
      <c r="G2" s="18" t="s">
        <v>32</v>
      </c>
      <c r="H2" s="12" t="b">
        <f>J2=K2</f>
        <v>1</v>
      </c>
      <c r="I2" s="14" t="s">
        <v>33</v>
      </c>
      <c r="J2" s="12" t="s">
        <v>34</v>
      </c>
      <c r="K2" s="12" t="s">
        <v>34</v>
      </c>
      <c r="L2" s="19" t="s">
        <v>32</v>
      </c>
      <c r="M2" s="13" t="s">
        <v>35</v>
      </c>
      <c r="N2" s="20">
        <v>2020.0</v>
      </c>
      <c r="O2" s="13">
        <v>2.0</v>
      </c>
      <c r="P2" s="13" t="s">
        <v>36</v>
      </c>
      <c r="Q2" s="21">
        <v>3.0</v>
      </c>
      <c r="R2" s="22" t="s">
        <v>37</v>
      </c>
      <c r="S2" s="12" t="s">
        <v>38</v>
      </c>
      <c r="T2" s="13" t="s">
        <v>39</v>
      </c>
      <c r="U2" s="23">
        <v>0.545983079</v>
      </c>
      <c r="X2" s="14">
        <v>38313.6</v>
      </c>
      <c r="Y2" s="14">
        <v>38313.6</v>
      </c>
      <c r="Z2" s="14">
        <v>1.0</v>
      </c>
      <c r="AG2" s="13"/>
    </row>
    <row r="3" ht="14.25" customHeight="1">
      <c r="A3" s="13">
        <v>38.0</v>
      </c>
      <c r="B3" s="15">
        <v>449.0</v>
      </c>
      <c r="C3" s="15">
        <v>1.0</v>
      </c>
      <c r="D3" s="15">
        <v>2.0</v>
      </c>
      <c r="E3" s="16" t="s">
        <v>31</v>
      </c>
      <c r="F3" s="12" t="s">
        <v>40</v>
      </c>
      <c r="K3" s="12" t="s">
        <v>41</v>
      </c>
      <c r="L3" s="13"/>
      <c r="M3" s="13" t="s">
        <v>42</v>
      </c>
      <c r="N3" s="13">
        <v>2021.0</v>
      </c>
      <c r="O3" s="13">
        <v>1.0</v>
      </c>
      <c r="P3" s="13" t="s">
        <v>43</v>
      </c>
      <c r="Q3" s="14">
        <v>1.0</v>
      </c>
      <c r="S3" s="12" t="s">
        <v>44</v>
      </c>
      <c r="T3" s="13" t="s">
        <v>39</v>
      </c>
      <c r="U3" s="24">
        <v>0.873388935855373</v>
      </c>
      <c r="AA3" s="12">
        <v>12861.0</v>
      </c>
      <c r="AB3" s="24">
        <v>0.8246892668789456</v>
      </c>
      <c r="AG3" s="13"/>
    </row>
    <row r="4" ht="14.25" customHeight="1">
      <c r="A4" s="13">
        <v>38.0</v>
      </c>
      <c r="B4" s="15">
        <v>450.0</v>
      </c>
      <c r="C4" s="15">
        <v>1.0</v>
      </c>
      <c r="D4" s="15">
        <v>3.0</v>
      </c>
      <c r="E4" s="16" t="s">
        <v>31</v>
      </c>
      <c r="F4" s="12" t="s">
        <v>40</v>
      </c>
      <c r="K4" s="12" t="s">
        <v>41</v>
      </c>
      <c r="L4" s="13"/>
      <c r="M4" s="13" t="s">
        <v>45</v>
      </c>
      <c r="N4" s="13">
        <v>2021.0</v>
      </c>
      <c r="O4" s="13">
        <v>1.0</v>
      </c>
      <c r="P4" s="13" t="s">
        <v>46</v>
      </c>
      <c r="Q4" s="14">
        <v>2.0</v>
      </c>
      <c r="S4" s="12" t="s">
        <v>44</v>
      </c>
      <c r="T4" s="13" t="s">
        <v>47</v>
      </c>
      <c r="U4" s="24">
        <v>1.5259163179090216</v>
      </c>
      <c r="AA4" s="12">
        <v>12604.0</v>
      </c>
      <c r="AB4" s="24">
        <v>0.18530888252799999</v>
      </c>
      <c r="AE4" s="12" t="s">
        <v>48</v>
      </c>
      <c r="AF4" s="12" t="s">
        <v>49</v>
      </c>
      <c r="AG4" s="13"/>
    </row>
    <row r="5" ht="14.25" customHeight="1">
      <c r="A5" s="13">
        <v>38.0</v>
      </c>
      <c r="B5" s="15">
        <v>451.0</v>
      </c>
      <c r="C5" s="15">
        <v>1.0</v>
      </c>
      <c r="D5" s="15">
        <v>4.0</v>
      </c>
      <c r="E5" s="16" t="s">
        <v>31</v>
      </c>
      <c r="F5" s="12" t="s">
        <v>40</v>
      </c>
      <c r="K5" s="12" t="s">
        <v>41</v>
      </c>
      <c r="L5" s="13"/>
      <c r="M5" s="13" t="s">
        <v>50</v>
      </c>
      <c r="N5" s="13">
        <v>2021.0</v>
      </c>
      <c r="O5" s="13">
        <v>1.0</v>
      </c>
      <c r="P5" s="13" t="s">
        <v>46</v>
      </c>
      <c r="Q5" s="14">
        <v>2.0</v>
      </c>
      <c r="S5" s="12" t="s">
        <v>44</v>
      </c>
      <c r="T5" s="13" t="s">
        <v>47</v>
      </c>
      <c r="U5" s="24">
        <v>1.306906</v>
      </c>
      <c r="AA5" s="12">
        <v>1293.0</v>
      </c>
      <c r="AB5" s="24">
        <v>0.467703</v>
      </c>
      <c r="AE5" s="12" t="s">
        <v>51</v>
      </c>
      <c r="AF5" s="12" t="s">
        <v>52</v>
      </c>
      <c r="AG5" s="25"/>
    </row>
    <row r="6" ht="14.25" customHeight="1">
      <c r="A6" s="13">
        <v>38.0</v>
      </c>
      <c r="B6" s="15">
        <v>452.0</v>
      </c>
      <c r="C6" s="15">
        <v>1.0</v>
      </c>
      <c r="D6" s="15">
        <v>5.0</v>
      </c>
      <c r="E6" s="16" t="s">
        <v>31</v>
      </c>
      <c r="F6" s="12" t="s">
        <v>40</v>
      </c>
      <c r="K6" s="12" t="s">
        <v>41</v>
      </c>
      <c r="L6" s="13"/>
      <c r="M6" s="13" t="s">
        <v>53</v>
      </c>
      <c r="N6" s="13">
        <v>2021.0</v>
      </c>
      <c r="O6" s="13">
        <v>1.0</v>
      </c>
      <c r="P6" s="13" t="s">
        <v>36</v>
      </c>
      <c r="Q6" s="21">
        <v>3.0</v>
      </c>
      <c r="S6" s="12" t="s">
        <v>44</v>
      </c>
      <c r="T6" s="13" t="s">
        <v>47</v>
      </c>
      <c r="U6" s="24">
        <v>0.777375</v>
      </c>
      <c r="AA6" s="12">
        <v>4207.0</v>
      </c>
      <c r="AB6" s="24">
        <v>1.278878</v>
      </c>
      <c r="AE6" s="12" t="s">
        <v>54</v>
      </c>
      <c r="AF6" s="12" t="s">
        <v>52</v>
      </c>
      <c r="AG6" s="13"/>
    </row>
    <row r="7" ht="14.25" customHeight="1">
      <c r="A7" s="13">
        <v>38.0</v>
      </c>
      <c r="B7" s="15">
        <v>464.0</v>
      </c>
      <c r="C7" s="15">
        <v>1.0</v>
      </c>
      <c r="D7" s="15">
        <v>6.0</v>
      </c>
      <c r="E7" s="16" t="s">
        <v>31</v>
      </c>
      <c r="F7" s="12" t="s">
        <v>41</v>
      </c>
      <c r="K7" s="12" t="s">
        <v>55</v>
      </c>
      <c r="L7" s="13"/>
      <c r="M7" s="13" t="s">
        <v>56</v>
      </c>
      <c r="N7" s="13">
        <v>2015.0</v>
      </c>
      <c r="O7" s="13">
        <v>1.0</v>
      </c>
      <c r="P7" s="13" t="s">
        <v>36</v>
      </c>
      <c r="Q7" s="21">
        <v>3.0</v>
      </c>
      <c r="S7" s="12" t="s">
        <v>44</v>
      </c>
      <c r="T7" s="13" t="s">
        <v>47</v>
      </c>
      <c r="U7" s="12">
        <v>0.03</v>
      </c>
      <c r="AA7" s="12">
        <v>30520.0</v>
      </c>
      <c r="AB7" s="12">
        <v>5.96</v>
      </c>
      <c r="AG7" s="13"/>
      <c r="AH7" s="26"/>
      <c r="AI7" s="26"/>
      <c r="AJ7" s="26"/>
      <c r="AK7" s="26"/>
      <c r="AL7" s="26"/>
      <c r="AM7" s="26"/>
      <c r="AN7" s="26"/>
      <c r="AO7" s="26"/>
      <c r="AP7" s="26"/>
      <c r="AQ7" s="26"/>
      <c r="AR7" s="26"/>
      <c r="AS7" s="26"/>
      <c r="AT7" s="26"/>
      <c r="AU7" s="26"/>
      <c r="AV7" s="26"/>
      <c r="AW7" s="26"/>
      <c r="AX7" s="26"/>
      <c r="AY7" s="26"/>
      <c r="AZ7" s="26"/>
    </row>
    <row r="8" ht="14.25" customHeight="1">
      <c r="A8" s="13">
        <v>38.0</v>
      </c>
      <c r="B8" s="15">
        <v>237.0</v>
      </c>
      <c r="C8" s="15">
        <v>1.0</v>
      </c>
      <c r="D8" s="15">
        <v>8.0</v>
      </c>
      <c r="E8" s="16" t="s">
        <v>31</v>
      </c>
      <c r="F8" s="17"/>
      <c r="G8" s="27" t="s">
        <v>57</v>
      </c>
      <c r="H8" s="12" t="b">
        <f t="shared" ref="H8:H9" si="1">J8=K8</f>
        <v>1</v>
      </c>
      <c r="I8" s="14" t="s">
        <v>33</v>
      </c>
      <c r="J8" s="12" t="s">
        <v>58</v>
      </c>
      <c r="K8" s="12" t="s">
        <v>58</v>
      </c>
      <c r="L8" s="19" t="s">
        <v>57</v>
      </c>
      <c r="M8" s="13" t="s">
        <v>35</v>
      </c>
      <c r="N8" s="20">
        <v>2020.0</v>
      </c>
      <c r="O8" s="13">
        <v>2.0</v>
      </c>
      <c r="P8" s="13" t="s">
        <v>46</v>
      </c>
      <c r="Q8" s="14">
        <v>2.0</v>
      </c>
      <c r="R8" s="22" t="s">
        <v>37</v>
      </c>
      <c r="S8" s="12" t="s">
        <v>38</v>
      </c>
      <c r="T8" s="13" t="s">
        <v>39</v>
      </c>
      <c r="U8" s="23">
        <v>1.262418533</v>
      </c>
      <c r="X8" s="14">
        <v>994.5</v>
      </c>
      <c r="Y8" s="14">
        <v>994.5</v>
      </c>
      <c r="Z8" s="14">
        <v>1.0</v>
      </c>
      <c r="AG8" s="13"/>
    </row>
    <row r="9" ht="14.25" customHeight="1">
      <c r="A9" s="13">
        <v>38.0</v>
      </c>
      <c r="B9" s="15">
        <v>194.0</v>
      </c>
      <c r="C9" s="15">
        <v>1.0</v>
      </c>
      <c r="D9" s="15">
        <v>9.0</v>
      </c>
      <c r="E9" s="16" t="s">
        <v>31</v>
      </c>
      <c r="F9" s="17"/>
      <c r="G9" s="18" t="s">
        <v>59</v>
      </c>
      <c r="H9" s="12" t="b">
        <f t="shared" si="1"/>
        <v>0</v>
      </c>
      <c r="I9" s="14" t="s">
        <v>33</v>
      </c>
      <c r="J9" s="18" t="s">
        <v>60</v>
      </c>
      <c r="K9" s="28" t="s">
        <v>61</v>
      </c>
      <c r="L9" s="19" t="s">
        <v>59</v>
      </c>
      <c r="M9" s="13" t="s">
        <v>35</v>
      </c>
      <c r="N9" s="13">
        <v>2021.0</v>
      </c>
      <c r="O9" s="13">
        <v>2.0</v>
      </c>
      <c r="P9" s="13" t="s">
        <v>36</v>
      </c>
      <c r="Q9" s="21">
        <v>3.0</v>
      </c>
      <c r="R9" s="22" t="s">
        <v>37</v>
      </c>
      <c r="S9" s="12" t="s">
        <v>38</v>
      </c>
      <c r="T9" s="13" t="s">
        <v>39</v>
      </c>
      <c r="U9" s="29">
        <v>0.685660532</v>
      </c>
      <c r="Y9" s="14">
        <v>1.0</v>
      </c>
      <c r="Z9" s="14">
        <v>1.0</v>
      </c>
      <c r="AE9" s="12" t="s">
        <v>62</v>
      </c>
      <c r="AF9" s="12" t="s">
        <v>52</v>
      </c>
      <c r="AG9" s="13"/>
    </row>
    <row r="10" ht="14.25" customHeight="1">
      <c r="A10" s="13">
        <v>38.0</v>
      </c>
      <c r="B10" s="15">
        <v>193.0</v>
      </c>
      <c r="C10" s="15">
        <v>1.0</v>
      </c>
      <c r="D10" s="15">
        <v>10.0</v>
      </c>
      <c r="E10" s="16" t="s">
        <v>31</v>
      </c>
      <c r="F10" s="17"/>
      <c r="K10" s="12" t="s">
        <v>63</v>
      </c>
      <c r="L10" s="13"/>
      <c r="M10" s="13" t="s">
        <v>35</v>
      </c>
      <c r="N10" s="20">
        <v>2020.0</v>
      </c>
      <c r="O10" s="13">
        <v>2.0</v>
      </c>
      <c r="P10" s="13" t="s">
        <v>36</v>
      </c>
      <c r="Q10" s="21">
        <v>3.0</v>
      </c>
      <c r="R10" s="22" t="s">
        <v>37</v>
      </c>
      <c r="S10" s="12" t="s">
        <v>38</v>
      </c>
      <c r="T10" s="13" t="s">
        <v>39</v>
      </c>
      <c r="U10" s="23">
        <v>0.327073828</v>
      </c>
      <c r="AG10" s="13"/>
    </row>
    <row r="11" ht="14.25" customHeight="1">
      <c r="A11" s="13">
        <v>38.0</v>
      </c>
      <c r="B11" s="15">
        <v>446.0</v>
      </c>
      <c r="C11" s="15">
        <v>1.0</v>
      </c>
      <c r="D11" s="15">
        <v>11.0</v>
      </c>
      <c r="E11" s="16" t="s">
        <v>31</v>
      </c>
      <c r="F11" s="12" t="s">
        <v>64</v>
      </c>
      <c r="G11" s="14"/>
      <c r="H11" s="14"/>
      <c r="I11" s="14"/>
      <c r="J11" s="14"/>
      <c r="K11" s="14" t="s">
        <v>65</v>
      </c>
      <c r="L11" s="13"/>
      <c r="M11" s="13" t="s">
        <v>42</v>
      </c>
      <c r="N11" s="13">
        <v>2021.0</v>
      </c>
      <c r="O11" s="13">
        <v>1.0</v>
      </c>
      <c r="P11" s="13" t="s">
        <v>36</v>
      </c>
      <c r="Q11" s="21">
        <v>3.0</v>
      </c>
      <c r="S11" s="12" t="s">
        <v>44</v>
      </c>
      <c r="T11" s="13" t="s">
        <v>39</v>
      </c>
      <c r="U11" s="24">
        <v>0.8263014411840784</v>
      </c>
      <c r="AA11" s="12">
        <v>1908.0</v>
      </c>
      <c r="AB11" s="24">
        <v>2.329038896717885</v>
      </c>
      <c r="AG11" s="13"/>
    </row>
    <row r="12" ht="14.25" customHeight="1">
      <c r="A12" s="13">
        <v>38.0</v>
      </c>
      <c r="B12" s="15">
        <v>447.0</v>
      </c>
      <c r="C12" s="15">
        <v>1.0</v>
      </c>
      <c r="D12" s="15">
        <v>12.0</v>
      </c>
      <c r="E12" s="16" t="s">
        <v>31</v>
      </c>
      <c r="F12" s="12" t="s">
        <v>64</v>
      </c>
      <c r="G12" s="14"/>
      <c r="H12" s="14"/>
      <c r="I12" s="14"/>
      <c r="J12" s="14"/>
      <c r="K12" s="14" t="s">
        <v>65</v>
      </c>
      <c r="L12" s="13"/>
      <c r="M12" s="13" t="s">
        <v>45</v>
      </c>
      <c r="N12" s="13">
        <v>2021.0</v>
      </c>
      <c r="O12" s="13">
        <v>1.0</v>
      </c>
      <c r="P12" s="13" t="s">
        <v>43</v>
      </c>
      <c r="Q12" s="14">
        <v>1.0</v>
      </c>
      <c r="S12" s="12" t="s">
        <v>44</v>
      </c>
      <c r="T12" s="13" t="s">
        <v>47</v>
      </c>
      <c r="U12" s="24">
        <v>0.7330974525660354</v>
      </c>
      <c r="AA12" s="12">
        <v>1058.0</v>
      </c>
      <c r="AB12" s="24">
        <v>0.823479543996161</v>
      </c>
      <c r="AG12" s="13"/>
    </row>
    <row r="13" ht="14.25" customHeight="1">
      <c r="A13" s="13">
        <v>38.0</v>
      </c>
      <c r="B13" s="15">
        <v>448.0</v>
      </c>
      <c r="C13" s="15">
        <v>1.0</v>
      </c>
      <c r="D13" s="15">
        <v>13.0</v>
      </c>
      <c r="E13" s="16" t="s">
        <v>31</v>
      </c>
      <c r="F13" s="12" t="s">
        <v>64</v>
      </c>
      <c r="G13" s="14"/>
      <c r="H13" s="14"/>
      <c r="I13" s="14"/>
      <c r="J13" s="14"/>
      <c r="K13" s="14" t="s">
        <v>65</v>
      </c>
      <c r="L13" s="13"/>
      <c r="M13" s="13" t="s">
        <v>50</v>
      </c>
      <c r="N13" s="13">
        <v>2021.0</v>
      </c>
      <c r="O13" s="13">
        <v>1.0</v>
      </c>
      <c r="P13" s="13" t="s">
        <v>46</v>
      </c>
      <c r="Q13" s="14">
        <v>2.0</v>
      </c>
      <c r="S13" s="12" t="s">
        <v>44</v>
      </c>
      <c r="T13" s="13" t="s">
        <v>47</v>
      </c>
      <c r="U13" s="24">
        <v>1.077556</v>
      </c>
      <c r="AA13" s="12">
        <v>608.0</v>
      </c>
      <c r="AB13" s="24">
        <v>0.651746</v>
      </c>
      <c r="AE13" s="12" t="s">
        <v>66</v>
      </c>
      <c r="AF13" s="12" t="s">
        <v>49</v>
      </c>
      <c r="AG13" s="13"/>
    </row>
    <row r="14" ht="14.25" customHeight="1">
      <c r="A14" s="13">
        <v>38.0</v>
      </c>
      <c r="B14" s="15">
        <v>248.0</v>
      </c>
      <c r="C14" s="15">
        <v>1.0</v>
      </c>
      <c r="D14" s="15">
        <v>14.0</v>
      </c>
      <c r="E14" s="16" t="s">
        <v>31</v>
      </c>
      <c r="F14" s="12" t="s">
        <v>67</v>
      </c>
      <c r="G14" s="27" t="s">
        <v>68</v>
      </c>
      <c r="H14" s="12" t="b">
        <f t="shared" ref="H14:H17" si="2">J14=K14</f>
        <v>1</v>
      </c>
      <c r="I14" s="14" t="s">
        <v>33</v>
      </c>
      <c r="J14" s="12" t="s">
        <v>69</v>
      </c>
      <c r="K14" s="12" t="s">
        <v>69</v>
      </c>
      <c r="L14" s="19" t="s">
        <v>67</v>
      </c>
      <c r="M14" s="13" t="s">
        <v>70</v>
      </c>
      <c r="N14" s="13">
        <v>2022.0</v>
      </c>
      <c r="O14" s="13">
        <v>1.0</v>
      </c>
      <c r="P14" s="13" t="s">
        <v>46</v>
      </c>
      <c r="Q14" s="14">
        <v>2.0</v>
      </c>
      <c r="R14" s="21" t="s">
        <v>37</v>
      </c>
      <c r="S14" s="12" t="s">
        <v>44</v>
      </c>
      <c r="T14" s="13" t="s">
        <v>71</v>
      </c>
      <c r="U14" s="12">
        <v>1.3</v>
      </c>
      <c r="X14" s="14">
        <v>6231.9</v>
      </c>
      <c r="Y14" s="12">
        <f t="shared" ref="Y14:Y15" si="3">X14/2</f>
        <v>3115.95</v>
      </c>
      <c r="Z14" s="14">
        <v>1.0</v>
      </c>
      <c r="AA14" s="12">
        <v>33500.0</v>
      </c>
      <c r="AB14" s="12">
        <v>0.9</v>
      </c>
      <c r="AG14" s="25"/>
    </row>
    <row r="15" ht="14.25" customHeight="1">
      <c r="A15" s="13">
        <v>38.0</v>
      </c>
      <c r="B15" s="15">
        <v>176.0</v>
      </c>
      <c r="C15" s="15">
        <v>1.0</v>
      </c>
      <c r="D15" s="15">
        <v>15.0</v>
      </c>
      <c r="E15" s="16" t="s">
        <v>31</v>
      </c>
      <c r="F15" s="12" t="s">
        <v>67</v>
      </c>
      <c r="G15" s="27" t="s">
        <v>68</v>
      </c>
      <c r="H15" s="12" t="b">
        <f t="shared" si="2"/>
        <v>1</v>
      </c>
      <c r="I15" s="30" t="s">
        <v>33</v>
      </c>
      <c r="J15" s="31" t="s">
        <v>69</v>
      </c>
      <c r="K15" s="31" t="s">
        <v>69</v>
      </c>
      <c r="L15" s="19" t="s">
        <v>68</v>
      </c>
      <c r="M15" s="13" t="s">
        <v>35</v>
      </c>
      <c r="N15" s="20">
        <v>2020.0</v>
      </c>
      <c r="O15" s="13">
        <v>2.0</v>
      </c>
      <c r="P15" s="13" t="s">
        <v>43</v>
      </c>
      <c r="Q15" s="14">
        <v>1.0</v>
      </c>
      <c r="R15" s="21" t="s">
        <v>37</v>
      </c>
      <c r="S15" s="12" t="s">
        <v>38</v>
      </c>
      <c r="T15" s="13" t="s">
        <v>71</v>
      </c>
      <c r="U15" s="23">
        <v>1.050710776</v>
      </c>
      <c r="X15" s="14">
        <v>6231.9</v>
      </c>
      <c r="Y15" s="12">
        <f t="shared" si="3"/>
        <v>3115.95</v>
      </c>
      <c r="Z15" s="14" t="s">
        <v>72</v>
      </c>
      <c r="AE15" s="12" t="s">
        <v>54</v>
      </c>
      <c r="AF15" s="12" t="s">
        <v>52</v>
      </c>
      <c r="AG15" s="32"/>
    </row>
    <row r="16" ht="14.25" customHeight="1">
      <c r="A16" s="13">
        <v>38.0</v>
      </c>
      <c r="B16" s="15">
        <v>224.0</v>
      </c>
      <c r="C16" s="15">
        <v>1.0</v>
      </c>
      <c r="D16" s="15">
        <v>16.0</v>
      </c>
      <c r="E16" s="16" t="s">
        <v>31</v>
      </c>
      <c r="F16" s="17"/>
      <c r="G16" s="18" t="s">
        <v>73</v>
      </c>
      <c r="H16" s="12" t="b">
        <f t="shared" si="2"/>
        <v>1</v>
      </c>
      <c r="I16" s="14" t="s">
        <v>33</v>
      </c>
      <c r="J16" s="19" t="s">
        <v>74</v>
      </c>
      <c r="K16" s="12" t="s">
        <v>74</v>
      </c>
      <c r="L16" s="19" t="s">
        <v>73</v>
      </c>
      <c r="M16" s="13" t="s">
        <v>35</v>
      </c>
      <c r="N16" s="20">
        <v>2020.0</v>
      </c>
      <c r="O16" s="13">
        <v>2.0</v>
      </c>
      <c r="P16" s="13" t="s">
        <v>36</v>
      </c>
      <c r="Q16" s="21">
        <v>3.0</v>
      </c>
      <c r="R16" s="21" t="s">
        <v>37</v>
      </c>
      <c r="S16" s="12" t="s">
        <v>38</v>
      </c>
      <c r="T16" s="13" t="s">
        <v>39</v>
      </c>
      <c r="U16" s="23">
        <v>0.590937854</v>
      </c>
      <c r="X16" s="14">
        <v>1193.4</v>
      </c>
      <c r="Y16" s="14">
        <v>1193.4</v>
      </c>
      <c r="Z16" s="14">
        <v>1.0</v>
      </c>
      <c r="AE16" s="12" t="s">
        <v>48</v>
      </c>
      <c r="AF16" s="12" t="s">
        <v>49</v>
      </c>
      <c r="AG16" s="13"/>
    </row>
    <row r="17" ht="14.25" customHeight="1">
      <c r="A17" s="13">
        <v>38.0</v>
      </c>
      <c r="B17" s="15">
        <v>228.0</v>
      </c>
      <c r="C17" s="15">
        <v>1.0</v>
      </c>
      <c r="D17" s="15">
        <v>17.0</v>
      </c>
      <c r="E17" s="16" t="s">
        <v>31</v>
      </c>
      <c r="F17" s="12" t="s">
        <v>75</v>
      </c>
      <c r="G17" s="14" t="s">
        <v>76</v>
      </c>
      <c r="H17" s="12" t="b">
        <f t="shared" si="2"/>
        <v>1</v>
      </c>
      <c r="I17" s="14" t="s">
        <v>33</v>
      </c>
      <c r="J17" s="12" t="s">
        <v>77</v>
      </c>
      <c r="K17" s="12" t="s">
        <v>77</v>
      </c>
      <c r="L17" s="19" t="s">
        <v>78</v>
      </c>
      <c r="M17" s="13" t="s">
        <v>70</v>
      </c>
      <c r="N17" s="13">
        <v>2022.0</v>
      </c>
      <c r="O17" s="13">
        <v>1.0</v>
      </c>
      <c r="P17" s="13" t="s">
        <v>36</v>
      </c>
      <c r="Q17" s="21">
        <v>3.0</v>
      </c>
      <c r="R17" s="21" t="s">
        <v>37</v>
      </c>
      <c r="S17" s="12" t="s">
        <v>44</v>
      </c>
      <c r="T17" s="13" t="s">
        <v>71</v>
      </c>
      <c r="U17" s="12">
        <v>0.29</v>
      </c>
      <c r="X17" s="14">
        <v>3.6</v>
      </c>
      <c r="Y17" s="14">
        <v>3.6</v>
      </c>
      <c r="Z17" s="14">
        <v>1.0</v>
      </c>
      <c r="AA17" s="12">
        <v>165.0</v>
      </c>
      <c r="AB17" s="12">
        <v>0.77</v>
      </c>
      <c r="AE17" s="12" t="s">
        <v>66</v>
      </c>
      <c r="AF17" s="12" t="s">
        <v>49</v>
      </c>
      <c r="AG17" s="13"/>
    </row>
    <row r="18" ht="14.25" customHeight="1">
      <c r="A18" s="13">
        <v>38.0</v>
      </c>
      <c r="B18" s="15">
        <v>177.0</v>
      </c>
      <c r="C18" s="15">
        <v>1.0</v>
      </c>
      <c r="D18" s="15">
        <v>18.0</v>
      </c>
      <c r="E18" s="16" t="s">
        <v>31</v>
      </c>
      <c r="F18" s="17"/>
      <c r="G18" s="31"/>
      <c r="H18" s="31"/>
      <c r="I18" s="31"/>
      <c r="J18" s="31"/>
      <c r="K18" s="31" t="s">
        <v>79</v>
      </c>
      <c r="L18" s="13"/>
      <c r="M18" s="13" t="s">
        <v>35</v>
      </c>
      <c r="N18" s="20">
        <v>2020.0</v>
      </c>
      <c r="O18" s="13">
        <v>2.0</v>
      </c>
      <c r="P18" s="13" t="s">
        <v>43</v>
      </c>
      <c r="Q18" s="14">
        <v>1.0</v>
      </c>
      <c r="R18" s="21" t="s">
        <v>37</v>
      </c>
      <c r="S18" s="12" t="s">
        <v>38</v>
      </c>
      <c r="T18" s="13" t="s">
        <v>39</v>
      </c>
      <c r="U18" s="23">
        <v>1.104824288</v>
      </c>
      <c r="AE18" s="12" t="s">
        <v>51</v>
      </c>
      <c r="AF18" s="12" t="s">
        <v>52</v>
      </c>
      <c r="AG18" s="13"/>
    </row>
    <row r="19" ht="14.25" customHeight="1">
      <c r="A19" s="13">
        <v>38.0</v>
      </c>
      <c r="B19" s="15">
        <v>219.0</v>
      </c>
      <c r="C19" s="15">
        <v>1.0</v>
      </c>
      <c r="D19" s="15">
        <v>19.0</v>
      </c>
      <c r="E19" s="16" t="s">
        <v>31</v>
      </c>
      <c r="F19" s="17"/>
      <c r="K19" s="12" t="s">
        <v>80</v>
      </c>
      <c r="L19" s="13"/>
      <c r="M19" s="13" t="s">
        <v>35</v>
      </c>
      <c r="N19" s="20">
        <v>2020.0</v>
      </c>
      <c r="O19" s="13">
        <v>2.0</v>
      </c>
      <c r="P19" s="13" t="s">
        <v>36</v>
      </c>
      <c r="Q19" s="21">
        <v>3.0</v>
      </c>
      <c r="R19" s="21" t="s">
        <v>37</v>
      </c>
      <c r="S19" s="12" t="s">
        <v>38</v>
      </c>
      <c r="T19" s="13" t="s">
        <v>39</v>
      </c>
      <c r="U19" s="23">
        <v>0.721100971</v>
      </c>
      <c r="AE19" s="12" t="s">
        <v>54</v>
      </c>
      <c r="AF19" s="12" t="s">
        <v>52</v>
      </c>
      <c r="AG19" s="13"/>
    </row>
    <row r="20" ht="14.25" customHeight="1">
      <c r="A20" s="13">
        <v>38.0</v>
      </c>
      <c r="B20" s="15">
        <v>137.0</v>
      </c>
      <c r="C20" s="15">
        <v>1.0</v>
      </c>
      <c r="D20" s="15">
        <v>20.0</v>
      </c>
      <c r="E20" s="16" t="s">
        <v>31</v>
      </c>
      <c r="F20" s="12" t="s">
        <v>64</v>
      </c>
      <c r="G20" s="33" t="s">
        <v>81</v>
      </c>
      <c r="H20" s="12" t="b">
        <f t="shared" ref="H20:H79" si="4">J20=K20</f>
        <v>0</v>
      </c>
      <c r="I20" s="34" t="s">
        <v>33</v>
      </c>
      <c r="J20" s="35" t="s">
        <v>82</v>
      </c>
      <c r="K20" s="36" t="s">
        <v>83</v>
      </c>
      <c r="L20" s="19" t="s">
        <v>81</v>
      </c>
      <c r="M20" s="13" t="s">
        <v>35</v>
      </c>
      <c r="N20" s="13">
        <v>2021.0</v>
      </c>
      <c r="O20" s="13">
        <v>2.0</v>
      </c>
      <c r="P20" s="13" t="s">
        <v>43</v>
      </c>
      <c r="Q20" s="14">
        <v>1.0</v>
      </c>
      <c r="R20" s="22" t="s">
        <v>37</v>
      </c>
      <c r="S20" s="12" t="s">
        <v>38</v>
      </c>
      <c r="T20" s="13" t="s">
        <v>39</v>
      </c>
      <c r="U20" s="29">
        <v>1.191887295</v>
      </c>
      <c r="Y20" s="14">
        <v>1.0</v>
      </c>
      <c r="Z20" s="14">
        <v>1.0</v>
      </c>
      <c r="AG20" s="13"/>
    </row>
    <row r="21" ht="14.25" customHeight="1">
      <c r="A21" s="32">
        <v>36.0</v>
      </c>
      <c r="B21" s="15">
        <v>240.0</v>
      </c>
      <c r="C21" s="15">
        <v>2.0</v>
      </c>
      <c r="D21" s="37">
        <v>30.0</v>
      </c>
      <c r="E21" s="38" t="s">
        <v>84</v>
      </c>
      <c r="F21" s="39" t="s">
        <v>85</v>
      </c>
      <c r="G21" s="39" t="s">
        <v>85</v>
      </c>
      <c r="H21" s="12" t="b">
        <f t="shared" si="4"/>
        <v>1</v>
      </c>
      <c r="I21" s="40" t="s">
        <v>33</v>
      </c>
      <c r="J21" s="39" t="s">
        <v>86</v>
      </c>
      <c r="K21" s="39" t="s">
        <v>86</v>
      </c>
      <c r="L21" s="41" t="s">
        <v>87</v>
      </c>
      <c r="M21" s="32" t="s">
        <v>70</v>
      </c>
      <c r="N21" s="32">
        <v>2022.0</v>
      </c>
      <c r="O21" s="32">
        <v>1.0</v>
      </c>
      <c r="P21" s="32" t="s">
        <v>46</v>
      </c>
      <c r="Q21" s="14">
        <v>2.0</v>
      </c>
      <c r="R21" s="42" t="s">
        <v>37</v>
      </c>
      <c r="S21" s="32" t="s">
        <v>44</v>
      </c>
      <c r="T21" s="32" t="s">
        <v>71</v>
      </c>
      <c r="U21" s="39">
        <v>1.99</v>
      </c>
      <c r="V21" s="39"/>
      <c r="W21" s="39"/>
      <c r="X21" s="40">
        <v>469550.9</v>
      </c>
      <c r="Y21" s="40">
        <v>469550.9</v>
      </c>
      <c r="Z21" s="40">
        <v>1.0</v>
      </c>
      <c r="AA21" s="39">
        <v>601000.0</v>
      </c>
      <c r="AB21" s="39">
        <v>0.48</v>
      </c>
      <c r="AC21" s="39"/>
      <c r="AD21" s="39"/>
      <c r="AE21" s="12" t="s">
        <v>66</v>
      </c>
      <c r="AF21" s="12" t="s">
        <v>49</v>
      </c>
      <c r="AG21" s="13"/>
    </row>
    <row r="22" ht="14.25" customHeight="1">
      <c r="A22" s="13">
        <v>36.0</v>
      </c>
      <c r="B22" s="15">
        <v>183.0</v>
      </c>
      <c r="C22" s="15">
        <v>2.0</v>
      </c>
      <c r="D22" s="15">
        <v>31.0</v>
      </c>
      <c r="E22" s="16" t="s">
        <v>84</v>
      </c>
      <c r="F22" s="12" t="s">
        <v>88</v>
      </c>
      <c r="G22" s="12" t="s">
        <v>88</v>
      </c>
      <c r="H22" s="12" t="b">
        <f t="shared" si="4"/>
        <v>1</v>
      </c>
      <c r="I22" s="14" t="s">
        <v>33</v>
      </c>
      <c r="J22" s="12" t="s">
        <v>89</v>
      </c>
      <c r="K22" s="12" t="s">
        <v>89</v>
      </c>
      <c r="L22" s="19" t="s">
        <v>90</v>
      </c>
      <c r="M22" s="13" t="s">
        <v>70</v>
      </c>
      <c r="N22" s="13">
        <v>2022.0</v>
      </c>
      <c r="O22" s="13">
        <v>1.0</v>
      </c>
      <c r="P22" s="13" t="s">
        <v>43</v>
      </c>
      <c r="Q22" s="14">
        <v>1.0</v>
      </c>
      <c r="R22" s="21" t="s">
        <v>37</v>
      </c>
      <c r="S22" s="12" t="s">
        <v>44</v>
      </c>
      <c r="T22" s="13" t="s">
        <v>71</v>
      </c>
      <c r="U22" s="12">
        <v>0.87</v>
      </c>
      <c r="X22" s="14">
        <v>340002.3</v>
      </c>
      <c r="Y22" s="14">
        <v>147860.7</v>
      </c>
      <c r="Z22" s="14">
        <v>1.0</v>
      </c>
      <c r="AA22" s="12">
        <v>349000.0</v>
      </c>
      <c r="AB22" s="12">
        <v>1.32</v>
      </c>
      <c r="AE22" s="12" t="s">
        <v>54</v>
      </c>
      <c r="AF22" s="12" t="s">
        <v>52</v>
      </c>
      <c r="AG22" s="25"/>
      <c r="AH22" s="26"/>
      <c r="AI22" s="26"/>
      <c r="AJ22" s="26"/>
      <c r="AK22" s="26"/>
      <c r="AL22" s="26"/>
      <c r="AM22" s="26"/>
      <c r="AN22" s="26"/>
      <c r="AO22" s="26"/>
      <c r="AP22" s="26"/>
      <c r="AQ22" s="26"/>
      <c r="AR22" s="26"/>
      <c r="AS22" s="26"/>
      <c r="AT22" s="26"/>
      <c r="AU22" s="26"/>
      <c r="AV22" s="26"/>
      <c r="AW22" s="26"/>
      <c r="AX22" s="26"/>
      <c r="AY22" s="26"/>
      <c r="AZ22" s="26"/>
    </row>
    <row r="23" ht="14.25" customHeight="1">
      <c r="A23" s="13">
        <v>36.0</v>
      </c>
      <c r="B23" s="15">
        <v>481.0</v>
      </c>
      <c r="C23" s="15">
        <v>2.0</v>
      </c>
      <c r="D23" s="15">
        <v>32.0</v>
      </c>
      <c r="E23" s="16" t="s">
        <v>84</v>
      </c>
      <c r="F23" s="12" t="s">
        <v>88</v>
      </c>
      <c r="G23" s="12" t="s">
        <v>88</v>
      </c>
      <c r="H23" s="12" t="b">
        <f t="shared" si="4"/>
        <v>1</v>
      </c>
      <c r="I23" s="14" t="s">
        <v>33</v>
      </c>
      <c r="J23" s="12" t="s">
        <v>89</v>
      </c>
      <c r="K23" s="12" t="s">
        <v>89</v>
      </c>
      <c r="L23" s="19" t="s">
        <v>91</v>
      </c>
      <c r="M23" s="13" t="s">
        <v>92</v>
      </c>
      <c r="N23" s="13">
        <v>2021.0</v>
      </c>
      <c r="O23" s="13">
        <v>1.0</v>
      </c>
      <c r="P23" s="13" t="s">
        <v>36</v>
      </c>
      <c r="Q23" s="21">
        <v>3.0</v>
      </c>
      <c r="S23" s="12" t="s">
        <v>44</v>
      </c>
      <c r="T23" s="13" t="s">
        <v>47</v>
      </c>
      <c r="U23" s="12">
        <v>0.67</v>
      </c>
      <c r="X23" s="14">
        <v>340002.3</v>
      </c>
      <c r="Y23" s="14">
        <v>44280.9</v>
      </c>
      <c r="Z23" s="14" t="s">
        <v>72</v>
      </c>
      <c r="AE23" s="12" t="s">
        <v>51</v>
      </c>
      <c r="AF23" s="12" t="s">
        <v>52</v>
      </c>
      <c r="AG23" s="13"/>
      <c r="AH23" s="26"/>
      <c r="AI23" s="26"/>
      <c r="AJ23" s="26"/>
      <c r="AK23" s="26"/>
      <c r="AL23" s="26"/>
      <c r="AM23" s="26"/>
      <c r="AN23" s="26"/>
      <c r="AO23" s="26"/>
      <c r="AP23" s="26"/>
      <c r="AQ23" s="26"/>
      <c r="AR23" s="26"/>
      <c r="AS23" s="26"/>
      <c r="AT23" s="26"/>
      <c r="AU23" s="26"/>
      <c r="AV23" s="26"/>
      <c r="AW23" s="26"/>
      <c r="AX23" s="26"/>
      <c r="AY23" s="26"/>
      <c r="AZ23" s="26"/>
    </row>
    <row r="24" ht="14.25" customHeight="1">
      <c r="A24" s="13">
        <v>36.0</v>
      </c>
      <c r="B24" s="15">
        <v>184.0</v>
      </c>
      <c r="C24" s="15">
        <v>2.0</v>
      </c>
      <c r="D24" s="15">
        <v>33.0</v>
      </c>
      <c r="E24" s="16" t="s">
        <v>84</v>
      </c>
      <c r="F24" s="12" t="s">
        <v>88</v>
      </c>
      <c r="G24" s="12" t="s">
        <v>88</v>
      </c>
      <c r="H24" s="12" t="b">
        <f t="shared" si="4"/>
        <v>1</v>
      </c>
      <c r="I24" s="14" t="s">
        <v>33</v>
      </c>
      <c r="J24" s="12" t="s">
        <v>89</v>
      </c>
      <c r="K24" s="12" t="s">
        <v>89</v>
      </c>
      <c r="L24" s="19" t="s">
        <v>88</v>
      </c>
      <c r="M24" s="13" t="s">
        <v>35</v>
      </c>
      <c r="N24" s="13">
        <v>2021.0</v>
      </c>
      <c r="O24" s="13">
        <v>2.0</v>
      </c>
      <c r="P24" s="13" t="s">
        <v>43</v>
      </c>
      <c r="Q24" s="14">
        <v>1.0</v>
      </c>
      <c r="R24" s="21" t="s">
        <v>37</v>
      </c>
      <c r="S24" s="12" t="s">
        <v>38</v>
      </c>
      <c r="T24" s="13" t="s">
        <v>71</v>
      </c>
      <c r="U24" s="29">
        <v>1.082475226</v>
      </c>
      <c r="W24" s="14"/>
      <c r="X24" s="14">
        <v>340002.3</v>
      </c>
      <c r="Y24" s="14">
        <v>147860.7</v>
      </c>
      <c r="Z24" s="14" t="s">
        <v>72</v>
      </c>
      <c r="AE24" s="12" t="s">
        <v>48</v>
      </c>
      <c r="AF24" s="12" t="s">
        <v>49</v>
      </c>
      <c r="AG24" s="13"/>
      <c r="AH24" s="26"/>
      <c r="AI24" s="26"/>
      <c r="AJ24" s="26"/>
      <c r="AK24" s="26"/>
      <c r="AL24" s="26"/>
      <c r="AM24" s="26"/>
      <c r="AN24" s="26"/>
      <c r="AO24" s="26"/>
      <c r="AP24" s="26"/>
      <c r="AQ24" s="26"/>
      <c r="AR24" s="26"/>
      <c r="AS24" s="26"/>
      <c r="AT24" s="26"/>
      <c r="AU24" s="26"/>
      <c r="AV24" s="26"/>
      <c r="AW24" s="26"/>
      <c r="AX24" s="26"/>
      <c r="AY24" s="26"/>
      <c r="AZ24" s="26"/>
    </row>
    <row r="25" ht="14.25" customHeight="1">
      <c r="A25" s="32">
        <v>36.0</v>
      </c>
      <c r="B25" s="15">
        <v>236.0</v>
      </c>
      <c r="C25" s="15">
        <v>2.0</v>
      </c>
      <c r="D25" s="37">
        <v>34.0</v>
      </c>
      <c r="E25" s="38" t="s">
        <v>84</v>
      </c>
      <c r="F25" s="43"/>
      <c r="G25" s="27" t="s">
        <v>93</v>
      </c>
      <c r="H25" s="12" t="b">
        <f t="shared" si="4"/>
        <v>1</v>
      </c>
      <c r="I25" s="40" t="s">
        <v>33</v>
      </c>
      <c r="J25" s="39" t="s">
        <v>94</v>
      </c>
      <c r="K25" s="39" t="s">
        <v>94</v>
      </c>
      <c r="L25" s="41" t="s">
        <v>93</v>
      </c>
      <c r="M25" s="32" t="s">
        <v>35</v>
      </c>
      <c r="N25" s="44">
        <v>2020.0</v>
      </c>
      <c r="O25" s="32">
        <v>2.0</v>
      </c>
      <c r="P25" s="32" t="s">
        <v>46</v>
      </c>
      <c r="Q25" s="14">
        <v>2.0</v>
      </c>
      <c r="R25" s="42" t="s">
        <v>37</v>
      </c>
      <c r="S25" s="32" t="s">
        <v>38</v>
      </c>
      <c r="T25" s="32" t="s">
        <v>39</v>
      </c>
      <c r="U25" s="45">
        <v>1.344470746</v>
      </c>
      <c r="V25" s="39"/>
      <c r="W25" s="39"/>
      <c r="X25" s="40">
        <v>35363.1</v>
      </c>
      <c r="Y25" s="40">
        <v>35363.1</v>
      </c>
      <c r="Z25" s="40">
        <v>1.0</v>
      </c>
      <c r="AA25" s="39"/>
      <c r="AB25" s="39"/>
      <c r="AC25" s="39"/>
      <c r="AD25" s="39"/>
      <c r="AE25" s="12" t="s">
        <v>48</v>
      </c>
      <c r="AF25" s="12" t="s">
        <v>49</v>
      </c>
      <c r="AG25" s="13"/>
      <c r="AH25" s="26"/>
      <c r="AI25" s="26"/>
      <c r="AJ25" s="26"/>
      <c r="AK25" s="26"/>
      <c r="AL25" s="26"/>
      <c r="AM25" s="26"/>
      <c r="AN25" s="26"/>
      <c r="AO25" s="26"/>
      <c r="AP25" s="26"/>
      <c r="AQ25" s="26"/>
      <c r="AR25" s="26"/>
      <c r="AS25" s="26"/>
      <c r="AT25" s="26"/>
      <c r="AU25" s="26"/>
      <c r="AV25" s="26"/>
      <c r="AW25" s="26"/>
      <c r="AX25" s="26"/>
      <c r="AY25" s="26"/>
      <c r="AZ25" s="26"/>
    </row>
    <row r="26" ht="14.25" customHeight="1">
      <c r="A26" s="13">
        <v>36.0</v>
      </c>
      <c r="B26" s="15">
        <v>136.0</v>
      </c>
      <c r="C26" s="15">
        <v>2.0</v>
      </c>
      <c r="D26" s="15">
        <v>35.0</v>
      </c>
      <c r="E26" s="16" t="s">
        <v>84</v>
      </c>
      <c r="F26" s="12" t="s">
        <v>95</v>
      </c>
      <c r="G26" s="18" t="s">
        <v>96</v>
      </c>
      <c r="H26" s="12" t="b">
        <f t="shared" si="4"/>
        <v>1</v>
      </c>
      <c r="I26" s="14" t="s">
        <v>33</v>
      </c>
      <c r="J26" s="12" t="s">
        <v>97</v>
      </c>
      <c r="K26" s="12" t="s">
        <v>97</v>
      </c>
      <c r="L26" s="19" t="s">
        <v>96</v>
      </c>
      <c r="M26" s="13" t="s">
        <v>35</v>
      </c>
      <c r="N26" s="13">
        <v>2021.0</v>
      </c>
      <c r="O26" s="13">
        <v>2.0</v>
      </c>
      <c r="P26" s="13" t="s">
        <v>43</v>
      </c>
      <c r="Q26" s="14">
        <v>1.0</v>
      </c>
      <c r="R26" s="22" t="s">
        <v>37</v>
      </c>
      <c r="S26" s="12" t="s">
        <v>38</v>
      </c>
      <c r="T26" s="13" t="s">
        <v>39</v>
      </c>
      <c r="U26" s="29">
        <v>1.173120166</v>
      </c>
      <c r="X26" s="14">
        <v>23046.9</v>
      </c>
      <c r="Y26" s="14">
        <v>23046.9</v>
      </c>
      <c r="Z26" s="14">
        <v>1.0</v>
      </c>
      <c r="AG26" s="13"/>
      <c r="AH26" s="26"/>
      <c r="AI26" s="26"/>
      <c r="AJ26" s="26"/>
      <c r="AK26" s="26"/>
      <c r="AL26" s="26"/>
      <c r="AM26" s="26"/>
      <c r="AN26" s="26"/>
      <c r="AO26" s="26"/>
      <c r="AP26" s="26"/>
      <c r="AQ26" s="26"/>
      <c r="AR26" s="26"/>
      <c r="AS26" s="26"/>
      <c r="AT26" s="26"/>
      <c r="AU26" s="26"/>
      <c r="AV26" s="26"/>
      <c r="AW26" s="26"/>
      <c r="AX26" s="26"/>
      <c r="AY26" s="26"/>
      <c r="AZ26" s="26"/>
    </row>
    <row r="27" ht="14.25" customHeight="1">
      <c r="A27" s="13">
        <v>36.0</v>
      </c>
      <c r="B27" s="15">
        <v>398.0</v>
      </c>
      <c r="C27" s="15">
        <v>2.0</v>
      </c>
      <c r="D27" s="15">
        <v>36.0</v>
      </c>
      <c r="E27" s="16" t="s">
        <v>84</v>
      </c>
      <c r="F27" s="12" t="s">
        <v>95</v>
      </c>
      <c r="G27" s="12" t="s">
        <v>95</v>
      </c>
      <c r="H27" s="12" t="b">
        <f t="shared" si="4"/>
        <v>0</v>
      </c>
      <c r="I27" s="14" t="s">
        <v>33</v>
      </c>
      <c r="J27" s="27" t="s">
        <v>98</v>
      </c>
      <c r="K27" s="12" t="s">
        <v>99</v>
      </c>
      <c r="L27" s="19" t="s">
        <v>100</v>
      </c>
      <c r="M27" s="13" t="s">
        <v>45</v>
      </c>
      <c r="N27" s="13">
        <v>2021.0</v>
      </c>
      <c r="O27" s="13">
        <v>1.0</v>
      </c>
      <c r="P27" s="13" t="s">
        <v>43</v>
      </c>
      <c r="Q27" s="14">
        <v>1.0</v>
      </c>
      <c r="S27" s="12" t="s">
        <v>44</v>
      </c>
      <c r="T27" s="13" t="s">
        <v>47</v>
      </c>
      <c r="U27" s="24">
        <v>0.7222731773888722</v>
      </c>
      <c r="X27" s="14">
        <v>796501.0</v>
      </c>
      <c r="Y27" s="14">
        <v>1.0</v>
      </c>
      <c r="Z27" s="14" t="s">
        <v>72</v>
      </c>
      <c r="AA27" s="12">
        <v>4657.0</v>
      </c>
      <c r="AB27" s="24">
        <v>0.4589912290949267</v>
      </c>
      <c r="AE27" s="12" t="s">
        <v>51</v>
      </c>
      <c r="AF27" s="12" t="s">
        <v>52</v>
      </c>
      <c r="AG27" s="13"/>
      <c r="AH27" s="26"/>
      <c r="AI27" s="26"/>
      <c r="AJ27" s="26"/>
      <c r="AK27" s="26"/>
      <c r="AL27" s="26"/>
      <c r="AM27" s="26"/>
      <c r="AN27" s="26"/>
      <c r="AO27" s="26"/>
      <c r="AP27" s="26"/>
      <c r="AQ27" s="26"/>
      <c r="AR27" s="26"/>
      <c r="AS27" s="26"/>
      <c r="AT27" s="26"/>
      <c r="AU27" s="26"/>
      <c r="AV27" s="26"/>
      <c r="AW27" s="26"/>
      <c r="AX27" s="26"/>
      <c r="AY27" s="26"/>
      <c r="AZ27" s="26"/>
    </row>
    <row r="28" ht="14.25" customHeight="1">
      <c r="A28" s="13">
        <v>36.0</v>
      </c>
      <c r="B28" s="15">
        <v>399.0</v>
      </c>
      <c r="C28" s="15">
        <v>2.0</v>
      </c>
      <c r="D28" s="15">
        <v>37.0</v>
      </c>
      <c r="E28" s="16" t="s">
        <v>84</v>
      </c>
      <c r="F28" s="12" t="s">
        <v>95</v>
      </c>
      <c r="G28" s="12" t="s">
        <v>95</v>
      </c>
      <c r="H28" s="12" t="b">
        <f t="shared" si="4"/>
        <v>0</v>
      </c>
      <c r="I28" s="14" t="s">
        <v>33</v>
      </c>
      <c r="J28" s="27" t="s">
        <v>98</v>
      </c>
      <c r="K28" s="12" t="s">
        <v>99</v>
      </c>
      <c r="L28" s="19" t="s">
        <v>101</v>
      </c>
      <c r="M28" s="13" t="s">
        <v>50</v>
      </c>
      <c r="N28" s="13">
        <v>2021.0</v>
      </c>
      <c r="O28" s="13">
        <v>1.0</v>
      </c>
      <c r="P28" s="13" t="s">
        <v>46</v>
      </c>
      <c r="Q28" s="14">
        <v>2.0</v>
      </c>
      <c r="S28" s="12" t="s">
        <v>44</v>
      </c>
      <c r="T28" s="13" t="s">
        <v>47</v>
      </c>
      <c r="U28" s="24">
        <v>1.423662</v>
      </c>
      <c r="X28" s="14">
        <v>796501.0</v>
      </c>
      <c r="Y28" s="14">
        <v>1.0</v>
      </c>
      <c r="Z28" s="14" t="s">
        <v>72</v>
      </c>
      <c r="AA28" s="12">
        <v>1422.0</v>
      </c>
      <c r="AB28" s="24">
        <v>0.926067</v>
      </c>
      <c r="AE28" s="39"/>
      <c r="AF28" s="39"/>
      <c r="AG28" s="25"/>
    </row>
    <row r="29" ht="14.25" customHeight="1">
      <c r="A29" s="13">
        <v>36.0</v>
      </c>
      <c r="B29" s="15">
        <v>397.0</v>
      </c>
      <c r="C29" s="15">
        <v>2.0</v>
      </c>
      <c r="D29" s="15">
        <v>38.0</v>
      </c>
      <c r="E29" s="16" t="s">
        <v>84</v>
      </c>
      <c r="F29" s="12" t="s">
        <v>95</v>
      </c>
      <c r="G29" s="12" t="s">
        <v>95</v>
      </c>
      <c r="H29" s="12" t="b">
        <f t="shared" si="4"/>
        <v>0</v>
      </c>
      <c r="I29" s="14" t="s">
        <v>33</v>
      </c>
      <c r="J29" s="27" t="s">
        <v>98</v>
      </c>
      <c r="K29" s="12" t="s">
        <v>99</v>
      </c>
      <c r="L29" s="19" t="s">
        <v>102</v>
      </c>
      <c r="M29" s="13" t="s">
        <v>42</v>
      </c>
      <c r="N29" s="13">
        <v>2021.0</v>
      </c>
      <c r="O29" s="13">
        <v>1.0</v>
      </c>
      <c r="P29" s="13" t="s">
        <v>36</v>
      </c>
      <c r="Q29" s="21">
        <v>3.0</v>
      </c>
      <c r="S29" s="12" t="s">
        <v>44</v>
      </c>
      <c r="T29" s="13" t="s">
        <v>39</v>
      </c>
      <c r="U29" s="24">
        <v>0.7102283203887118</v>
      </c>
      <c r="X29" s="14">
        <v>7965.1</v>
      </c>
      <c r="Y29" s="14">
        <v>1.0</v>
      </c>
      <c r="Z29" s="14">
        <v>1.0</v>
      </c>
      <c r="AA29" s="12">
        <v>11625.0</v>
      </c>
      <c r="AB29" s="24">
        <v>1.2691480709285068</v>
      </c>
      <c r="AG29" s="25"/>
    </row>
    <row r="30" ht="14.25" customHeight="1">
      <c r="A30" s="32">
        <v>36.0</v>
      </c>
      <c r="B30" s="15">
        <v>146.0</v>
      </c>
      <c r="C30" s="15">
        <v>2.0</v>
      </c>
      <c r="D30" s="15">
        <v>39.0</v>
      </c>
      <c r="E30" s="38" t="s">
        <v>84</v>
      </c>
      <c r="F30" s="39" t="s">
        <v>103</v>
      </c>
      <c r="G30" s="27" t="s">
        <v>104</v>
      </c>
      <c r="H30" s="12" t="b">
        <f t="shared" si="4"/>
        <v>1</v>
      </c>
      <c r="I30" s="40" t="s">
        <v>33</v>
      </c>
      <c r="J30" s="39" t="s">
        <v>105</v>
      </c>
      <c r="K30" s="39" t="s">
        <v>105</v>
      </c>
      <c r="L30" s="19" t="s">
        <v>106</v>
      </c>
      <c r="M30" s="32" t="s">
        <v>70</v>
      </c>
      <c r="N30" s="32">
        <v>2022.0</v>
      </c>
      <c r="O30" s="32">
        <v>1.0</v>
      </c>
      <c r="P30" s="32" t="s">
        <v>43</v>
      </c>
      <c r="Q30" s="14">
        <v>1.0</v>
      </c>
      <c r="R30" s="42" t="s">
        <v>37</v>
      </c>
      <c r="S30" s="32" t="s">
        <v>44</v>
      </c>
      <c r="T30" s="32" t="s">
        <v>71</v>
      </c>
      <c r="U30" s="39">
        <v>1.13</v>
      </c>
      <c r="V30" s="39"/>
      <c r="W30" s="39"/>
      <c r="X30" s="40">
        <v>82201.8</v>
      </c>
      <c r="Y30" s="40">
        <v>38549.0</v>
      </c>
      <c r="Z30" s="40">
        <v>1.0</v>
      </c>
      <c r="AA30" s="39">
        <v>149000.0</v>
      </c>
      <c r="AB30" s="39">
        <v>0.48</v>
      </c>
      <c r="AC30" s="39"/>
      <c r="AD30" s="39"/>
      <c r="AG30" s="25"/>
    </row>
    <row r="31" ht="14.25" customHeight="1">
      <c r="A31" s="46">
        <v>36.0</v>
      </c>
      <c r="B31" s="15">
        <v>423.0</v>
      </c>
      <c r="C31" s="15">
        <v>2.0</v>
      </c>
      <c r="D31" s="15">
        <v>40.0</v>
      </c>
      <c r="E31" s="38" t="s">
        <v>107</v>
      </c>
      <c r="F31" s="39" t="s">
        <v>108</v>
      </c>
      <c r="G31" s="39" t="s">
        <v>108</v>
      </c>
      <c r="H31" s="12" t="b">
        <f t="shared" si="4"/>
        <v>1</v>
      </c>
      <c r="I31" s="40" t="s">
        <v>33</v>
      </c>
      <c r="J31" s="39" t="s">
        <v>109</v>
      </c>
      <c r="K31" s="39" t="s">
        <v>109</v>
      </c>
      <c r="L31" s="19" t="s">
        <v>110</v>
      </c>
      <c r="M31" s="32" t="s">
        <v>111</v>
      </c>
      <c r="N31" s="32">
        <v>2021.0</v>
      </c>
      <c r="O31" s="32">
        <v>1.0</v>
      </c>
      <c r="P31" s="32" t="s">
        <v>36</v>
      </c>
      <c r="Q31" s="21">
        <v>3.0</v>
      </c>
      <c r="R31" s="32"/>
      <c r="S31" s="32" t="s">
        <v>44</v>
      </c>
      <c r="T31" s="32" t="s">
        <v>47</v>
      </c>
      <c r="U31" s="39">
        <v>0.51</v>
      </c>
      <c r="V31" s="39"/>
      <c r="W31" s="39"/>
      <c r="X31" s="40">
        <v>92804.3</v>
      </c>
      <c r="Y31" s="40">
        <v>7666.7</v>
      </c>
      <c r="Z31" s="40" t="s">
        <v>72</v>
      </c>
      <c r="AA31" s="39">
        <v>3507.0</v>
      </c>
      <c r="AB31" s="39">
        <v>1.16</v>
      </c>
      <c r="AC31" s="39"/>
      <c r="AD31" s="39"/>
      <c r="AE31" s="39"/>
      <c r="AF31" s="39"/>
      <c r="AG31" s="13"/>
    </row>
    <row r="32" ht="14.25" customHeight="1">
      <c r="A32" s="46">
        <v>36.0</v>
      </c>
      <c r="B32" s="15">
        <v>456.0</v>
      </c>
      <c r="C32" s="15">
        <v>2.0</v>
      </c>
      <c r="D32" s="15">
        <v>41.0</v>
      </c>
      <c r="E32" s="38" t="s">
        <v>107</v>
      </c>
      <c r="F32" s="39" t="s">
        <v>108</v>
      </c>
      <c r="G32" s="39" t="s">
        <v>108</v>
      </c>
      <c r="H32" s="12" t="b">
        <f t="shared" si="4"/>
        <v>1</v>
      </c>
      <c r="I32" s="40" t="s">
        <v>33</v>
      </c>
      <c r="J32" s="39" t="s">
        <v>109</v>
      </c>
      <c r="K32" s="39" t="s">
        <v>109</v>
      </c>
      <c r="L32" s="19" t="s">
        <v>112</v>
      </c>
      <c r="M32" s="32" t="s">
        <v>113</v>
      </c>
      <c r="N32" s="32">
        <v>2021.0</v>
      </c>
      <c r="O32" s="32">
        <v>3.0</v>
      </c>
      <c r="P32" s="32" t="s">
        <v>43</v>
      </c>
      <c r="Q32" s="14">
        <v>1.0</v>
      </c>
      <c r="R32" s="32"/>
      <c r="S32" s="32" t="s">
        <v>114</v>
      </c>
      <c r="T32" s="32" t="s">
        <v>39</v>
      </c>
      <c r="U32" s="39"/>
      <c r="V32" s="39"/>
      <c r="W32" s="39">
        <v>727.0</v>
      </c>
      <c r="X32" s="40">
        <v>92804.3</v>
      </c>
      <c r="Y32" s="39">
        <f t="shared" ref="Y32:Y33" si="5">W32/3017*3657</f>
        <v>881.2194233</v>
      </c>
      <c r="Z32" s="40" t="s">
        <v>72</v>
      </c>
      <c r="AA32" s="39">
        <v>2180.0</v>
      </c>
      <c r="AB32" s="39"/>
      <c r="AC32" s="39"/>
      <c r="AD32" s="39"/>
      <c r="AE32" s="39"/>
      <c r="AF32" s="39"/>
      <c r="AG32" s="13"/>
    </row>
    <row r="33" ht="14.25" customHeight="1">
      <c r="A33" s="46">
        <v>36.0</v>
      </c>
      <c r="B33" s="15">
        <v>457.0</v>
      </c>
      <c r="C33" s="15">
        <v>2.0</v>
      </c>
      <c r="D33" s="15">
        <v>42.0</v>
      </c>
      <c r="E33" s="38" t="s">
        <v>107</v>
      </c>
      <c r="F33" s="39" t="s">
        <v>115</v>
      </c>
      <c r="G33" s="39" t="s">
        <v>108</v>
      </c>
      <c r="H33" s="12" t="b">
        <f t="shared" si="4"/>
        <v>1</v>
      </c>
      <c r="I33" s="40" t="s">
        <v>33</v>
      </c>
      <c r="J33" s="39" t="s">
        <v>109</v>
      </c>
      <c r="K33" s="39" t="s">
        <v>109</v>
      </c>
      <c r="L33" s="19" t="s">
        <v>116</v>
      </c>
      <c r="M33" s="32" t="s">
        <v>117</v>
      </c>
      <c r="N33" s="32">
        <v>2021.0</v>
      </c>
      <c r="O33" s="32">
        <v>3.0</v>
      </c>
      <c r="P33" s="32" t="s">
        <v>43</v>
      </c>
      <c r="Q33" s="14">
        <v>1.0</v>
      </c>
      <c r="R33" s="32"/>
      <c r="S33" s="32" t="s">
        <v>114</v>
      </c>
      <c r="T33" s="32" t="s">
        <v>39</v>
      </c>
      <c r="U33" s="39"/>
      <c r="V33" s="39"/>
      <c r="W33" s="39">
        <v>2290.0</v>
      </c>
      <c r="X33" s="40">
        <v>92804.3</v>
      </c>
      <c r="Y33" s="39">
        <f t="shared" si="5"/>
        <v>2775.780577</v>
      </c>
      <c r="Z33" s="40" t="s">
        <v>72</v>
      </c>
      <c r="AA33" s="47">
        <v>2400.0</v>
      </c>
      <c r="AB33" s="39"/>
      <c r="AC33" s="39"/>
      <c r="AD33" s="39"/>
      <c r="AE33" s="39"/>
      <c r="AF33" s="39"/>
      <c r="AG33" s="13"/>
    </row>
    <row r="34" ht="14.25" customHeight="1">
      <c r="A34" s="21">
        <v>36.0</v>
      </c>
      <c r="B34" s="15">
        <v>425.0</v>
      </c>
      <c r="C34" s="15">
        <v>2.0</v>
      </c>
      <c r="D34" s="15">
        <v>43.0</v>
      </c>
      <c r="E34" s="16" t="s">
        <v>107</v>
      </c>
      <c r="F34" s="12" t="s">
        <v>118</v>
      </c>
      <c r="G34" s="12" t="s">
        <v>118</v>
      </c>
      <c r="H34" s="12" t="b">
        <f t="shared" si="4"/>
        <v>1</v>
      </c>
      <c r="I34" s="14" t="s">
        <v>33</v>
      </c>
      <c r="J34" s="14" t="s">
        <v>119</v>
      </c>
      <c r="K34" s="14" t="s">
        <v>119</v>
      </c>
      <c r="L34" s="19" t="s">
        <v>120</v>
      </c>
      <c r="M34" s="13" t="s">
        <v>121</v>
      </c>
      <c r="N34" s="13">
        <v>2022.0</v>
      </c>
      <c r="O34" s="13">
        <v>3.0</v>
      </c>
      <c r="P34" s="13" t="s">
        <v>46</v>
      </c>
      <c r="Q34" s="14">
        <v>2.0</v>
      </c>
      <c r="R34" s="13"/>
      <c r="S34" s="13" t="s">
        <v>114</v>
      </c>
      <c r="T34" s="13" t="s">
        <v>39</v>
      </c>
      <c r="U34" s="12">
        <v>1.39</v>
      </c>
      <c r="X34" s="40">
        <v>92804.3</v>
      </c>
      <c r="Y34" s="14">
        <v>2598.1</v>
      </c>
      <c r="Z34" s="14" t="s">
        <v>72</v>
      </c>
      <c r="AE34" s="39"/>
      <c r="AF34" s="39"/>
      <c r="AG34" s="25"/>
    </row>
    <row r="35" ht="14.25" customHeight="1">
      <c r="A35" s="46">
        <v>36.0</v>
      </c>
      <c r="B35" s="15">
        <v>221.0</v>
      </c>
      <c r="C35" s="15">
        <v>2.0</v>
      </c>
      <c r="D35" s="15">
        <v>44.0</v>
      </c>
      <c r="E35" s="38" t="s">
        <v>107</v>
      </c>
      <c r="F35" s="39" t="s">
        <v>108</v>
      </c>
      <c r="G35" s="39" t="s">
        <v>108</v>
      </c>
      <c r="H35" s="12" t="b">
        <f t="shared" si="4"/>
        <v>1</v>
      </c>
      <c r="I35" s="48" t="s">
        <v>33</v>
      </c>
      <c r="J35" s="49" t="s">
        <v>109</v>
      </c>
      <c r="K35" s="49" t="s">
        <v>109</v>
      </c>
      <c r="L35" s="19" t="s">
        <v>122</v>
      </c>
      <c r="M35" s="32" t="s">
        <v>123</v>
      </c>
      <c r="N35" s="32">
        <v>2019.0</v>
      </c>
      <c r="O35" s="32">
        <v>3.0</v>
      </c>
      <c r="P35" s="32" t="s">
        <v>36</v>
      </c>
      <c r="Q35" s="21">
        <v>3.0</v>
      </c>
      <c r="R35" s="50" t="s">
        <v>37</v>
      </c>
      <c r="S35" s="32" t="s">
        <v>114</v>
      </c>
      <c r="T35" s="32" t="s">
        <v>39</v>
      </c>
      <c r="U35" s="39"/>
      <c r="V35" s="39"/>
      <c r="W35" s="39"/>
      <c r="X35" s="40">
        <v>92804.3</v>
      </c>
      <c r="Y35" s="40">
        <v>6496.7</v>
      </c>
      <c r="Z35" s="40" t="s">
        <v>72</v>
      </c>
      <c r="AA35" s="39"/>
      <c r="AB35" s="39"/>
      <c r="AC35" s="39"/>
      <c r="AD35" s="39"/>
      <c r="AG35" s="25"/>
    </row>
    <row r="36" ht="14.25" customHeight="1">
      <c r="A36" s="50">
        <v>36.0</v>
      </c>
      <c r="B36" s="15">
        <v>78.0</v>
      </c>
      <c r="C36" s="15">
        <v>2.0</v>
      </c>
      <c r="D36" s="15">
        <v>45.0</v>
      </c>
      <c r="E36" s="51" t="s">
        <v>107</v>
      </c>
      <c r="F36" s="52" t="s">
        <v>124</v>
      </c>
      <c r="G36" s="40" t="s">
        <v>125</v>
      </c>
      <c r="H36" s="12" t="b">
        <f t="shared" si="4"/>
        <v>1</v>
      </c>
      <c r="I36" s="53" t="s">
        <v>33</v>
      </c>
      <c r="J36" s="52" t="s">
        <v>126</v>
      </c>
      <c r="K36" s="52" t="s">
        <v>126</v>
      </c>
      <c r="L36" s="19" t="s">
        <v>125</v>
      </c>
      <c r="M36" s="54" t="s">
        <v>35</v>
      </c>
      <c r="N36" s="55">
        <v>2020.0</v>
      </c>
      <c r="O36" s="54">
        <v>2.0</v>
      </c>
      <c r="P36" s="54" t="s">
        <v>36</v>
      </c>
      <c r="Q36" s="21">
        <v>3.0</v>
      </c>
      <c r="R36" s="50" t="s">
        <v>127</v>
      </c>
      <c r="S36" s="54" t="s">
        <v>38</v>
      </c>
      <c r="T36" s="54" t="s">
        <v>39</v>
      </c>
      <c r="U36" s="56">
        <v>0.533848853</v>
      </c>
      <c r="V36" s="52"/>
      <c r="W36" s="52"/>
      <c r="X36" s="40">
        <v>35.6</v>
      </c>
      <c r="Y36" s="40">
        <v>32.6</v>
      </c>
      <c r="Z36" s="53">
        <v>1.0</v>
      </c>
      <c r="AA36" s="52"/>
      <c r="AB36" s="52"/>
      <c r="AC36" s="52"/>
      <c r="AD36" s="52"/>
      <c r="AE36" s="52" t="s">
        <v>62</v>
      </c>
      <c r="AF36" s="52" t="s">
        <v>52</v>
      </c>
      <c r="AG36" s="57"/>
    </row>
    <row r="37" ht="14.25" customHeight="1">
      <c r="A37" s="32">
        <v>36.0</v>
      </c>
      <c r="B37" s="15">
        <v>318.0</v>
      </c>
      <c r="C37" s="15">
        <v>2.0</v>
      </c>
      <c r="D37" s="15">
        <v>46.0</v>
      </c>
      <c r="E37" s="38" t="s">
        <v>84</v>
      </c>
      <c r="F37" s="39" t="s">
        <v>124</v>
      </c>
      <c r="G37" s="40" t="s">
        <v>125</v>
      </c>
      <c r="H37" s="12" t="b">
        <f t="shared" si="4"/>
        <v>1</v>
      </c>
      <c r="I37" s="40" t="s">
        <v>33</v>
      </c>
      <c r="J37" s="39" t="s">
        <v>126</v>
      </c>
      <c r="K37" s="39" t="s">
        <v>126</v>
      </c>
      <c r="L37" s="19" t="s">
        <v>128</v>
      </c>
      <c r="M37" s="32" t="s">
        <v>117</v>
      </c>
      <c r="N37" s="32">
        <v>2021.0</v>
      </c>
      <c r="O37" s="32">
        <v>3.0</v>
      </c>
      <c r="P37" s="32" t="s">
        <v>43</v>
      </c>
      <c r="Q37" s="14">
        <v>1.0</v>
      </c>
      <c r="R37" s="32"/>
      <c r="S37" s="32" t="s">
        <v>114</v>
      </c>
      <c r="T37" s="32" t="s">
        <v>39</v>
      </c>
      <c r="U37" s="39"/>
      <c r="V37" s="39"/>
      <c r="W37" s="39">
        <v>2.0</v>
      </c>
      <c r="X37" s="40">
        <v>35.6</v>
      </c>
      <c r="Y37" s="40">
        <v>3.0</v>
      </c>
      <c r="Z37" s="58" t="s">
        <v>72</v>
      </c>
      <c r="AA37" s="47">
        <v>72.0</v>
      </c>
      <c r="AB37" s="39"/>
      <c r="AC37" s="39"/>
      <c r="AD37" s="39"/>
      <c r="AE37" s="39" t="s">
        <v>129</v>
      </c>
      <c r="AF37" s="39" t="s">
        <v>52</v>
      </c>
      <c r="AG37" s="25"/>
    </row>
    <row r="38" ht="14.25" customHeight="1">
      <c r="A38" s="32">
        <v>36.0</v>
      </c>
      <c r="B38" s="15">
        <v>151.0</v>
      </c>
      <c r="C38" s="15">
        <v>2.0</v>
      </c>
      <c r="D38" s="15">
        <v>47.0</v>
      </c>
      <c r="E38" s="38" t="s">
        <v>84</v>
      </c>
      <c r="F38" s="39" t="s">
        <v>130</v>
      </c>
      <c r="G38" s="39" t="s">
        <v>130</v>
      </c>
      <c r="H38" s="12" t="b">
        <f t="shared" si="4"/>
        <v>1</v>
      </c>
      <c r="I38" s="40" t="s">
        <v>33</v>
      </c>
      <c r="J38" s="39" t="s">
        <v>131</v>
      </c>
      <c r="K38" s="39" t="s">
        <v>131</v>
      </c>
      <c r="L38" s="19" t="s">
        <v>132</v>
      </c>
      <c r="M38" s="46" t="s">
        <v>133</v>
      </c>
      <c r="N38" s="44">
        <v>2020.0</v>
      </c>
      <c r="O38" s="46">
        <v>1.0</v>
      </c>
      <c r="P38" s="46" t="s">
        <v>43</v>
      </c>
      <c r="Q38" s="14">
        <v>1.0</v>
      </c>
      <c r="R38" s="42" t="s">
        <v>37</v>
      </c>
      <c r="S38" s="46" t="s">
        <v>44</v>
      </c>
      <c r="T38" s="32" t="s">
        <v>71</v>
      </c>
      <c r="U38" s="59">
        <v>1.17</v>
      </c>
      <c r="V38" s="39"/>
      <c r="W38" s="39"/>
      <c r="X38" s="40">
        <v>29766.2</v>
      </c>
      <c r="Y38" s="40">
        <v>29766.2</v>
      </c>
      <c r="Z38" s="40">
        <v>1.0</v>
      </c>
      <c r="AA38" s="39"/>
      <c r="AB38" s="39"/>
      <c r="AC38" s="39"/>
      <c r="AD38" s="39"/>
      <c r="AE38" s="39" t="s">
        <v>129</v>
      </c>
      <c r="AF38" s="39" t="s">
        <v>52</v>
      </c>
      <c r="AG38" s="25"/>
    </row>
    <row r="39" ht="14.25" customHeight="1">
      <c r="A39" s="13">
        <v>36.0</v>
      </c>
      <c r="B39" s="15">
        <v>152.0</v>
      </c>
      <c r="C39" s="15">
        <v>2.0</v>
      </c>
      <c r="D39" s="15">
        <v>48.0</v>
      </c>
      <c r="E39" s="16" t="s">
        <v>84</v>
      </c>
      <c r="F39" s="17"/>
      <c r="G39" s="33" t="s">
        <v>134</v>
      </c>
      <c r="H39" s="12" t="b">
        <f t="shared" si="4"/>
        <v>0</v>
      </c>
      <c r="I39" s="34" t="s">
        <v>33</v>
      </c>
      <c r="J39" s="33" t="s">
        <v>135</v>
      </c>
      <c r="K39" s="28" t="s">
        <v>136</v>
      </c>
      <c r="L39" s="19" t="s">
        <v>134</v>
      </c>
      <c r="M39" s="13" t="s">
        <v>35</v>
      </c>
      <c r="N39" s="13">
        <v>2021.0</v>
      </c>
      <c r="O39" s="13">
        <v>2.0</v>
      </c>
      <c r="P39" s="13" t="s">
        <v>43</v>
      </c>
      <c r="Q39" s="14">
        <v>1.0</v>
      </c>
      <c r="R39" s="22" t="s">
        <v>37</v>
      </c>
      <c r="S39" s="12" t="s">
        <v>38</v>
      </c>
      <c r="T39" s="13" t="s">
        <v>71</v>
      </c>
      <c r="U39" s="29">
        <v>0.896528149</v>
      </c>
      <c r="X39" s="14">
        <v>1087.0</v>
      </c>
      <c r="Y39" s="12">
        <f t="shared" ref="Y39:Y40" si="6">X39/2</f>
        <v>543.5</v>
      </c>
      <c r="Z39" s="14" t="s">
        <v>72</v>
      </c>
      <c r="AE39" s="39"/>
      <c r="AF39" s="39"/>
      <c r="AG39" s="13"/>
    </row>
    <row r="40" ht="14.25" customHeight="1">
      <c r="A40" s="13">
        <v>36.0</v>
      </c>
      <c r="B40" s="15">
        <v>205.0</v>
      </c>
      <c r="C40" s="15">
        <v>2.0</v>
      </c>
      <c r="D40" s="15">
        <v>49.0</v>
      </c>
      <c r="E40" s="16" t="s">
        <v>84</v>
      </c>
      <c r="F40" s="17"/>
      <c r="G40" s="18" t="s">
        <v>134</v>
      </c>
      <c r="H40" s="12" t="b">
        <f t="shared" si="4"/>
        <v>1</v>
      </c>
      <c r="I40" s="14" t="s">
        <v>33</v>
      </c>
      <c r="J40" s="12" t="s">
        <v>135</v>
      </c>
      <c r="K40" s="12" t="s">
        <v>135</v>
      </c>
      <c r="L40" s="19" t="s">
        <v>134</v>
      </c>
      <c r="M40" s="13" t="s">
        <v>35</v>
      </c>
      <c r="N40" s="20">
        <v>2020.0</v>
      </c>
      <c r="O40" s="13">
        <v>2.0</v>
      </c>
      <c r="P40" s="13" t="s">
        <v>36</v>
      </c>
      <c r="Q40" s="21">
        <v>3.0</v>
      </c>
      <c r="R40" s="22" t="s">
        <v>37</v>
      </c>
      <c r="S40" s="12" t="s">
        <v>38</v>
      </c>
      <c r="T40" s="13" t="s">
        <v>71</v>
      </c>
      <c r="U40" s="23">
        <v>0.517940394</v>
      </c>
      <c r="X40" s="14">
        <v>1087.0</v>
      </c>
      <c r="Y40" s="12">
        <f t="shared" si="6"/>
        <v>543.5</v>
      </c>
      <c r="Z40" s="14">
        <v>1.0</v>
      </c>
      <c r="AG40" s="13"/>
    </row>
    <row r="41" ht="14.25" customHeight="1">
      <c r="A41" s="32">
        <v>36.0</v>
      </c>
      <c r="B41" s="15">
        <v>150.0</v>
      </c>
      <c r="C41" s="15">
        <v>2.0</v>
      </c>
      <c r="D41" s="15">
        <v>50.0</v>
      </c>
      <c r="E41" s="38" t="s">
        <v>84</v>
      </c>
      <c r="F41" s="39" t="s">
        <v>137</v>
      </c>
      <c r="G41" s="39" t="s">
        <v>137</v>
      </c>
      <c r="H41" s="12" t="b">
        <f t="shared" si="4"/>
        <v>1</v>
      </c>
      <c r="I41" s="60" t="s">
        <v>33</v>
      </c>
      <c r="J41" s="61" t="s">
        <v>138</v>
      </c>
      <c r="K41" s="61" t="s">
        <v>138</v>
      </c>
      <c r="L41" s="19" t="s">
        <v>137</v>
      </c>
      <c r="M41" s="32" t="s">
        <v>35</v>
      </c>
      <c r="N41" s="44">
        <v>2020.0</v>
      </c>
      <c r="O41" s="32">
        <v>2.0</v>
      </c>
      <c r="P41" s="32" t="s">
        <v>43</v>
      </c>
      <c r="Q41" s="14">
        <v>1.0</v>
      </c>
      <c r="R41" s="42" t="s">
        <v>37</v>
      </c>
      <c r="S41" s="32" t="s">
        <v>38</v>
      </c>
      <c r="T41" s="32" t="s">
        <v>71</v>
      </c>
      <c r="U41" s="45">
        <v>0.969011378</v>
      </c>
      <c r="V41" s="39"/>
      <c r="W41" s="39"/>
      <c r="X41" s="40">
        <v>7786.0</v>
      </c>
      <c r="Y41" s="40">
        <v>7786.0</v>
      </c>
      <c r="Z41" s="40">
        <v>1.0</v>
      </c>
      <c r="AA41" s="39"/>
      <c r="AB41" s="39"/>
      <c r="AC41" s="39"/>
      <c r="AD41" s="39"/>
      <c r="AE41" s="39"/>
      <c r="AF41" s="39"/>
      <c r="AG41" s="13"/>
    </row>
    <row r="42" ht="14.25" customHeight="1">
      <c r="A42" s="57">
        <v>36.0</v>
      </c>
      <c r="B42" s="15">
        <v>231.0</v>
      </c>
      <c r="C42" s="15">
        <v>2.0</v>
      </c>
      <c r="D42" s="15">
        <v>53.0</v>
      </c>
      <c r="E42" s="62" t="s">
        <v>84</v>
      </c>
      <c r="F42" s="63" t="s">
        <v>139</v>
      </c>
      <c r="G42" s="12" t="s">
        <v>139</v>
      </c>
      <c r="H42" s="12" t="b">
        <f t="shared" si="4"/>
        <v>0</v>
      </c>
      <c r="I42" s="64" t="s">
        <v>33</v>
      </c>
      <c r="J42" s="65" t="s">
        <v>140</v>
      </c>
      <c r="K42" s="66" t="s">
        <v>141</v>
      </c>
      <c r="L42" s="19" t="s">
        <v>142</v>
      </c>
      <c r="M42" s="57" t="s">
        <v>70</v>
      </c>
      <c r="N42" s="57">
        <v>2021.0</v>
      </c>
      <c r="O42" s="57">
        <v>1.0</v>
      </c>
      <c r="P42" s="57" t="s">
        <v>36</v>
      </c>
      <c r="Q42" s="21">
        <v>3.0</v>
      </c>
      <c r="R42" s="21" t="s">
        <v>37</v>
      </c>
      <c r="S42" s="63" t="s">
        <v>44</v>
      </c>
      <c r="T42" s="57" t="s">
        <v>71</v>
      </c>
      <c r="U42" s="63">
        <v>0.51</v>
      </c>
      <c r="V42" s="63"/>
      <c r="W42" s="63"/>
      <c r="X42" s="64">
        <v>2055.8</v>
      </c>
      <c r="Y42" s="63">
        <f t="shared" ref="Y42:Y43" si="7">X42/2</f>
        <v>1027.9</v>
      </c>
      <c r="Z42" s="64" t="s">
        <v>72</v>
      </c>
      <c r="AA42" s="63">
        <v>4800.0</v>
      </c>
      <c r="AB42" s="63">
        <v>3.9</v>
      </c>
      <c r="AC42" s="63"/>
      <c r="AD42" s="63"/>
      <c r="AE42" s="52" t="s">
        <v>143</v>
      </c>
      <c r="AF42" s="52" t="s">
        <v>52</v>
      </c>
      <c r="AG42" s="67"/>
    </row>
    <row r="43" ht="14.25" customHeight="1">
      <c r="A43" s="13">
        <v>36.0</v>
      </c>
      <c r="B43" s="15">
        <v>232.0</v>
      </c>
      <c r="C43" s="15">
        <v>2.0</v>
      </c>
      <c r="D43" s="15">
        <v>54.0</v>
      </c>
      <c r="E43" s="16" t="s">
        <v>84</v>
      </c>
      <c r="F43" s="12" t="s">
        <v>139</v>
      </c>
      <c r="G43" s="12" t="s">
        <v>139</v>
      </c>
      <c r="H43" s="12" t="b">
        <f t="shared" si="4"/>
        <v>0</v>
      </c>
      <c r="I43" s="14" t="s">
        <v>33</v>
      </c>
      <c r="J43" s="65" t="s">
        <v>140</v>
      </c>
      <c r="K43" s="36" t="s">
        <v>141</v>
      </c>
      <c r="L43" s="19" t="s">
        <v>139</v>
      </c>
      <c r="M43" s="13" t="s">
        <v>35</v>
      </c>
      <c r="N43" s="20">
        <v>2020.0</v>
      </c>
      <c r="O43" s="13">
        <v>2.0</v>
      </c>
      <c r="P43" s="13" t="s">
        <v>36</v>
      </c>
      <c r="Q43" s="21">
        <v>3.0</v>
      </c>
      <c r="R43" s="21" t="s">
        <v>37</v>
      </c>
      <c r="S43" s="12" t="s">
        <v>38</v>
      </c>
      <c r="T43" s="13" t="s">
        <v>71</v>
      </c>
      <c r="U43" s="23">
        <v>0.720845038</v>
      </c>
      <c r="X43" s="14">
        <v>2055.8</v>
      </c>
      <c r="Y43" s="12">
        <f t="shared" si="7"/>
        <v>1027.9</v>
      </c>
      <c r="Z43" s="14">
        <v>1.0</v>
      </c>
      <c r="AE43" s="12" t="s">
        <v>54</v>
      </c>
      <c r="AF43" s="12" t="s">
        <v>52</v>
      </c>
      <c r="AG43" s="13"/>
    </row>
    <row r="44" ht="14.25" customHeight="1">
      <c r="A44" s="32">
        <v>36.0</v>
      </c>
      <c r="B44" s="15">
        <v>482.0</v>
      </c>
      <c r="C44" s="15">
        <v>2.0</v>
      </c>
      <c r="D44" s="37">
        <v>55.0</v>
      </c>
      <c r="E44" s="38" t="s">
        <v>84</v>
      </c>
      <c r="F44" s="39" t="s">
        <v>144</v>
      </c>
      <c r="G44" s="39" t="s">
        <v>144</v>
      </c>
      <c r="H44" s="12" t="b">
        <f t="shared" si="4"/>
        <v>1</v>
      </c>
      <c r="I44" s="40" t="s">
        <v>33</v>
      </c>
      <c r="J44" s="52" t="s">
        <v>145</v>
      </c>
      <c r="K44" s="39" t="s">
        <v>145</v>
      </c>
      <c r="L44" s="19" t="s">
        <v>146</v>
      </c>
      <c r="M44" s="46" t="s">
        <v>147</v>
      </c>
      <c r="N44" s="32">
        <v>2021.0</v>
      </c>
      <c r="O44" s="32">
        <v>1.0</v>
      </c>
      <c r="P44" s="32" t="s">
        <v>36</v>
      </c>
      <c r="Q44" s="21">
        <v>3.0</v>
      </c>
      <c r="R44" s="32"/>
      <c r="S44" s="32" t="s">
        <v>44</v>
      </c>
      <c r="T44" s="32" t="s">
        <v>47</v>
      </c>
      <c r="U44" s="39">
        <v>0.58</v>
      </c>
      <c r="V44" s="39"/>
      <c r="W44" s="39"/>
      <c r="X44" s="40">
        <v>91379.1</v>
      </c>
      <c r="Y44" s="40">
        <v>51667.3</v>
      </c>
      <c r="Z44" s="40">
        <v>1.0</v>
      </c>
      <c r="AA44" s="39">
        <v>55400.0</v>
      </c>
      <c r="AB44" s="39">
        <v>0.988</v>
      </c>
      <c r="AC44" s="39"/>
      <c r="AD44" s="39"/>
      <c r="AE44" s="39" t="s">
        <v>62</v>
      </c>
      <c r="AF44" s="39" t="s">
        <v>52</v>
      </c>
      <c r="AG44" s="13"/>
      <c r="AH44" s="26"/>
      <c r="AI44" s="26"/>
      <c r="AJ44" s="26"/>
      <c r="AK44" s="26"/>
      <c r="AL44" s="26"/>
      <c r="AM44" s="26"/>
      <c r="AN44" s="26"/>
      <c r="AO44" s="26"/>
      <c r="AP44" s="26"/>
      <c r="AQ44" s="26"/>
      <c r="AR44" s="26"/>
      <c r="AS44" s="26"/>
      <c r="AT44" s="26"/>
      <c r="AU44" s="26"/>
      <c r="AV44" s="26"/>
      <c r="AW44" s="26"/>
      <c r="AX44" s="26"/>
      <c r="AY44" s="26"/>
      <c r="AZ44" s="26"/>
    </row>
    <row r="45" ht="14.25" customHeight="1">
      <c r="A45" s="32">
        <v>36.0</v>
      </c>
      <c r="B45" s="15">
        <v>483.0</v>
      </c>
      <c r="C45" s="15">
        <v>2.0</v>
      </c>
      <c r="D45" s="37">
        <v>56.0</v>
      </c>
      <c r="E45" s="38" t="s">
        <v>84</v>
      </c>
      <c r="F45" s="39" t="s">
        <v>144</v>
      </c>
      <c r="G45" s="39" t="s">
        <v>144</v>
      </c>
      <c r="H45" s="12" t="b">
        <f t="shared" si="4"/>
        <v>1</v>
      </c>
      <c r="I45" s="40" t="s">
        <v>33</v>
      </c>
      <c r="J45" s="39" t="s">
        <v>148</v>
      </c>
      <c r="K45" s="39" t="s">
        <v>148</v>
      </c>
      <c r="L45" s="19" t="s">
        <v>149</v>
      </c>
      <c r="M45" s="32" t="s">
        <v>150</v>
      </c>
      <c r="N45" s="32">
        <v>2022.0</v>
      </c>
      <c r="O45" s="32">
        <v>3.0</v>
      </c>
      <c r="P45" s="32" t="s">
        <v>43</v>
      </c>
      <c r="Q45" s="14">
        <v>1.0</v>
      </c>
      <c r="R45" s="32"/>
      <c r="S45" s="32" t="s">
        <v>38</v>
      </c>
      <c r="T45" s="32" t="s">
        <v>39</v>
      </c>
      <c r="U45" s="68">
        <v>0.8738738738738738</v>
      </c>
      <c r="V45" s="39"/>
      <c r="W45" s="39"/>
      <c r="X45" s="40">
        <v>91379.1</v>
      </c>
      <c r="Y45" s="40">
        <v>1517.0</v>
      </c>
      <c r="Z45" s="40" t="s">
        <v>72</v>
      </c>
      <c r="AA45" s="39"/>
      <c r="AB45" s="39"/>
      <c r="AC45" s="39"/>
      <c r="AD45" s="39"/>
      <c r="AE45" s="12" t="s">
        <v>129</v>
      </c>
      <c r="AF45" s="12" t="s">
        <v>52</v>
      </c>
      <c r="AG45" s="13"/>
      <c r="AH45" s="26"/>
      <c r="AI45" s="26"/>
      <c r="AJ45" s="26"/>
      <c r="AK45" s="26"/>
      <c r="AL45" s="26"/>
      <c r="AM45" s="26"/>
      <c r="AN45" s="26"/>
      <c r="AO45" s="26"/>
      <c r="AP45" s="26"/>
      <c r="AQ45" s="26"/>
      <c r="AR45" s="26"/>
      <c r="AS45" s="26"/>
      <c r="AT45" s="26"/>
      <c r="AU45" s="26"/>
      <c r="AV45" s="26"/>
      <c r="AW45" s="26"/>
      <c r="AX45" s="26"/>
      <c r="AY45" s="26"/>
      <c r="AZ45" s="26"/>
    </row>
    <row r="46" ht="14.25" customHeight="1">
      <c r="A46" s="32">
        <v>36.0</v>
      </c>
      <c r="B46" s="15">
        <v>256.0</v>
      </c>
      <c r="C46" s="15">
        <v>2.0</v>
      </c>
      <c r="D46" s="37">
        <v>57.0</v>
      </c>
      <c r="E46" s="38" t="s">
        <v>84</v>
      </c>
      <c r="F46" s="39" t="s">
        <v>151</v>
      </c>
      <c r="G46" s="39" t="s">
        <v>151</v>
      </c>
      <c r="H46" s="12" t="b">
        <f t="shared" si="4"/>
        <v>1</v>
      </c>
      <c r="I46" s="40" t="s">
        <v>33</v>
      </c>
      <c r="J46" s="39" t="s">
        <v>152</v>
      </c>
      <c r="K46" s="39" t="s">
        <v>152</v>
      </c>
      <c r="L46" s="19" t="s">
        <v>153</v>
      </c>
      <c r="M46" s="32" t="s">
        <v>70</v>
      </c>
      <c r="N46" s="32">
        <v>2020.0</v>
      </c>
      <c r="O46" s="32">
        <v>1.0</v>
      </c>
      <c r="P46" s="32" t="s">
        <v>46</v>
      </c>
      <c r="Q46" s="14">
        <v>2.0</v>
      </c>
      <c r="R46" s="46" t="s">
        <v>37</v>
      </c>
      <c r="S46" s="32" t="s">
        <v>44</v>
      </c>
      <c r="T46" s="32" t="s">
        <v>71</v>
      </c>
      <c r="U46" s="39">
        <v>1.75</v>
      </c>
      <c r="V46" s="39"/>
      <c r="W46" s="39"/>
      <c r="X46" s="40">
        <v>17394.6</v>
      </c>
      <c r="Y46" s="40">
        <v>17394.6</v>
      </c>
      <c r="Z46" s="40">
        <v>1.0</v>
      </c>
      <c r="AA46" s="39">
        <v>33000.0</v>
      </c>
      <c r="AB46" s="39">
        <v>0.6</v>
      </c>
      <c r="AC46" s="39"/>
      <c r="AD46" s="39"/>
      <c r="AG46" s="13"/>
    </row>
    <row r="47" ht="14.25" customHeight="1">
      <c r="A47" s="13">
        <v>36.0</v>
      </c>
      <c r="B47" s="15">
        <v>186.0</v>
      </c>
      <c r="C47" s="15">
        <v>2.0</v>
      </c>
      <c r="D47" s="15">
        <v>58.0</v>
      </c>
      <c r="E47" s="16" t="s">
        <v>84</v>
      </c>
      <c r="F47" s="12" t="s">
        <v>154</v>
      </c>
      <c r="G47" s="12" t="s">
        <v>154</v>
      </c>
      <c r="H47" s="12" t="b">
        <f t="shared" si="4"/>
        <v>1</v>
      </c>
      <c r="I47" s="14" t="s">
        <v>33</v>
      </c>
      <c r="J47" s="14" t="s">
        <v>155</v>
      </c>
      <c r="K47" s="14" t="s">
        <v>155</v>
      </c>
      <c r="L47" s="19" t="s">
        <v>156</v>
      </c>
      <c r="M47" s="13" t="s">
        <v>70</v>
      </c>
      <c r="N47" s="13">
        <v>2022.0</v>
      </c>
      <c r="O47" s="13">
        <v>1.0</v>
      </c>
      <c r="P47" s="13" t="s">
        <v>43</v>
      </c>
      <c r="Q47" s="14">
        <v>1.0</v>
      </c>
      <c r="R47" s="21" t="s">
        <v>37</v>
      </c>
      <c r="S47" s="12" t="s">
        <v>44</v>
      </c>
      <c r="T47" s="13" t="s">
        <v>71</v>
      </c>
      <c r="U47" s="12">
        <v>0.9</v>
      </c>
      <c r="X47" s="14">
        <v>68121.2</v>
      </c>
      <c r="Y47" s="14">
        <v>68121.2</v>
      </c>
      <c r="Z47" s="14">
        <v>1.0</v>
      </c>
      <c r="AA47" s="12">
        <v>96000.0</v>
      </c>
      <c r="AB47" s="12">
        <v>1.43</v>
      </c>
      <c r="AE47" s="39"/>
      <c r="AF47" s="39"/>
      <c r="AG47" s="13"/>
    </row>
    <row r="48" ht="14.25" customHeight="1">
      <c r="A48" s="13">
        <v>36.0</v>
      </c>
      <c r="B48" s="15">
        <v>185.0</v>
      </c>
      <c r="C48" s="15">
        <v>2.0</v>
      </c>
      <c r="D48" s="15">
        <v>59.0</v>
      </c>
      <c r="E48" s="16" t="s">
        <v>84</v>
      </c>
      <c r="F48" s="17"/>
      <c r="G48" s="18" t="s">
        <v>157</v>
      </c>
      <c r="H48" s="12" t="b">
        <f t="shared" si="4"/>
        <v>1</v>
      </c>
      <c r="I48" s="30" t="s">
        <v>33</v>
      </c>
      <c r="J48" s="31" t="s">
        <v>158</v>
      </c>
      <c r="K48" s="31" t="s">
        <v>158</v>
      </c>
      <c r="L48" s="19" t="s">
        <v>157</v>
      </c>
      <c r="M48" s="13" t="s">
        <v>35</v>
      </c>
      <c r="N48" s="20">
        <v>2020.0</v>
      </c>
      <c r="O48" s="13">
        <v>2.0</v>
      </c>
      <c r="P48" s="13" t="s">
        <v>43</v>
      </c>
      <c r="Q48" s="14">
        <v>1.0</v>
      </c>
      <c r="R48" s="21" t="s">
        <v>37</v>
      </c>
      <c r="S48" s="12" t="s">
        <v>38</v>
      </c>
      <c r="T48" s="13" t="s">
        <v>39</v>
      </c>
      <c r="U48" s="23">
        <v>0.836547265</v>
      </c>
      <c r="X48" s="14">
        <v>1747.3</v>
      </c>
      <c r="Y48" s="14">
        <v>1747.3</v>
      </c>
      <c r="Z48" s="14">
        <v>1.0</v>
      </c>
      <c r="AE48" s="39" t="s">
        <v>66</v>
      </c>
      <c r="AF48" s="39" t="s">
        <v>49</v>
      </c>
      <c r="AG48" s="25"/>
    </row>
    <row r="49" ht="14.25" customHeight="1">
      <c r="A49" s="46">
        <v>36.0</v>
      </c>
      <c r="B49" s="15">
        <v>427.0</v>
      </c>
      <c r="C49" s="15">
        <v>2.0</v>
      </c>
      <c r="D49" s="37">
        <v>60.0</v>
      </c>
      <c r="E49" s="38" t="s">
        <v>107</v>
      </c>
      <c r="F49" s="39" t="s">
        <v>159</v>
      </c>
      <c r="G49" s="39" t="s">
        <v>160</v>
      </c>
      <c r="H49" s="12" t="b">
        <f t="shared" si="4"/>
        <v>1</v>
      </c>
      <c r="I49" s="40" t="s">
        <v>33</v>
      </c>
      <c r="J49" s="39" t="s">
        <v>161</v>
      </c>
      <c r="K49" s="39" t="s">
        <v>161</v>
      </c>
      <c r="L49" s="19" t="s">
        <v>162</v>
      </c>
      <c r="M49" s="32" t="s">
        <v>53</v>
      </c>
      <c r="N49" s="32">
        <v>2021.0</v>
      </c>
      <c r="O49" s="32">
        <v>1.0</v>
      </c>
      <c r="P49" s="32" t="s">
        <v>43</v>
      </c>
      <c r="Q49" s="14">
        <v>1.0</v>
      </c>
      <c r="R49" s="32"/>
      <c r="S49" s="32" t="s">
        <v>44</v>
      </c>
      <c r="T49" s="32" t="s">
        <v>47</v>
      </c>
      <c r="U49" s="69">
        <v>1.014179</v>
      </c>
      <c r="V49" s="39"/>
      <c r="W49" s="39"/>
      <c r="X49" s="40">
        <v>92804.3</v>
      </c>
      <c r="Y49" s="39">
        <f t="shared" ref="Y49:Y50" si="8">17735.9/2</f>
        <v>8867.95</v>
      </c>
      <c r="Z49" s="40">
        <v>1.0</v>
      </c>
      <c r="AA49" s="39">
        <v>411.0</v>
      </c>
      <c r="AB49" s="69">
        <v>1.072194</v>
      </c>
      <c r="AC49" s="39"/>
      <c r="AD49" s="39"/>
      <c r="AE49" s="39"/>
      <c r="AF49" s="39"/>
      <c r="AG49" s="13"/>
    </row>
    <row r="50" ht="14.25" customHeight="1">
      <c r="A50" s="46">
        <v>36.0</v>
      </c>
      <c r="B50" s="15">
        <v>180.0</v>
      </c>
      <c r="C50" s="15">
        <v>2.0</v>
      </c>
      <c r="D50" s="37">
        <v>61.0</v>
      </c>
      <c r="E50" s="38" t="s">
        <v>107</v>
      </c>
      <c r="F50" s="39" t="s">
        <v>160</v>
      </c>
      <c r="G50" s="39" t="s">
        <v>160</v>
      </c>
      <c r="H50" s="12" t="b">
        <f t="shared" si="4"/>
        <v>1</v>
      </c>
      <c r="I50" s="40" t="s">
        <v>33</v>
      </c>
      <c r="J50" s="39" t="s">
        <v>161</v>
      </c>
      <c r="K50" s="39" t="s">
        <v>161</v>
      </c>
      <c r="L50" s="19" t="s">
        <v>163</v>
      </c>
      <c r="M50" s="32" t="s">
        <v>70</v>
      </c>
      <c r="N50" s="32">
        <v>2022.0</v>
      </c>
      <c r="O50" s="32">
        <v>1.0</v>
      </c>
      <c r="P50" s="32" t="s">
        <v>43</v>
      </c>
      <c r="Q50" s="14">
        <v>1.0</v>
      </c>
      <c r="R50" s="46" t="s">
        <v>37</v>
      </c>
      <c r="S50" s="32" t="s">
        <v>44</v>
      </c>
      <c r="T50" s="32" t="s">
        <v>39</v>
      </c>
      <c r="U50" s="39">
        <v>1.03</v>
      </c>
      <c r="V50" s="39"/>
      <c r="W50" s="39"/>
      <c r="X50" s="40">
        <v>92804.3</v>
      </c>
      <c r="Y50" s="39">
        <f t="shared" si="8"/>
        <v>8867.95</v>
      </c>
      <c r="Z50" s="40" t="s">
        <v>72</v>
      </c>
      <c r="AA50" s="39">
        <v>47000.0</v>
      </c>
      <c r="AB50" s="39">
        <v>0.9</v>
      </c>
      <c r="AC50" s="39"/>
      <c r="AD50" s="39"/>
      <c r="AE50" s="39" t="s">
        <v>129</v>
      </c>
      <c r="AF50" s="39" t="s">
        <v>52</v>
      </c>
      <c r="AG50" s="13"/>
    </row>
    <row r="51" ht="14.25" customHeight="1">
      <c r="A51" s="21">
        <v>36.0</v>
      </c>
      <c r="B51" s="15">
        <v>430.0</v>
      </c>
      <c r="C51" s="15">
        <v>2.0</v>
      </c>
      <c r="D51" s="15">
        <v>62.0</v>
      </c>
      <c r="E51" s="16" t="s">
        <v>107</v>
      </c>
      <c r="F51" s="12" t="s">
        <v>164</v>
      </c>
      <c r="G51" s="18" t="s">
        <v>165</v>
      </c>
      <c r="H51" s="12" t="b">
        <f t="shared" si="4"/>
        <v>1</v>
      </c>
      <c r="I51" s="14" t="s">
        <v>33</v>
      </c>
      <c r="J51" s="12" t="s">
        <v>166</v>
      </c>
      <c r="K51" s="12" t="s">
        <v>166</v>
      </c>
      <c r="L51" s="19" t="s">
        <v>167</v>
      </c>
      <c r="M51" s="13" t="s">
        <v>50</v>
      </c>
      <c r="N51" s="13">
        <v>2021.0</v>
      </c>
      <c r="O51" s="13">
        <v>1.0</v>
      </c>
      <c r="P51" s="13" t="s">
        <v>43</v>
      </c>
      <c r="Q51" s="14">
        <v>1.0</v>
      </c>
      <c r="S51" s="12" t="s">
        <v>44</v>
      </c>
      <c r="T51" s="13" t="s">
        <v>47</v>
      </c>
      <c r="U51" s="24">
        <v>0.926349</v>
      </c>
      <c r="X51" s="14">
        <v>1275.8</v>
      </c>
      <c r="Y51" s="14">
        <v>1.0</v>
      </c>
      <c r="Z51" s="14" t="s">
        <v>72</v>
      </c>
      <c r="AA51" s="12">
        <v>7721.0</v>
      </c>
      <c r="AB51" s="24">
        <v>0.975341</v>
      </c>
      <c r="AG51" s="13"/>
    </row>
    <row r="52" ht="14.25" customHeight="1">
      <c r="A52" s="21">
        <v>36.0</v>
      </c>
      <c r="B52" s="15">
        <v>431.0</v>
      </c>
      <c r="C52" s="15">
        <v>2.0</v>
      </c>
      <c r="D52" s="15">
        <v>63.0</v>
      </c>
      <c r="E52" s="16" t="s">
        <v>107</v>
      </c>
      <c r="F52" s="12" t="s">
        <v>164</v>
      </c>
      <c r="G52" s="18" t="s">
        <v>165</v>
      </c>
      <c r="H52" s="12" t="b">
        <f t="shared" si="4"/>
        <v>1</v>
      </c>
      <c r="I52" s="14" t="s">
        <v>33</v>
      </c>
      <c r="J52" s="12" t="s">
        <v>166</v>
      </c>
      <c r="K52" s="12" t="s">
        <v>166</v>
      </c>
      <c r="L52" s="19" t="s">
        <v>168</v>
      </c>
      <c r="M52" s="13" t="s">
        <v>53</v>
      </c>
      <c r="N52" s="13">
        <v>2021.0</v>
      </c>
      <c r="O52" s="13">
        <v>1.0</v>
      </c>
      <c r="P52" s="13" t="s">
        <v>43</v>
      </c>
      <c r="Q52" s="14">
        <v>1.0</v>
      </c>
      <c r="S52" s="12" t="s">
        <v>44</v>
      </c>
      <c r="T52" s="13" t="s">
        <v>47</v>
      </c>
      <c r="U52" s="24">
        <v>0.671449</v>
      </c>
      <c r="X52" s="14">
        <v>1275.8</v>
      </c>
      <c r="Y52" s="14">
        <v>1.0</v>
      </c>
      <c r="Z52" s="14" t="s">
        <v>72</v>
      </c>
      <c r="AA52" s="12">
        <v>10674.0</v>
      </c>
      <c r="AB52" s="24">
        <v>0.768616</v>
      </c>
      <c r="AE52" s="12" t="s">
        <v>51</v>
      </c>
      <c r="AF52" s="12" t="s">
        <v>52</v>
      </c>
      <c r="AG52" s="13"/>
    </row>
    <row r="53" ht="14.25" customHeight="1">
      <c r="A53" s="21">
        <v>36.0</v>
      </c>
      <c r="B53" s="15">
        <v>428.0</v>
      </c>
      <c r="C53" s="15">
        <v>2.0</v>
      </c>
      <c r="D53" s="15">
        <v>64.0</v>
      </c>
      <c r="E53" s="16" t="s">
        <v>107</v>
      </c>
      <c r="F53" s="12" t="s">
        <v>164</v>
      </c>
      <c r="G53" s="18" t="s">
        <v>165</v>
      </c>
      <c r="H53" s="12" t="b">
        <f t="shared" si="4"/>
        <v>1</v>
      </c>
      <c r="I53" s="14" t="s">
        <v>33</v>
      </c>
      <c r="J53" s="12" t="s">
        <v>166</v>
      </c>
      <c r="K53" s="12" t="s">
        <v>166</v>
      </c>
      <c r="L53" s="19" t="s">
        <v>169</v>
      </c>
      <c r="M53" s="13" t="s">
        <v>42</v>
      </c>
      <c r="N53" s="13">
        <v>2021.0</v>
      </c>
      <c r="O53" s="13">
        <v>1.0</v>
      </c>
      <c r="P53" s="13" t="s">
        <v>46</v>
      </c>
      <c r="Q53" s="14">
        <v>2.0</v>
      </c>
      <c r="S53" s="12" t="s">
        <v>44</v>
      </c>
      <c r="T53" s="13" t="s">
        <v>39</v>
      </c>
      <c r="U53" s="24">
        <v>1.2706735684454364</v>
      </c>
      <c r="X53" s="14">
        <v>1275.8</v>
      </c>
      <c r="Y53" s="14">
        <v>1.0</v>
      </c>
      <c r="Z53" s="14" t="s">
        <v>72</v>
      </c>
      <c r="AA53" s="12">
        <v>8107.0</v>
      </c>
      <c r="AB53" s="24">
        <v>0.41056115071448906</v>
      </c>
      <c r="AE53" s="12" t="s">
        <v>129</v>
      </c>
      <c r="AF53" s="12" t="s">
        <v>52</v>
      </c>
      <c r="AG53" s="25"/>
    </row>
    <row r="54" ht="14.25" customHeight="1">
      <c r="A54" s="21">
        <v>36.0</v>
      </c>
      <c r="B54" s="15">
        <v>429.0</v>
      </c>
      <c r="C54" s="15">
        <v>2.0</v>
      </c>
      <c r="D54" s="15">
        <v>65.0</v>
      </c>
      <c r="E54" s="16" t="s">
        <v>107</v>
      </c>
      <c r="F54" s="12" t="s">
        <v>164</v>
      </c>
      <c r="G54" s="18" t="s">
        <v>165</v>
      </c>
      <c r="H54" s="12" t="b">
        <f t="shared" si="4"/>
        <v>1</v>
      </c>
      <c r="I54" s="14" t="s">
        <v>33</v>
      </c>
      <c r="J54" s="12" t="s">
        <v>166</v>
      </c>
      <c r="K54" s="12" t="s">
        <v>166</v>
      </c>
      <c r="L54" s="19" t="s">
        <v>170</v>
      </c>
      <c r="M54" s="13" t="s">
        <v>45</v>
      </c>
      <c r="N54" s="13">
        <v>2021.0</v>
      </c>
      <c r="O54" s="13">
        <v>1.0</v>
      </c>
      <c r="P54" s="13" t="s">
        <v>46</v>
      </c>
      <c r="Q54" s="14">
        <v>2.0</v>
      </c>
      <c r="S54" s="12" t="s">
        <v>44</v>
      </c>
      <c r="T54" s="13" t="s">
        <v>47</v>
      </c>
      <c r="U54" s="24">
        <v>1.311373494687996</v>
      </c>
      <c r="X54" s="14">
        <v>1275.8</v>
      </c>
      <c r="Y54" s="14">
        <v>1.0</v>
      </c>
      <c r="Z54" s="14" t="s">
        <v>72</v>
      </c>
      <c r="AA54" s="12">
        <v>7126.0</v>
      </c>
      <c r="AB54" s="24">
        <v>0.4538423780528365</v>
      </c>
      <c r="AG54" s="13"/>
    </row>
    <row r="55" ht="14.25" customHeight="1">
      <c r="A55" s="54">
        <v>36.0</v>
      </c>
      <c r="B55" s="15">
        <v>162.0</v>
      </c>
      <c r="C55" s="15">
        <v>2.0</v>
      </c>
      <c r="D55" s="37">
        <v>66.0</v>
      </c>
      <c r="E55" s="51" t="s">
        <v>84</v>
      </c>
      <c r="F55" s="52" t="s">
        <v>137</v>
      </c>
      <c r="G55" s="70" t="s">
        <v>171</v>
      </c>
      <c r="H55" s="12" t="b">
        <f t="shared" si="4"/>
        <v>1</v>
      </c>
      <c r="I55" s="53" t="s">
        <v>33</v>
      </c>
      <c r="J55" s="52" t="s">
        <v>172</v>
      </c>
      <c r="K55" s="71" t="s">
        <v>172</v>
      </c>
      <c r="L55" s="19" t="s">
        <v>173</v>
      </c>
      <c r="M55" s="54" t="s">
        <v>70</v>
      </c>
      <c r="N55" s="54">
        <v>2022.0</v>
      </c>
      <c r="O55" s="54">
        <v>1.0</v>
      </c>
      <c r="P55" s="54" t="s">
        <v>43</v>
      </c>
      <c r="Q55" s="14">
        <v>1.0</v>
      </c>
      <c r="R55" s="46" t="s">
        <v>37</v>
      </c>
      <c r="S55" s="54" t="s">
        <v>44</v>
      </c>
      <c r="T55" s="54" t="s">
        <v>71</v>
      </c>
      <c r="U55" s="52">
        <v>0.75</v>
      </c>
      <c r="V55" s="52"/>
      <c r="W55" s="52"/>
      <c r="X55" s="53">
        <v>3226.9</v>
      </c>
      <c r="Y55" s="52">
        <f t="shared" ref="Y55:Y56" si="9">X55/2</f>
        <v>1613.45</v>
      </c>
      <c r="Z55" s="53">
        <v>1.0</v>
      </c>
      <c r="AA55" s="52">
        <v>8600.0</v>
      </c>
      <c r="AB55" s="52">
        <v>1.1</v>
      </c>
      <c r="AC55" s="52"/>
      <c r="AD55" s="52"/>
      <c r="AE55" s="52" t="s">
        <v>66</v>
      </c>
      <c r="AF55" s="52" t="s">
        <v>49</v>
      </c>
      <c r="AG55" s="57"/>
    </row>
    <row r="56" ht="14.25" customHeight="1">
      <c r="A56" s="32">
        <v>36.0</v>
      </c>
      <c r="B56" s="15">
        <v>208.0</v>
      </c>
      <c r="C56" s="15">
        <v>2.0</v>
      </c>
      <c r="D56" s="37">
        <v>67.0</v>
      </c>
      <c r="E56" s="38" t="s">
        <v>84</v>
      </c>
      <c r="F56" s="39" t="s">
        <v>171</v>
      </c>
      <c r="G56" s="52" t="s">
        <v>171</v>
      </c>
      <c r="H56" s="12" t="b">
        <f t="shared" si="4"/>
        <v>1</v>
      </c>
      <c r="I56" s="40" t="s">
        <v>33</v>
      </c>
      <c r="J56" s="39" t="s">
        <v>174</v>
      </c>
      <c r="K56" s="39" t="s">
        <v>174</v>
      </c>
      <c r="L56" s="19" t="s">
        <v>175</v>
      </c>
      <c r="M56" s="46" t="s">
        <v>133</v>
      </c>
      <c r="N56" s="32">
        <v>2022.0</v>
      </c>
      <c r="O56" s="46">
        <v>1.0</v>
      </c>
      <c r="P56" s="46" t="s">
        <v>36</v>
      </c>
      <c r="Q56" s="21">
        <v>3.0</v>
      </c>
      <c r="R56" s="46" t="s">
        <v>37</v>
      </c>
      <c r="S56" s="46" t="s">
        <v>44</v>
      </c>
      <c r="T56" s="32" t="s">
        <v>47</v>
      </c>
      <c r="U56" s="40">
        <v>0.73</v>
      </c>
      <c r="V56" s="39"/>
      <c r="W56" s="39"/>
      <c r="X56" s="40">
        <v>3226.9</v>
      </c>
      <c r="Y56" s="39">
        <f t="shared" si="9"/>
        <v>1613.45</v>
      </c>
      <c r="Z56" s="40" t="s">
        <v>72</v>
      </c>
      <c r="AA56" s="39"/>
      <c r="AB56" s="39"/>
      <c r="AC56" s="39"/>
      <c r="AD56" s="39"/>
      <c r="AG56" s="25"/>
    </row>
    <row r="57" ht="14.25" customHeight="1">
      <c r="A57" s="32">
        <v>36.0</v>
      </c>
      <c r="B57" s="15">
        <v>190.0</v>
      </c>
      <c r="C57" s="15">
        <v>2.0</v>
      </c>
      <c r="D57" s="37">
        <v>68.0</v>
      </c>
      <c r="E57" s="38" t="s">
        <v>84</v>
      </c>
      <c r="F57" s="43"/>
      <c r="G57" s="27" t="s">
        <v>176</v>
      </c>
      <c r="H57" s="12" t="b">
        <f t="shared" si="4"/>
        <v>1</v>
      </c>
      <c r="I57" s="40" t="s">
        <v>33</v>
      </c>
      <c r="J57" s="39" t="s">
        <v>177</v>
      </c>
      <c r="K57" s="39" t="s">
        <v>177</v>
      </c>
      <c r="L57" s="19" t="s">
        <v>176</v>
      </c>
      <c r="M57" s="32" t="s">
        <v>35</v>
      </c>
      <c r="N57" s="32">
        <v>2021.0</v>
      </c>
      <c r="O57" s="32">
        <v>2.0</v>
      </c>
      <c r="P57" s="32" t="s">
        <v>43</v>
      </c>
      <c r="Q57" s="14">
        <v>1.0</v>
      </c>
      <c r="R57" s="46" t="s">
        <v>37</v>
      </c>
      <c r="S57" s="32" t="s">
        <v>38</v>
      </c>
      <c r="T57" s="32" t="s">
        <v>39</v>
      </c>
      <c r="U57" s="72">
        <v>0.802759919</v>
      </c>
      <c r="V57" s="39"/>
      <c r="W57" s="39"/>
      <c r="X57" s="40">
        <v>2674.3</v>
      </c>
      <c r="Y57" s="40">
        <v>2674.3</v>
      </c>
      <c r="Z57" s="40">
        <v>1.0</v>
      </c>
      <c r="AA57" s="39"/>
      <c r="AB57" s="39"/>
      <c r="AC57" s="39"/>
      <c r="AD57" s="39"/>
      <c r="AE57" s="12" t="s">
        <v>54</v>
      </c>
      <c r="AF57" s="12" t="s">
        <v>52</v>
      </c>
      <c r="AG57" s="13"/>
    </row>
    <row r="58" ht="14.25" customHeight="1">
      <c r="A58" s="21">
        <v>36.0</v>
      </c>
      <c r="B58" s="15">
        <v>222.0</v>
      </c>
      <c r="C58" s="15">
        <v>2.0</v>
      </c>
      <c r="D58" s="15">
        <v>69.0</v>
      </c>
      <c r="E58" s="16" t="s">
        <v>107</v>
      </c>
      <c r="F58" s="17"/>
      <c r="G58" s="18" t="s">
        <v>165</v>
      </c>
      <c r="H58" s="12" t="b">
        <f t="shared" si="4"/>
        <v>1</v>
      </c>
      <c r="I58" s="14" t="s">
        <v>33</v>
      </c>
      <c r="J58" s="12" t="s">
        <v>166</v>
      </c>
      <c r="K58" s="12" t="s">
        <v>166</v>
      </c>
      <c r="L58" s="19" t="s">
        <v>165</v>
      </c>
      <c r="M58" s="13" t="s">
        <v>35</v>
      </c>
      <c r="N58" s="20">
        <v>2020.0</v>
      </c>
      <c r="O58" s="13">
        <v>2.0</v>
      </c>
      <c r="P58" s="13" t="s">
        <v>36</v>
      </c>
      <c r="Q58" s="21">
        <v>3.0</v>
      </c>
      <c r="R58" s="21" t="s">
        <v>37</v>
      </c>
      <c r="S58" s="12" t="s">
        <v>38</v>
      </c>
      <c r="T58" s="13" t="s">
        <v>39</v>
      </c>
      <c r="U58" s="23">
        <v>0.476452792</v>
      </c>
      <c r="X58" s="14">
        <v>1275.8</v>
      </c>
      <c r="Y58" s="14">
        <v>1271.8</v>
      </c>
      <c r="Z58" s="14">
        <v>1.0</v>
      </c>
      <c r="AE58" s="39"/>
      <c r="AF58" s="39"/>
      <c r="AG58" s="25"/>
    </row>
    <row r="59" ht="14.25" customHeight="1">
      <c r="A59" s="21">
        <v>36.0</v>
      </c>
      <c r="B59" s="15">
        <v>134.0</v>
      </c>
      <c r="C59" s="15">
        <v>2.0</v>
      </c>
      <c r="D59" s="15">
        <v>70.0</v>
      </c>
      <c r="E59" s="16" t="s">
        <v>107</v>
      </c>
      <c r="F59" s="17"/>
      <c r="G59" s="30" t="s">
        <v>178</v>
      </c>
      <c r="H59" s="12" t="b">
        <f t="shared" si="4"/>
        <v>1</v>
      </c>
      <c r="I59" s="30" t="s">
        <v>33</v>
      </c>
      <c r="J59" s="31" t="s">
        <v>179</v>
      </c>
      <c r="K59" s="31" t="s">
        <v>179</v>
      </c>
      <c r="L59" s="19" t="s">
        <v>178</v>
      </c>
      <c r="M59" s="13" t="s">
        <v>35</v>
      </c>
      <c r="N59" s="20">
        <v>2020.0</v>
      </c>
      <c r="O59" s="13">
        <v>2.0</v>
      </c>
      <c r="P59" s="13" t="s">
        <v>43</v>
      </c>
      <c r="Q59" s="14">
        <v>1.0</v>
      </c>
      <c r="R59" s="22" t="s">
        <v>37</v>
      </c>
      <c r="S59" s="12" t="s">
        <v>38</v>
      </c>
      <c r="T59" s="13" t="s">
        <v>39</v>
      </c>
      <c r="U59" s="23">
        <v>1.158039488</v>
      </c>
      <c r="X59" s="14">
        <v>359.1</v>
      </c>
      <c r="Y59" s="14">
        <v>359.1</v>
      </c>
      <c r="Z59" s="14">
        <v>1.0</v>
      </c>
      <c r="AE59" s="39"/>
      <c r="AF59" s="39"/>
      <c r="AG59" s="13"/>
    </row>
    <row r="60" ht="14.25" customHeight="1">
      <c r="A60" s="13">
        <v>35.0</v>
      </c>
      <c r="B60" s="15">
        <v>377.0</v>
      </c>
      <c r="C60" s="15">
        <v>3.0</v>
      </c>
      <c r="D60" s="15">
        <v>80.0</v>
      </c>
      <c r="E60" s="16" t="s">
        <v>180</v>
      </c>
      <c r="F60" s="12" t="s">
        <v>181</v>
      </c>
      <c r="G60" s="19" t="s">
        <v>182</v>
      </c>
      <c r="H60" s="12" t="b">
        <f t="shared" si="4"/>
        <v>0</v>
      </c>
      <c r="I60" s="14" t="s">
        <v>33</v>
      </c>
      <c r="J60" s="19" t="s">
        <v>182</v>
      </c>
      <c r="K60" s="12" t="s">
        <v>183</v>
      </c>
      <c r="L60" s="19" t="s">
        <v>184</v>
      </c>
      <c r="M60" s="13" t="s">
        <v>42</v>
      </c>
      <c r="N60" s="13">
        <v>2021.0</v>
      </c>
      <c r="O60" s="13">
        <v>1.0</v>
      </c>
      <c r="P60" s="13" t="s">
        <v>46</v>
      </c>
      <c r="Q60" s="14">
        <v>2.0</v>
      </c>
      <c r="S60" s="12" t="s">
        <v>44</v>
      </c>
      <c r="T60" s="13" t="s">
        <v>39</v>
      </c>
      <c r="U60" s="24">
        <v>1.3945235340802309</v>
      </c>
      <c r="X60" s="14">
        <v>152666.9</v>
      </c>
      <c r="Y60" s="14">
        <f t="shared" ref="Y60:Y63" si="10">113100.9/4</f>
        <v>28275.225</v>
      </c>
      <c r="Z60" s="14" t="s">
        <v>72</v>
      </c>
      <c r="AA60" s="12">
        <v>2430.0</v>
      </c>
      <c r="AB60" s="24">
        <v>0.2666005888432395</v>
      </c>
      <c r="AG60" s="13"/>
    </row>
    <row r="61" ht="14.25" customHeight="1">
      <c r="A61" s="13">
        <v>35.0</v>
      </c>
      <c r="B61" s="15">
        <v>376.0</v>
      </c>
      <c r="C61" s="15">
        <v>3.0</v>
      </c>
      <c r="D61" s="15">
        <v>81.0</v>
      </c>
      <c r="E61" s="16" t="s">
        <v>180</v>
      </c>
      <c r="F61" s="12" t="s">
        <v>181</v>
      </c>
      <c r="G61" s="19" t="s">
        <v>182</v>
      </c>
      <c r="H61" s="12" t="b">
        <f t="shared" si="4"/>
        <v>0</v>
      </c>
      <c r="I61" s="14" t="s">
        <v>33</v>
      </c>
      <c r="J61" s="19" t="s">
        <v>182</v>
      </c>
      <c r="K61" s="12" t="s">
        <v>183</v>
      </c>
      <c r="L61" s="19" t="s">
        <v>185</v>
      </c>
      <c r="M61" s="13" t="s">
        <v>186</v>
      </c>
      <c r="N61" s="13">
        <v>2021.0</v>
      </c>
      <c r="O61" s="13">
        <v>1.0</v>
      </c>
      <c r="P61" s="13" t="s">
        <v>36</v>
      </c>
      <c r="Q61" s="21">
        <v>3.0</v>
      </c>
      <c r="S61" s="12" t="s">
        <v>44</v>
      </c>
      <c r="T61" s="13" t="s">
        <v>39</v>
      </c>
      <c r="U61" s="24">
        <v>0.5764325828883119</v>
      </c>
      <c r="X61" s="14">
        <v>152666.9</v>
      </c>
      <c r="Y61" s="14">
        <f t="shared" si="10"/>
        <v>28275.225</v>
      </c>
      <c r="Z61" s="14">
        <v>1.0</v>
      </c>
      <c r="AA61" s="12">
        <v>7071.0</v>
      </c>
      <c r="AB61" s="24">
        <v>1.2062241646823502</v>
      </c>
      <c r="AE61" s="12" t="s">
        <v>54</v>
      </c>
      <c r="AF61" s="12" t="s">
        <v>52</v>
      </c>
      <c r="AG61" s="13"/>
    </row>
    <row r="62" ht="14.25" customHeight="1">
      <c r="A62" s="13">
        <v>35.0</v>
      </c>
      <c r="B62" s="15">
        <v>378.0</v>
      </c>
      <c r="C62" s="15">
        <v>3.0</v>
      </c>
      <c r="D62" s="15">
        <v>82.0</v>
      </c>
      <c r="E62" s="16" t="s">
        <v>180</v>
      </c>
      <c r="F62" s="12" t="s">
        <v>181</v>
      </c>
      <c r="G62" s="19" t="s">
        <v>182</v>
      </c>
      <c r="H62" s="12" t="b">
        <f t="shared" si="4"/>
        <v>0</v>
      </c>
      <c r="I62" s="14" t="s">
        <v>33</v>
      </c>
      <c r="J62" s="19" t="s">
        <v>182</v>
      </c>
      <c r="K62" s="12" t="s">
        <v>183</v>
      </c>
      <c r="L62" s="19" t="s">
        <v>187</v>
      </c>
      <c r="M62" s="13" t="s">
        <v>188</v>
      </c>
      <c r="N62" s="13">
        <v>2021.0</v>
      </c>
      <c r="O62" s="13">
        <v>1.0</v>
      </c>
      <c r="P62" s="13" t="s">
        <v>36</v>
      </c>
      <c r="Q62" s="21">
        <v>3.0</v>
      </c>
      <c r="S62" s="12" t="s">
        <v>44</v>
      </c>
      <c r="T62" s="13" t="s">
        <v>189</v>
      </c>
      <c r="U62" s="24">
        <v>0.758855</v>
      </c>
      <c r="X62" s="14">
        <v>152666.9</v>
      </c>
      <c r="Y62" s="14">
        <f t="shared" si="10"/>
        <v>28275.225</v>
      </c>
      <c r="Z62" s="14" t="s">
        <v>72</v>
      </c>
      <c r="AA62" s="12">
        <v>7072.0</v>
      </c>
      <c r="AB62" s="24">
        <v>1.342393</v>
      </c>
      <c r="AE62" s="12" t="s">
        <v>48</v>
      </c>
      <c r="AF62" s="12" t="s">
        <v>49</v>
      </c>
      <c r="AG62" s="25"/>
    </row>
    <row r="63" ht="14.25" customHeight="1">
      <c r="A63" s="13">
        <v>35.0</v>
      </c>
      <c r="B63" s="15">
        <v>379.0</v>
      </c>
      <c r="C63" s="15">
        <v>3.0</v>
      </c>
      <c r="D63" s="15">
        <v>83.0</v>
      </c>
      <c r="E63" s="16" t="s">
        <v>180</v>
      </c>
      <c r="F63" s="12" t="s">
        <v>181</v>
      </c>
      <c r="G63" s="19" t="s">
        <v>182</v>
      </c>
      <c r="H63" s="12" t="b">
        <f t="shared" si="4"/>
        <v>0</v>
      </c>
      <c r="I63" s="14" t="s">
        <v>33</v>
      </c>
      <c r="J63" s="19" t="s">
        <v>182</v>
      </c>
      <c r="K63" s="12" t="s">
        <v>183</v>
      </c>
      <c r="L63" s="19" t="s">
        <v>190</v>
      </c>
      <c r="M63" s="13" t="s">
        <v>50</v>
      </c>
      <c r="N63" s="13">
        <v>2021.0</v>
      </c>
      <c r="O63" s="13">
        <v>1.0</v>
      </c>
      <c r="P63" s="13" t="s">
        <v>36</v>
      </c>
      <c r="Q63" s="21">
        <v>3.0</v>
      </c>
      <c r="S63" s="12" t="s">
        <v>44</v>
      </c>
      <c r="T63" s="13" t="s">
        <v>189</v>
      </c>
      <c r="U63" s="24">
        <v>0.488207</v>
      </c>
      <c r="X63" s="14">
        <v>152666.9</v>
      </c>
      <c r="Y63" s="14">
        <f t="shared" si="10"/>
        <v>28275.225</v>
      </c>
      <c r="Z63" s="14" t="s">
        <v>72</v>
      </c>
      <c r="AA63" s="12">
        <v>11153.0</v>
      </c>
      <c r="AB63" s="24">
        <v>1.795093</v>
      </c>
      <c r="AE63" s="12" t="s">
        <v>54</v>
      </c>
      <c r="AF63" s="12" t="s">
        <v>52</v>
      </c>
      <c r="AG63" s="13"/>
    </row>
    <row r="64" ht="14.25" customHeight="1">
      <c r="A64" s="13">
        <v>35.0</v>
      </c>
      <c r="B64" s="15">
        <v>384.0</v>
      </c>
      <c r="C64" s="15">
        <v>3.0</v>
      </c>
      <c r="D64" s="15">
        <v>84.0</v>
      </c>
      <c r="E64" s="16" t="s">
        <v>180</v>
      </c>
      <c r="F64" s="12" t="s">
        <v>191</v>
      </c>
      <c r="G64" s="73" t="s">
        <v>192</v>
      </c>
      <c r="H64" s="12" t="b">
        <f t="shared" si="4"/>
        <v>1</v>
      </c>
      <c r="I64" s="14" t="s">
        <v>33</v>
      </c>
      <c r="J64" s="12" t="s">
        <v>193</v>
      </c>
      <c r="K64" s="12" t="s">
        <v>193</v>
      </c>
      <c r="L64" s="19" t="s">
        <v>194</v>
      </c>
      <c r="M64" s="13" t="s">
        <v>50</v>
      </c>
      <c r="N64" s="13">
        <v>2021.0</v>
      </c>
      <c r="O64" s="13">
        <v>1.0</v>
      </c>
      <c r="P64" s="13" t="s">
        <v>43</v>
      </c>
      <c r="Q64" s="14">
        <v>1.0</v>
      </c>
      <c r="S64" s="12" t="s">
        <v>44</v>
      </c>
      <c r="T64" s="13" t="s">
        <v>47</v>
      </c>
      <c r="U64" s="24">
        <v>0.779435</v>
      </c>
      <c r="X64" s="14">
        <v>676047.4</v>
      </c>
      <c r="Y64" s="12">
        <f t="shared" ref="Y64:Y67" si="11">69260.1/4</f>
        <v>17315.025</v>
      </c>
      <c r="Z64" s="14" t="s">
        <v>72</v>
      </c>
      <c r="AA64" s="12">
        <v>115384.0</v>
      </c>
      <c r="AB64" s="24">
        <v>0.761828</v>
      </c>
      <c r="AG64" s="25"/>
    </row>
    <row r="65" ht="14.25" customHeight="1">
      <c r="A65" s="13">
        <v>35.0</v>
      </c>
      <c r="B65" s="15">
        <v>385.0</v>
      </c>
      <c r="C65" s="15">
        <v>3.0</v>
      </c>
      <c r="D65" s="15">
        <v>85.0</v>
      </c>
      <c r="E65" s="16" t="s">
        <v>180</v>
      </c>
      <c r="F65" s="12" t="s">
        <v>191</v>
      </c>
      <c r="G65" s="74" t="s">
        <v>192</v>
      </c>
      <c r="H65" s="12" t="b">
        <f t="shared" si="4"/>
        <v>1</v>
      </c>
      <c r="I65" s="14" t="s">
        <v>33</v>
      </c>
      <c r="J65" s="75" t="s">
        <v>193</v>
      </c>
      <c r="K65" s="12" t="s">
        <v>193</v>
      </c>
      <c r="L65" s="19" t="s">
        <v>195</v>
      </c>
      <c r="M65" s="21" t="s">
        <v>53</v>
      </c>
      <c r="N65" s="13">
        <v>2021.0</v>
      </c>
      <c r="O65" s="13">
        <v>1.0</v>
      </c>
      <c r="P65" s="13" t="s">
        <v>46</v>
      </c>
      <c r="Q65" s="14">
        <v>2.0</v>
      </c>
      <c r="S65" s="12" t="s">
        <v>44</v>
      </c>
      <c r="T65" s="13" t="s">
        <v>189</v>
      </c>
      <c r="U65" s="24">
        <v>1.704353</v>
      </c>
      <c r="X65" s="14">
        <v>676047.4</v>
      </c>
      <c r="Y65" s="12">
        <f t="shared" si="11"/>
        <v>17315.025</v>
      </c>
      <c r="Z65" s="14" t="s">
        <v>72</v>
      </c>
      <c r="AA65" s="12">
        <v>288207.0</v>
      </c>
      <c r="AB65" s="24">
        <v>0.256064</v>
      </c>
      <c r="AE65" s="39"/>
      <c r="AF65" s="39"/>
      <c r="AG65" s="13"/>
      <c r="AH65" s="26"/>
      <c r="AI65" s="26"/>
      <c r="AJ65" s="26"/>
      <c r="AK65" s="26"/>
      <c r="AL65" s="26"/>
      <c r="AM65" s="26"/>
      <c r="AN65" s="26"/>
      <c r="AO65" s="26"/>
      <c r="AP65" s="26"/>
      <c r="AQ65" s="26"/>
      <c r="AR65" s="26"/>
      <c r="AS65" s="26"/>
      <c r="AT65" s="26"/>
      <c r="AU65" s="26"/>
      <c r="AV65" s="26"/>
      <c r="AW65" s="26"/>
      <c r="AX65" s="26"/>
      <c r="AY65" s="26"/>
      <c r="AZ65" s="26"/>
    </row>
    <row r="66" ht="14.25" customHeight="1">
      <c r="A66" s="13">
        <v>35.0</v>
      </c>
      <c r="B66" s="15">
        <v>382.0</v>
      </c>
      <c r="C66" s="15">
        <v>3.0</v>
      </c>
      <c r="D66" s="15">
        <v>86.0</v>
      </c>
      <c r="E66" s="16" t="s">
        <v>180</v>
      </c>
      <c r="F66" s="12" t="s">
        <v>191</v>
      </c>
      <c r="G66" s="74" t="s">
        <v>192</v>
      </c>
      <c r="H66" s="12" t="b">
        <f t="shared" si="4"/>
        <v>1</v>
      </c>
      <c r="I66" s="14" t="s">
        <v>33</v>
      </c>
      <c r="J66" s="75" t="s">
        <v>193</v>
      </c>
      <c r="K66" s="12" t="s">
        <v>193</v>
      </c>
      <c r="L66" s="19" t="s">
        <v>196</v>
      </c>
      <c r="M66" s="13" t="s">
        <v>45</v>
      </c>
      <c r="N66" s="13">
        <v>2021.0</v>
      </c>
      <c r="O66" s="13">
        <v>1.0</v>
      </c>
      <c r="P66" s="13" t="s">
        <v>36</v>
      </c>
      <c r="Q66" s="21">
        <v>3.0</v>
      </c>
      <c r="S66" s="12" t="s">
        <v>44</v>
      </c>
      <c r="T66" s="13" t="s">
        <v>47</v>
      </c>
      <c r="U66" s="24">
        <v>0.43409961393463536</v>
      </c>
      <c r="X66" s="14">
        <v>676047.4</v>
      </c>
      <c r="Y66" s="12">
        <f t="shared" si="11"/>
        <v>17315.025</v>
      </c>
      <c r="Z66" s="14" t="s">
        <v>72</v>
      </c>
      <c r="AA66" s="12">
        <v>19941.0</v>
      </c>
      <c r="AB66" s="24">
        <v>1.3500971967415396</v>
      </c>
      <c r="AG66" s="25"/>
      <c r="AH66" s="26"/>
      <c r="AI66" s="26"/>
      <c r="AJ66" s="26"/>
      <c r="AK66" s="26"/>
      <c r="AL66" s="26"/>
      <c r="AM66" s="26"/>
      <c r="AN66" s="26"/>
      <c r="AO66" s="26"/>
      <c r="AP66" s="26"/>
      <c r="AQ66" s="26"/>
      <c r="AR66" s="26"/>
      <c r="AS66" s="26"/>
      <c r="AT66" s="26"/>
      <c r="AU66" s="26"/>
      <c r="AV66" s="26"/>
      <c r="AW66" s="26"/>
      <c r="AX66" s="26"/>
      <c r="AY66" s="26"/>
      <c r="AZ66" s="26"/>
    </row>
    <row r="67" ht="14.25" customHeight="1">
      <c r="A67" s="13">
        <v>35.0</v>
      </c>
      <c r="B67" s="15">
        <v>383.0</v>
      </c>
      <c r="C67" s="15">
        <v>3.0</v>
      </c>
      <c r="D67" s="15">
        <v>87.0</v>
      </c>
      <c r="E67" s="16" t="s">
        <v>180</v>
      </c>
      <c r="F67" s="12" t="s">
        <v>191</v>
      </c>
      <c r="G67" s="74" t="s">
        <v>192</v>
      </c>
      <c r="H67" s="12" t="b">
        <f t="shared" si="4"/>
        <v>1</v>
      </c>
      <c r="I67" s="14" t="s">
        <v>33</v>
      </c>
      <c r="J67" s="75" t="s">
        <v>193</v>
      </c>
      <c r="K67" s="12" t="s">
        <v>193</v>
      </c>
      <c r="L67" s="19" t="s">
        <v>197</v>
      </c>
      <c r="M67" s="13" t="s">
        <v>188</v>
      </c>
      <c r="N67" s="13">
        <v>2021.0</v>
      </c>
      <c r="O67" s="13">
        <v>1.0</v>
      </c>
      <c r="P67" s="13" t="s">
        <v>36</v>
      </c>
      <c r="Q67" s="21">
        <v>3.0</v>
      </c>
      <c r="S67" s="12" t="s">
        <v>44</v>
      </c>
      <c r="T67" s="13" t="s">
        <v>47</v>
      </c>
      <c r="U67" s="24">
        <v>0.5689237188488643</v>
      </c>
      <c r="X67" s="14">
        <v>676047.4</v>
      </c>
      <c r="Y67" s="12">
        <f t="shared" si="11"/>
        <v>17315.025</v>
      </c>
      <c r="Z67" s="14" t="s">
        <v>72</v>
      </c>
      <c r="AA67" s="12">
        <v>79009.0</v>
      </c>
      <c r="AB67" s="24">
        <v>1.1605927676778858</v>
      </c>
      <c r="AE67" s="12" t="s">
        <v>48</v>
      </c>
      <c r="AF67" s="12" t="s">
        <v>49</v>
      </c>
      <c r="AG67" s="32"/>
      <c r="AH67" s="26"/>
      <c r="AI67" s="26"/>
      <c r="AJ67" s="26"/>
      <c r="AK67" s="26"/>
      <c r="AL67" s="26"/>
      <c r="AM67" s="26"/>
      <c r="AN67" s="26"/>
      <c r="AO67" s="26"/>
      <c r="AP67" s="26"/>
      <c r="AQ67" s="26"/>
      <c r="AR67" s="26"/>
      <c r="AS67" s="26"/>
      <c r="AT67" s="26"/>
      <c r="AU67" s="26"/>
      <c r="AV67" s="26"/>
      <c r="AW67" s="26"/>
      <c r="AX67" s="26"/>
      <c r="AY67" s="26"/>
      <c r="AZ67" s="26"/>
    </row>
    <row r="68" ht="14.25" customHeight="1">
      <c r="A68" s="13">
        <v>35.0</v>
      </c>
      <c r="B68" s="15">
        <v>386.0</v>
      </c>
      <c r="C68" s="15">
        <v>3.0</v>
      </c>
      <c r="D68" s="15">
        <v>88.0</v>
      </c>
      <c r="E68" s="16" t="s">
        <v>180</v>
      </c>
      <c r="F68" s="12" t="s">
        <v>191</v>
      </c>
      <c r="G68" s="73" t="s">
        <v>192</v>
      </c>
      <c r="H68" s="12" t="b">
        <f t="shared" si="4"/>
        <v>1</v>
      </c>
      <c r="I68" s="14" t="s">
        <v>33</v>
      </c>
      <c r="J68" s="12" t="s">
        <v>193</v>
      </c>
      <c r="K68" s="12" t="s">
        <v>193</v>
      </c>
      <c r="L68" s="19" t="s">
        <v>198</v>
      </c>
      <c r="M68" s="13" t="s">
        <v>111</v>
      </c>
      <c r="N68" s="13">
        <v>2022.0</v>
      </c>
      <c r="O68" s="13">
        <v>2.0</v>
      </c>
      <c r="P68" s="13" t="s">
        <v>46</v>
      </c>
      <c r="Q68" s="14">
        <v>2.0</v>
      </c>
      <c r="S68" s="12" t="s">
        <v>38</v>
      </c>
      <c r="T68" s="13" t="s">
        <v>39</v>
      </c>
      <c r="U68" s="29">
        <v>1.931329184</v>
      </c>
      <c r="X68" s="14">
        <v>676047.4</v>
      </c>
      <c r="Y68" s="12">
        <f t="shared" ref="Y68:Y69" si="12">440156.3/2</f>
        <v>220078.15</v>
      </c>
      <c r="Z68" s="14">
        <v>1.0</v>
      </c>
      <c r="AG68" s="25"/>
      <c r="AH68" s="26"/>
      <c r="AI68" s="26"/>
      <c r="AJ68" s="26"/>
      <c r="AK68" s="26"/>
      <c r="AL68" s="26"/>
      <c r="AM68" s="26"/>
      <c r="AN68" s="26"/>
      <c r="AO68" s="26"/>
      <c r="AP68" s="26"/>
      <c r="AQ68" s="26"/>
      <c r="AR68" s="26"/>
      <c r="AS68" s="26"/>
      <c r="AT68" s="26"/>
      <c r="AU68" s="26"/>
      <c r="AV68" s="26"/>
      <c r="AW68" s="26"/>
      <c r="AX68" s="26"/>
      <c r="AY68" s="26"/>
      <c r="AZ68" s="26"/>
    </row>
    <row r="69" ht="14.25" customHeight="1">
      <c r="A69" s="13">
        <v>35.0</v>
      </c>
      <c r="B69" s="15">
        <v>387.0</v>
      </c>
      <c r="C69" s="15">
        <v>3.0</v>
      </c>
      <c r="D69" s="15">
        <v>89.0</v>
      </c>
      <c r="E69" s="16" t="s">
        <v>180</v>
      </c>
      <c r="F69" s="12" t="s">
        <v>191</v>
      </c>
      <c r="G69" s="74" t="s">
        <v>192</v>
      </c>
      <c r="H69" s="12" t="b">
        <f t="shared" si="4"/>
        <v>1</v>
      </c>
      <c r="I69" s="14" t="s">
        <v>33</v>
      </c>
      <c r="J69" s="75" t="s">
        <v>193</v>
      </c>
      <c r="K69" s="12" t="s">
        <v>193</v>
      </c>
      <c r="L69" s="19" t="s">
        <v>198</v>
      </c>
      <c r="M69" s="13" t="s">
        <v>111</v>
      </c>
      <c r="N69" s="13">
        <v>2020.0</v>
      </c>
      <c r="O69" s="13">
        <v>3.0</v>
      </c>
      <c r="P69" s="13" t="s">
        <v>46</v>
      </c>
      <c r="Q69" s="14">
        <v>2.0</v>
      </c>
      <c r="R69" s="13"/>
      <c r="S69" s="13" t="s">
        <v>114</v>
      </c>
      <c r="T69" s="13" t="s">
        <v>39</v>
      </c>
      <c r="X69" s="14">
        <v>676047.4</v>
      </c>
      <c r="Y69" s="12">
        <f t="shared" si="12"/>
        <v>220078.15</v>
      </c>
      <c r="Z69" s="14" t="s">
        <v>72</v>
      </c>
      <c r="AE69" s="12" t="s">
        <v>54</v>
      </c>
      <c r="AF69" s="12" t="s">
        <v>52</v>
      </c>
      <c r="AG69" s="25"/>
    </row>
    <row r="70" ht="14.25" customHeight="1">
      <c r="A70" s="13">
        <v>35.0</v>
      </c>
      <c r="B70" s="15">
        <v>250.0</v>
      </c>
      <c r="C70" s="15">
        <v>3.0</v>
      </c>
      <c r="D70" s="15">
        <v>90.0</v>
      </c>
      <c r="E70" s="16" t="s">
        <v>180</v>
      </c>
      <c r="F70" s="12" t="s">
        <v>199</v>
      </c>
      <c r="G70" s="27" t="s">
        <v>200</v>
      </c>
      <c r="H70" s="12" t="b">
        <f t="shared" si="4"/>
        <v>0</v>
      </c>
      <c r="I70" s="14" t="s">
        <v>33</v>
      </c>
      <c r="J70" s="73" t="s">
        <v>201</v>
      </c>
      <c r="K70" s="28" t="s">
        <v>202</v>
      </c>
      <c r="L70" s="19" t="s">
        <v>200</v>
      </c>
      <c r="M70" s="13" t="s">
        <v>35</v>
      </c>
      <c r="N70" s="20">
        <v>2021.0</v>
      </c>
      <c r="O70" s="13">
        <v>2.0</v>
      </c>
      <c r="P70" s="13" t="s">
        <v>46</v>
      </c>
      <c r="Q70" s="14">
        <v>2.0</v>
      </c>
      <c r="R70" s="21" t="s">
        <v>37</v>
      </c>
      <c r="S70" s="12" t="s">
        <v>38</v>
      </c>
      <c r="T70" s="13" t="s">
        <v>39</v>
      </c>
      <c r="U70" s="23">
        <v>1.329901401</v>
      </c>
      <c r="X70" s="14">
        <v>21129.2</v>
      </c>
      <c r="Y70" s="14">
        <v>211125.2</v>
      </c>
      <c r="Z70" s="14">
        <v>1.0</v>
      </c>
      <c r="AE70" s="12" t="s">
        <v>143</v>
      </c>
      <c r="AF70" s="12" t="s">
        <v>52</v>
      </c>
      <c r="AG70" s="13"/>
    </row>
    <row r="71" ht="14.25" customHeight="1">
      <c r="A71" s="13">
        <v>35.0</v>
      </c>
      <c r="B71" s="15">
        <v>389.0</v>
      </c>
      <c r="C71" s="15">
        <v>3.0</v>
      </c>
      <c r="D71" s="15">
        <v>91.0</v>
      </c>
      <c r="E71" s="16" t="s">
        <v>180</v>
      </c>
      <c r="F71" s="12" t="s">
        <v>199</v>
      </c>
      <c r="G71" s="27" t="s">
        <v>200</v>
      </c>
      <c r="H71" s="12" t="b">
        <f t="shared" si="4"/>
        <v>0</v>
      </c>
      <c r="I71" s="14" t="s">
        <v>33</v>
      </c>
      <c r="J71" s="73" t="s">
        <v>201</v>
      </c>
      <c r="K71" s="28" t="s">
        <v>202</v>
      </c>
      <c r="L71" s="19" t="s">
        <v>203</v>
      </c>
      <c r="M71" s="13" t="s">
        <v>188</v>
      </c>
      <c r="N71" s="13">
        <v>2021.0</v>
      </c>
      <c r="O71" s="13">
        <v>1.0</v>
      </c>
      <c r="P71" s="13" t="s">
        <v>46</v>
      </c>
      <c r="Q71" s="14">
        <v>2.0</v>
      </c>
      <c r="S71" s="12" t="s">
        <v>44</v>
      </c>
      <c r="T71" s="13" t="s">
        <v>47</v>
      </c>
      <c r="U71" s="24">
        <v>1.1844190189272652</v>
      </c>
      <c r="X71" s="14">
        <v>21129.2</v>
      </c>
      <c r="Y71" s="14">
        <v>1.0</v>
      </c>
      <c r="Z71" s="14" t="s">
        <v>72</v>
      </c>
      <c r="AA71" s="12">
        <v>13564.0</v>
      </c>
      <c r="AB71" s="24">
        <v>0.49823264474763995</v>
      </c>
      <c r="AG71" s="25"/>
    </row>
    <row r="72" ht="14.25" customHeight="1">
      <c r="A72" s="13">
        <v>35.0</v>
      </c>
      <c r="B72" s="15">
        <v>391.0</v>
      </c>
      <c r="C72" s="15">
        <v>3.0</v>
      </c>
      <c r="D72" s="15">
        <v>92.0</v>
      </c>
      <c r="E72" s="16" t="s">
        <v>180</v>
      </c>
      <c r="F72" s="12" t="s">
        <v>199</v>
      </c>
      <c r="G72" s="27" t="s">
        <v>200</v>
      </c>
      <c r="H72" s="12" t="b">
        <f t="shared" si="4"/>
        <v>0</v>
      </c>
      <c r="I72" s="14" t="s">
        <v>33</v>
      </c>
      <c r="J72" s="73" t="s">
        <v>201</v>
      </c>
      <c r="K72" s="28" t="s">
        <v>202</v>
      </c>
      <c r="L72" s="19" t="s">
        <v>204</v>
      </c>
      <c r="M72" s="13" t="s">
        <v>53</v>
      </c>
      <c r="N72" s="13">
        <v>2021.0</v>
      </c>
      <c r="O72" s="13">
        <v>1.0</v>
      </c>
      <c r="P72" s="13" t="s">
        <v>46</v>
      </c>
      <c r="Q72" s="14">
        <v>2.0</v>
      </c>
      <c r="S72" s="12" t="s">
        <v>44</v>
      </c>
      <c r="T72" s="13" t="s">
        <v>189</v>
      </c>
      <c r="U72" s="24">
        <v>1.452637</v>
      </c>
      <c r="X72" s="14">
        <v>21129.2</v>
      </c>
      <c r="Y72" s="14">
        <v>1.0</v>
      </c>
      <c r="Z72" s="14" t="s">
        <v>72</v>
      </c>
      <c r="AA72" s="12">
        <v>28975.0</v>
      </c>
      <c r="AB72" s="24">
        <v>0.439911</v>
      </c>
      <c r="AE72" s="12" t="s">
        <v>48</v>
      </c>
      <c r="AF72" s="12" t="s">
        <v>49</v>
      </c>
      <c r="AG72" s="13"/>
    </row>
    <row r="73" ht="14.25" customHeight="1">
      <c r="A73" s="13">
        <v>35.0</v>
      </c>
      <c r="B73" s="15">
        <v>388.0</v>
      </c>
      <c r="C73" s="15">
        <v>3.0</v>
      </c>
      <c r="D73" s="15">
        <v>93.0</v>
      </c>
      <c r="E73" s="16" t="s">
        <v>180</v>
      </c>
      <c r="F73" s="12" t="s">
        <v>181</v>
      </c>
      <c r="G73" s="27" t="s">
        <v>200</v>
      </c>
      <c r="H73" s="12" t="b">
        <f t="shared" si="4"/>
        <v>0</v>
      </c>
      <c r="I73" s="14" t="s">
        <v>33</v>
      </c>
      <c r="J73" s="73" t="s">
        <v>201</v>
      </c>
      <c r="K73" s="28" t="s">
        <v>202</v>
      </c>
      <c r="L73" s="19" t="s">
        <v>205</v>
      </c>
      <c r="M73" s="13" t="s">
        <v>45</v>
      </c>
      <c r="N73" s="13">
        <v>2021.0</v>
      </c>
      <c r="O73" s="13">
        <v>1.0</v>
      </c>
      <c r="P73" s="13" t="s">
        <v>36</v>
      </c>
      <c r="Q73" s="21">
        <v>3.0</v>
      </c>
      <c r="S73" s="12" t="s">
        <v>44</v>
      </c>
      <c r="T73" s="13" t="s">
        <v>47</v>
      </c>
      <c r="U73" s="24">
        <v>0.41087316154192455</v>
      </c>
      <c r="X73" s="14">
        <v>21129.2</v>
      </c>
      <c r="Y73" s="14">
        <v>1.0</v>
      </c>
      <c r="Z73" s="14" t="s">
        <v>72</v>
      </c>
      <c r="AA73" s="12">
        <v>6382.0</v>
      </c>
      <c r="AB73" s="24">
        <v>1.5556492491830072</v>
      </c>
      <c r="AE73" s="12" t="s">
        <v>54</v>
      </c>
      <c r="AF73" s="12" t="s">
        <v>52</v>
      </c>
      <c r="AG73" s="25"/>
    </row>
    <row r="74" ht="14.25" customHeight="1">
      <c r="A74" s="13">
        <v>35.0</v>
      </c>
      <c r="B74" s="15">
        <v>390.0</v>
      </c>
      <c r="C74" s="15">
        <v>3.0</v>
      </c>
      <c r="D74" s="15">
        <v>94.0</v>
      </c>
      <c r="E74" s="16" t="s">
        <v>180</v>
      </c>
      <c r="F74" s="12" t="s">
        <v>199</v>
      </c>
      <c r="G74" s="27" t="s">
        <v>200</v>
      </c>
      <c r="H74" s="12" t="b">
        <f t="shared" si="4"/>
        <v>0</v>
      </c>
      <c r="I74" s="14" t="s">
        <v>33</v>
      </c>
      <c r="J74" s="73" t="s">
        <v>201</v>
      </c>
      <c r="K74" s="28" t="s">
        <v>202</v>
      </c>
      <c r="L74" s="19" t="s">
        <v>206</v>
      </c>
      <c r="M74" s="13" t="s">
        <v>50</v>
      </c>
      <c r="N74" s="13">
        <v>2021.0</v>
      </c>
      <c r="O74" s="13">
        <v>1.0</v>
      </c>
      <c r="P74" s="13" t="s">
        <v>36</v>
      </c>
      <c r="Q74" s="21">
        <v>3.0</v>
      </c>
      <c r="S74" s="12" t="s">
        <v>44</v>
      </c>
      <c r="T74" s="13" t="s">
        <v>189</v>
      </c>
      <c r="U74" s="24">
        <v>0.848938</v>
      </c>
      <c r="X74" s="14">
        <v>21129.2</v>
      </c>
      <c r="Y74" s="14">
        <v>1.0</v>
      </c>
      <c r="Z74" s="14" t="s">
        <v>72</v>
      </c>
      <c r="AA74" s="12">
        <v>11520.0</v>
      </c>
      <c r="AB74" s="24">
        <v>1.052577</v>
      </c>
      <c r="AG74" s="13"/>
    </row>
    <row r="75" ht="14.25" customHeight="1">
      <c r="A75" s="13">
        <v>35.0</v>
      </c>
      <c r="B75" s="15">
        <v>394.0</v>
      </c>
      <c r="C75" s="15">
        <v>3.0</v>
      </c>
      <c r="D75" s="15">
        <v>95.0</v>
      </c>
      <c r="E75" s="16" t="s">
        <v>180</v>
      </c>
      <c r="F75" s="12" t="s">
        <v>207</v>
      </c>
      <c r="G75" s="18" t="s">
        <v>208</v>
      </c>
      <c r="H75" s="12" t="b">
        <f t="shared" si="4"/>
        <v>0</v>
      </c>
      <c r="I75" s="14" t="s">
        <v>33</v>
      </c>
      <c r="J75" s="18" t="s">
        <v>209</v>
      </c>
      <c r="K75" s="28" t="s">
        <v>210</v>
      </c>
      <c r="L75" s="19" t="s">
        <v>211</v>
      </c>
      <c r="M75" s="13" t="s">
        <v>45</v>
      </c>
      <c r="N75" s="13">
        <v>2021.0</v>
      </c>
      <c r="O75" s="13">
        <v>1.0</v>
      </c>
      <c r="P75" s="13" t="s">
        <v>43</v>
      </c>
      <c r="Q75" s="14">
        <v>1.0</v>
      </c>
      <c r="S75" s="12" t="s">
        <v>44</v>
      </c>
      <c r="T75" s="13" t="s">
        <v>47</v>
      </c>
      <c r="U75" s="24">
        <v>1.0268988629237403</v>
      </c>
      <c r="X75" s="14">
        <v>35890.5</v>
      </c>
      <c r="Y75" s="12">
        <f t="shared" ref="Y75:Y77" si="13">13320.9/3</f>
        <v>4440.3</v>
      </c>
      <c r="Z75" s="14">
        <v>1.0</v>
      </c>
      <c r="AA75" s="12">
        <v>115.0</v>
      </c>
      <c r="AB75" s="24">
        <v>1.116315739332979</v>
      </c>
      <c r="AE75" s="12" t="s">
        <v>66</v>
      </c>
      <c r="AF75" s="12" t="s">
        <v>49</v>
      </c>
      <c r="AG75" s="13"/>
    </row>
    <row r="76" ht="14.25" customHeight="1">
      <c r="A76" s="13">
        <v>35.0</v>
      </c>
      <c r="B76" s="15">
        <v>395.0</v>
      </c>
      <c r="C76" s="15">
        <v>3.0</v>
      </c>
      <c r="D76" s="15">
        <v>96.0</v>
      </c>
      <c r="E76" s="16" t="s">
        <v>180</v>
      </c>
      <c r="F76" s="12" t="s">
        <v>207</v>
      </c>
      <c r="G76" s="18" t="s">
        <v>208</v>
      </c>
      <c r="H76" s="12" t="b">
        <f t="shared" si="4"/>
        <v>0</v>
      </c>
      <c r="I76" s="14" t="s">
        <v>33</v>
      </c>
      <c r="J76" s="18" t="s">
        <v>209</v>
      </c>
      <c r="K76" s="28" t="s">
        <v>210</v>
      </c>
      <c r="L76" s="19" t="s">
        <v>212</v>
      </c>
      <c r="M76" s="13" t="s">
        <v>50</v>
      </c>
      <c r="N76" s="13">
        <v>2021.0</v>
      </c>
      <c r="O76" s="13">
        <v>1.0</v>
      </c>
      <c r="P76" s="13" t="s">
        <v>46</v>
      </c>
      <c r="Q76" s="14">
        <v>2.0</v>
      </c>
      <c r="S76" s="12" t="s">
        <v>44</v>
      </c>
      <c r="T76" s="13" t="s">
        <v>39</v>
      </c>
      <c r="U76" s="24">
        <v>1.212419</v>
      </c>
      <c r="X76" s="14">
        <v>35890.5</v>
      </c>
      <c r="Y76" s="12">
        <f t="shared" si="13"/>
        <v>4440.3</v>
      </c>
      <c r="Z76" s="14" t="s">
        <v>72</v>
      </c>
      <c r="AA76" s="12">
        <v>8303.0</v>
      </c>
      <c r="AB76" s="24">
        <v>0.520606</v>
      </c>
      <c r="AE76" s="12" t="s">
        <v>54</v>
      </c>
      <c r="AF76" s="12" t="s">
        <v>52</v>
      </c>
      <c r="AG76" s="13"/>
    </row>
    <row r="77" ht="14.25" customHeight="1">
      <c r="A77" s="13">
        <v>35.0</v>
      </c>
      <c r="B77" s="15">
        <v>396.0</v>
      </c>
      <c r="C77" s="15">
        <v>3.0</v>
      </c>
      <c r="D77" s="15">
        <v>97.0</v>
      </c>
      <c r="E77" s="16" t="s">
        <v>180</v>
      </c>
      <c r="F77" s="12" t="s">
        <v>207</v>
      </c>
      <c r="G77" s="18" t="s">
        <v>208</v>
      </c>
      <c r="H77" s="12" t="b">
        <f t="shared" si="4"/>
        <v>0</v>
      </c>
      <c r="I77" s="14" t="s">
        <v>33</v>
      </c>
      <c r="J77" s="18" t="s">
        <v>209</v>
      </c>
      <c r="K77" s="28" t="s">
        <v>210</v>
      </c>
      <c r="L77" s="19" t="s">
        <v>213</v>
      </c>
      <c r="M77" s="13" t="s">
        <v>53</v>
      </c>
      <c r="N77" s="13">
        <v>2021.0</v>
      </c>
      <c r="O77" s="13">
        <v>1.0</v>
      </c>
      <c r="P77" s="13" t="s">
        <v>36</v>
      </c>
      <c r="Q77" s="21">
        <v>3.0</v>
      </c>
      <c r="S77" s="12" t="s">
        <v>44</v>
      </c>
      <c r="T77" s="13" t="s">
        <v>189</v>
      </c>
      <c r="U77" s="24">
        <v>0.4828734408345469</v>
      </c>
      <c r="X77" s="14">
        <v>35890.5</v>
      </c>
      <c r="Y77" s="12">
        <f t="shared" si="13"/>
        <v>4440.3</v>
      </c>
      <c r="Z77" s="14" t="s">
        <v>72</v>
      </c>
      <c r="AA77" s="12">
        <v>36581.0</v>
      </c>
      <c r="AB77" s="24">
        <v>2.12932641969252</v>
      </c>
      <c r="AE77" s="12" t="s">
        <v>48</v>
      </c>
      <c r="AF77" s="12" t="s">
        <v>49</v>
      </c>
      <c r="AG77" s="13"/>
    </row>
    <row r="78" ht="14.25" customHeight="1">
      <c r="A78" s="13">
        <v>35.0</v>
      </c>
      <c r="B78" s="15">
        <v>182.0</v>
      </c>
      <c r="C78" s="15">
        <v>3.0</v>
      </c>
      <c r="D78" s="15">
        <v>98.0</v>
      </c>
      <c r="E78" s="16" t="s">
        <v>180</v>
      </c>
      <c r="F78" s="12" t="s">
        <v>207</v>
      </c>
      <c r="G78" s="18" t="s">
        <v>208</v>
      </c>
      <c r="H78" s="12" t="b">
        <f t="shared" si="4"/>
        <v>0</v>
      </c>
      <c r="I78" s="14" t="s">
        <v>33</v>
      </c>
      <c r="J78" s="18" t="s">
        <v>209</v>
      </c>
      <c r="K78" s="28" t="s">
        <v>210</v>
      </c>
      <c r="L78" s="19" t="s">
        <v>208</v>
      </c>
      <c r="M78" s="13" t="s">
        <v>35</v>
      </c>
      <c r="N78" s="13">
        <v>2021.0</v>
      </c>
      <c r="O78" s="13">
        <v>2.0</v>
      </c>
      <c r="P78" s="13" t="s">
        <v>43</v>
      </c>
      <c r="Q78" s="14">
        <v>1.0</v>
      </c>
      <c r="R78" s="21" t="s">
        <v>37</v>
      </c>
      <c r="S78" s="12" t="s">
        <v>38</v>
      </c>
      <c r="T78" s="13" t="s">
        <v>39</v>
      </c>
      <c r="U78" s="29">
        <v>0.83791804</v>
      </c>
      <c r="X78" s="14">
        <v>35890.5</v>
      </c>
      <c r="Y78" s="12">
        <f>X78-13320.9</f>
        <v>22569.6</v>
      </c>
      <c r="Z78" s="14" t="s">
        <v>72</v>
      </c>
      <c r="AE78" s="12" t="s">
        <v>51</v>
      </c>
      <c r="AF78" s="12" t="s">
        <v>52</v>
      </c>
      <c r="AG78" s="13"/>
    </row>
    <row r="79" ht="14.25" customHeight="1">
      <c r="A79" s="13">
        <v>35.0</v>
      </c>
      <c r="B79" s="15">
        <v>61.0</v>
      </c>
      <c r="C79" s="15">
        <v>3.0</v>
      </c>
      <c r="D79" s="15">
        <v>99.0</v>
      </c>
      <c r="E79" s="16" t="s">
        <v>180</v>
      </c>
      <c r="F79" s="17"/>
      <c r="G79" s="18" t="s">
        <v>214</v>
      </c>
      <c r="H79" s="12" t="b">
        <f t="shared" si="4"/>
        <v>1</v>
      </c>
      <c r="I79" s="76" t="s">
        <v>33</v>
      </c>
      <c r="J79" s="77" t="s">
        <v>215</v>
      </c>
      <c r="K79" s="77" t="s">
        <v>215</v>
      </c>
      <c r="L79" s="19" t="s">
        <v>216</v>
      </c>
      <c r="M79" s="13" t="s">
        <v>217</v>
      </c>
      <c r="N79" s="13">
        <v>2021.0</v>
      </c>
      <c r="O79" s="13">
        <v>3.0</v>
      </c>
      <c r="P79" s="13" t="s">
        <v>43</v>
      </c>
      <c r="Q79" s="14">
        <v>1.0</v>
      </c>
      <c r="R79" s="22" t="s">
        <v>127</v>
      </c>
      <c r="S79" s="13" t="s">
        <v>114</v>
      </c>
      <c r="T79" s="13" t="s">
        <v>189</v>
      </c>
      <c r="Y79" s="14">
        <v>1.0</v>
      </c>
      <c r="Z79" s="14">
        <v>1.0</v>
      </c>
      <c r="AG79" s="13"/>
    </row>
    <row r="80" ht="14.25" customHeight="1">
      <c r="A80" s="57">
        <v>35.0</v>
      </c>
      <c r="B80" s="15">
        <v>229.0</v>
      </c>
      <c r="C80" s="15">
        <v>3.0</v>
      </c>
      <c r="D80" s="15">
        <v>100.0</v>
      </c>
      <c r="E80" s="62" t="s">
        <v>180</v>
      </c>
      <c r="F80" s="78"/>
      <c r="G80" s="18" t="s">
        <v>218</v>
      </c>
      <c r="H80" s="18"/>
      <c r="I80" s="79"/>
      <c r="J80" s="79" t="s">
        <v>219</v>
      </c>
      <c r="K80" s="79" t="s">
        <v>219</v>
      </c>
      <c r="L80" s="13"/>
      <c r="M80" s="57" t="s">
        <v>217</v>
      </c>
      <c r="N80" s="57">
        <v>2020.0</v>
      </c>
      <c r="O80" s="57">
        <v>3.0</v>
      </c>
      <c r="P80" s="57" t="s">
        <v>36</v>
      </c>
      <c r="Q80" s="21">
        <v>3.0</v>
      </c>
      <c r="R80" s="80" t="s">
        <v>37</v>
      </c>
      <c r="S80" s="57" t="s">
        <v>114</v>
      </c>
      <c r="T80" s="57" t="s">
        <v>189</v>
      </c>
      <c r="U80" s="63"/>
      <c r="V80" s="63"/>
      <c r="W80" s="63"/>
      <c r="X80" s="63"/>
      <c r="Y80" s="63"/>
      <c r="Z80" s="63"/>
      <c r="AA80" s="63"/>
      <c r="AB80" s="63"/>
      <c r="AC80" s="63"/>
      <c r="AD80" s="63"/>
      <c r="AE80" s="63"/>
      <c r="AF80" s="63"/>
      <c r="AG80" s="57"/>
    </row>
    <row r="81" ht="14.25" customHeight="1">
      <c r="A81" s="13">
        <v>35.0</v>
      </c>
      <c r="B81" s="15">
        <v>426.0</v>
      </c>
      <c r="C81" s="15">
        <v>3.0</v>
      </c>
      <c r="D81" s="15">
        <v>101.0</v>
      </c>
      <c r="E81" s="16" t="s">
        <v>180</v>
      </c>
      <c r="F81" s="12" t="s">
        <v>220</v>
      </c>
      <c r="K81" s="12" t="s">
        <v>221</v>
      </c>
      <c r="L81" s="13"/>
      <c r="M81" s="13" t="s">
        <v>56</v>
      </c>
      <c r="N81" s="13">
        <v>2015.0</v>
      </c>
      <c r="O81" s="13">
        <v>1.0</v>
      </c>
      <c r="P81" s="13" t="s">
        <v>36</v>
      </c>
      <c r="Q81" s="21">
        <v>3.0</v>
      </c>
      <c r="S81" s="12" t="s">
        <v>44</v>
      </c>
      <c r="T81" s="13" t="s">
        <v>39</v>
      </c>
      <c r="U81" s="12">
        <v>0.39</v>
      </c>
      <c r="AA81" s="12">
        <v>98882.0</v>
      </c>
      <c r="AB81" s="12">
        <v>2.46</v>
      </c>
      <c r="AE81" s="12" t="s">
        <v>48</v>
      </c>
      <c r="AF81" s="12" t="s">
        <v>49</v>
      </c>
      <c r="AG81" s="25"/>
    </row>
    <row r="82" ht="14.25" customHeight="1">
      <c r="A82" s="13">
        <v>35.0</v>
      </c>
      <c r="B82" s="15">
        <v>178.0</v>
      </c>
      <c r="C82" s="15">
        <v>3.0</v>
      </c>
      <c r="D82" s="15">
        <v>102.0</v>
      </c>
      <c r="E82" s="16" t="s">
        <v>180</v>
      </c>
      <c r="F82" s="17"/>
      <c r="G82" s="81" t="s">
        <v>222</v>
      </c>
      <c r="H82" s="12" t="b">
        <f t="shared" ref="H82:H83" si="14">J82=K82</f>
        <v>1</v>
      </c>
      <c r="I82" s="82" t="s">
        <v>33</v>
      </c>
      <c r="J82" s="83" t="s">
        <v>223</v>
      </c>
      <c r="K82" s="83" t="s">
        <v>223</v>
      </c>
      <c r="L82" s="19" t="s">
        <v>224</v>
      </c>
      <c r="M82" s="13" t="s">
        <v>123</v>
      </c>
      <c r="N82" s="13">
        <v>2019.0</v>
      </c>
      <c r="O82" s="13">
        <v>3.0</v>
      </c>
      <c r="P82" s="13" t="s">
        <v>43</v>
      </c>
      <c r="Q82" s="14">
        <v>1.0</v>
      </c>
      <c r="R82" s="21" t="s">
        <v>37</v>
      </c>
      <c r="S82" s="13" t="s">
        <v>114</v>
      </c>
      <c r="T82" s="13" t="s">
        <v>47</v>
      </c>
      <c r="Y82" s="14">
        <v>1.0</v>
      </c>
      <c r="Z82" s="14">
        <v>1.0</v>
      </c>
      <c r="AE82" s="12" t="s">
        <v>48</v>
      </c>
      <c r="AF82" s="12" t="s">
        <v>49</v>
      </c>
      <c r="AG82" s="13"/>
    </row>
    <row r="83" ht="14.25" customHeight="1">
      <c r="A83" s="13">
        <v>35.0</v>
      </c>
      <c r="B83" s="15">
        <v>249.0</v>
      </c>
      <c r="C83" s="15">
        <v>3.0</v>
      </c>
      <c r="D83" s="15">
        <v>103.0</v>
      </c>
      <c r="E83" s="16" t="s">
        <v>180</v>
      </c>
      <c r="F83" s="84"/>
      <c r="G83" s="81" t="s">
        <v>225</v>
      </c>
      <c r="H83" s="12" t="b">
        <f t="shared" si="14"/>
        <v>1</v>
      </c>
      <c r="I83" s="82" t="s">
        <v>33</v>
      </c>
      <c r="J83" s="83" t="s">
        <v>226</v>
      </c>
      <c r="K83" s="83" t="s">
        <v>226</v>
      </c>
      <c r="L83" s="19" t="s">
        <v>227</v>
      </c>
      <c r="M83" s="13" t="s">
        <v>123</v>
      </c>
      <c r="N83" s="13">
        <v>2019.0</v>
      </c>
      <c r="O83" s="13">
        <v>3.0</v>
      </c>
      <c r="P83" s="13" t="s">
        <v>46</v>
      </c>
      <c r="Q83" s="14">
        <v>2.0</v>
      </c>
      <c r="R83" s="21" t="s">
        <v>37</v>
      </c>
      <c r="S83" s="13" t="s">
        <v>114</v>
      </c>
      <c r="T83" s="13" t="s">
        <v>47</v>
      </c>
      <c r="X83" s="14">
        <v>0.0</v>
      </c>
      <c r="Y83" s="14">
        <v>1.0</v>
      </c>
      <c r="Z83" s="14">
        <v>1.0</v>
      </c>
      <c r="AE83" s="12" t="s">
        <v>48</v>
      </c>
      <c r="AF83" s="12" t="s">
        <v>49</v>
      </c>
      <c r="AG83" s="25"/>
      <c r="AH83" s="26"/>
      <c r="AI83" s="26"/>
      <c r="AJ83" s="26"/>
      <c r="AK83" s="26"/>
      <c r="AL83" s="26"/>
      <c r="AM83" s="26"/>
      <c r="AN83" s="26"/>
      <c r="AO83" s="26"/>
      <c r="AP83" s="26"/>
      <c r="AQ83" s="26"/>
      <c r="AR83" s="26"/>
      <c r="AS83" s="26"/>
      <c r="AT83" s="26"/>
      <c r="AU83" s="26"/>
      <c r="AV83" s="26"/>
      <c r="AW83" s="26"/>
      <c r="AX83" s="26"/>
      <c r="AY83" s="26"/>
      <c r="AZ83" s="26"/>
    </row>
    <row r="84" ht="14.25" customHeight="1">
      <c r="A84" s="13">
        <v>35.0</v>
      </c>
      <c r="B84" s="15">
        <v>380.0</v>
      </c>
      <c r="C84" s="15">
        <v>3.0</v>
      </c>
      <c r="D84" s="15">
        <v>104.0</v>
      </c>
      <c r="E84" s="16" t="s">
        <v>180</v>
      </c>
      <c r="F84" s="12" t="s">
        <v>228</v>
      </c>
      <c r="K84" s="12" t="s">
        <v>229</v>
      </c>
      <c r="L84" s="13"/>
      <c r="M84" s="13" t="s">
        <v>45</v>
      </c>
      <c r="N84" s="13">
        <v>2021.0</v>
      </c>
      <c r="O84" s="13">
        <v>1.0</v>
      </c>
      <c r="P84" s="13" t="s">
        <v>43</v>
      </c>
      <c r="Q84" s="14">
        <v>1.0</v>
      </c>
      <c r="S84" s="12" t="s">
        <v>44</v>
      </c>
      <c r="T84" s="13" t="s">
        <v>47</v>
      </c>
      <c r="U84" s="24">
        <v>0.9220063161077442</v>
      </c>
      <c r="AA84" s="12">
        <v>14492.0</v>
      </c>
      <c r="AB84" s="24">
        <v>0.5373715386175785</v>
      </c>
      <c r="AG84" s="25"/>
    </row>
    <row r="85" ht="14.25" customHeight="1">
      <c r="A85" s="13">
        <v>35.0</v>
      </c>
      <c r="B85" s="15">
        <v>16.0</v>
      </c>
      <c r="C85" s="15">
        <v>3.0</v>
      </c>
      <c r="D85" s="15">
        <v>105.0</v>
      </c>
      <c r="E85" s="16" t="s">
        <v>180</v>
      </c>
      <c r="F85" s="17"/>
      <c r="G85" s="77"/>
      <c r="H85" s="77"/>
      <c r="I85" s="77"/>
      <c r="J85" s="77"/>
      <c r="K85" s="77" t="s">
        <v>230</v>
      </c>
      <c r="L85" s="13"/>
      <c r="M85" s="13" t="s">
        <v>217</v>
      </c>
      <c r="N85" s="13">
        <v>2021.0</v>
      </c>
      <c r="O85" s="13">
        <v>3.0</v>
      </c>
      <c r="P85" s="13" t="s">
        <v>43</v>
      </c>
      <c r="Q85" s="14">
        <v>1.0</v>
      </c>
      <c r="R85" s="22" t="s">
        <v>127</v>
      </c>
      <c r="S85" s="13" t="s">
        <v>114</v>
      </c>
      <c r="T85" s="13" t="s">
        <v>189</v>
      </c>
      <c r="AE85" s="12" t="s">
        <v>48</v>
      </c>
      <c r="AF85" s="12" t="s">
        <v>49</v>
      </c>
      <c r="AG85" s="13"/>
    </row>
    <row r="86" ht="14.25" customHeight="1">
      <c r="A86" s="13">
        <v>35.0</v>
      </c>
      <c r="B86" s="15">
        <v>143.0</v>
      </c>
      <c r="C86" s="15">
        <v>3.0</v>
      </c>
      <c r="D86" s="15">
        <v>106.0</v>
      </c>
      <c r="E86" s="16" t="s">
        <v>180</v>
      </c>
      <c r="F86" s="17"/>
      <c r="G86" s="18" t="s">
        <v>231</v>
      </c>
      <c r="H86" s="12" t="b">
        <f>J86=K86</f>
        <v>1</v>
      </c>
      <c r="I86" s="76" t="s">
        <v>33</v>
      </c>
      <c r="J86" s="77" t="s">
        <v>232</v>
      </c>
      <c r="K86" s="77" t="s">
        <v>232</v>
      </c>
      <c r="L86" s="19" t="s">
        <v>233</v>
      </c>
      <c r="M86" s="13" t="s">
        <v>217</v>
      </c>
      <c r="N86" s="13">
        <v>2021.0</v>
      </c>
      <c r="O86" s="13">
        <v>3.0</v>
      </c>
      <c r="P86" s="13" t="s">
        <v>43</v>
      </c>
      <c r="Q86" s="14">
        <v>1.0</v>
      </c>
      <c r="R86" s="22" t="s">
        <v>37</v>
      </c>
      <c r="S86" s="13" t="s">
        <v>114</v>
      </c>
      <c r="T86" s="13" t="s">
        <v>189</v>
      </c>
      <c r="X86" s="14">
        <v>5224.0</v>
      </c>
      <c r="Y86" s="14">
        <v>1.0</v>
      </c>
      <c r="Z86" s="14">
        <v>1.0</v>
      </c>
      <c r="AE86" s="12" t="s">
        <v>51</v>
      </c>
      <c r="AF86" s="12" t="s">
        <v>52</v>
      </c>
      <c r="AG86" s="13"/>
      <c r="AH86" s="26"/>
      <c r="AI86" s="26"/>
      <c r="AJ86" s="26"/>
      <c r="AK86" s="26"/>
      <c r="AL86" s="26"/>
      <c r="AM86" s="26"/>
      <c r="AN86" s="26"/>
      <c r="AO86" s="26"/>
      <c r="AP86" s="26"/>
      <c r="AQ86" s="26"/>
      <c r="AR86" s="26"/>
      <c r="AS86" s="26"/>
      <c r="AT86" s="26"/>
      <c r="AU86" s="26"/>
      <c r="AV86" s="26"/>
      <c r="AW86" s="26"/>
      <c r="AX86" s="26"/>
      <c r="AY86" s="26"/>
      <c r="AZ86" s="26"/>
    </row>
    <row r="87" ht="14.25" customHeight="1">
      <c r="A87" s="13">
        <v>35.0</v>
      </c>
      <c r="B87" s="15">
        <v>233.0</v>
      </c>
      <c r="C87" s="15">
        <v>3.0</v>
      </c>
      <c r="D87" s="15">
        <v>107.0</v>
      </c>
      <c r="E87" s="16" t="s">
        <v>180</v>
      </c>
      <c r="F87" s="17"/>
      <c r="G87" s="27" t="s">
        <v>234</v>
      </c>
      <c r="H87" s="27"/>
      <c r="I87" s="83"/>
      <c r="J87" s="83" t="s">
        <v>235</v>
      </c>
      <c r="K87" s="83" t="s">
        <v>235</v>
      </c>
      <c r="L87" s="13"/>
      <c r="M87" s="13" t="s">
        <v>123</v>
      </c>
      <c r="N87" s="13">
        <v>2019.0</v>
      </c>
      <c r="O87" s="13">
        <v>3.0</v>
      </c>
      <c r="P87" s="13" t="s">
        <v>36</v>
      </c>
      <c r="Q87" s="21">
        <v>3.0</v>
      </c>
      <c r="R87" s="21" t="s">
        <v>37</v>
      </c>
      <c r="S87" s="13" t="s">
        <v>114</v>
      </c>
      <c r="T87" s="13" t="s">
        <v>47</v>
      </c>
      <c r="AG87" s="13"/>
    </row>
    <row r="88" ht="14.25" customHeight="1">
      <c r="A88" s="21">
        <v>35.0</v>
      </c>
      <c r="B88" s="15">
        <v>310.0</v>
      </c>
      <c r="C88" s="15">
        <v>3.0</v>
      </c>
      <c r="D88" s="15">
        <v>108.0</v>
      </c>
      <c r="E88" s="16" t="s">
        <v>236</v>
      </c>
      <c r="F88" s="12" t="s">
        <v>237</v>
      </c>
      <c r="I88" s="14" t="s">
        <v>30</v>
      </c>
      <c r="K88" s="12" t="s">
        <v>238</v>
      </c>
      <c r="L88" s="21"/>
      <c r="M88" s="21" t="s">
        <v>45</v>
      </c>
      <c r="N88" s="13">
        <v>2021.0</v>
      </c>
      <c r="O88" s="13">
        <v>1.0</v>
      </c>
      <c r="P88" s="13" t="s">
        <v>36</v>
      </c>
      <c r="Q88" s="21">
        <v>3.0</v>
      </c>
      <c r="S88" s="12" t="s">
        <v>44</v>
      </c>
      <c r="T88" s="13" t="s">
        <v>47</v>
      </c>
      <c r="U88" s="24">
        <v>0.44217770663669304</v>
      </c>
      <c r="AA88" s="12">
        <v>1662.0</v>
      </c>
      <c r="AB88" s="24">
        <v>3.393352293203367</v>
      </c>
      <c r="AG88" s="25"/>
    </row>
    <row r="89" ht="14.25" customHeight="1">
      <c r="A89" s="21">
        <v>35.0</v>
      </c>
      <c r="B89" s="15">
        <v>437.0</v>
      </c>
      <c r="C89" s="15">
        <v>3.0</v>
      </c>
      <c r="D89" s="15">
        <v>109.0</v>
      </c>
      <c r="E89" s="16" t="s">
        <v>107</v>
      </c>
      <c r="F89" s="12" t="s">
        <v>237</v>
      </c>
      <c r="K89" s="12" t="s">
        <v>238</v>
      </c>
      <c r="L89" s="13"/>
      <c r="M89" s="13" t="s">
        <v>42</v>
      </c>
      <c r="N89" s="13">
        <v>2021.0</v>
      </c>
      <c r="O89" s="13">
        <v>1.0</v>
      </c>
      <c r="P89" s="13" t="s">
        <v>36</v>
      </c>
      <c r="Q89" s="21">
        <v>3.0</v>
      </c>
      <c r="S89" s="12" t="s">
        <v>44</v>
      </c>
      <c r="T89" s="13" t="s">
        <v>39</v>
      </c>
      <c r="U89" s="24">
        <v>0.4867621793723174</v>
      </c>
      <c r="AA89" s="12">
        <v>9750.0</v>
      </c>
      <c r="AB89" s="24">
        <v>1.8192149780805498</v>
      </c>
      <c r="AE89" s="39"/>
      <c r="AF89" s="39"/>
      <c r="AG89" s="25"/>
    </row>
    <row r="90" ht="14.25" customHeight="1">
      <c r="A90" s="21">
        <v>32.0</v>
      </c>
      <c r="B90" s="15">
        <v>70.0</v>
      </c>
      <c r="C90" s="15">
        <v>4.0</v>
      </c>
      <c r="D90" s="15">
        <v>110.0</v>
      </c>
      <c r="E90" s="16" t="s">
        <v>239</v>
      </c>
      <c r="F90" s="85"/>
      <c r="G90" s="18" t="s">
        <v>240</v>
      </c>
      <c r="H90" s="12" t="b">
        <f t="shared" ref="H90:H155" si="15">J90=K90</f>
        <v>1</v>
      </c>
      <c r="I90" s="14" t="s">
        <v>33</v>
      </c>
      <c r="J90" s="12" t="s">
        <v>241</v>
      </c>
      <c r="K90" s="12" t="s">
        <v>241</v>
      </c>
      <c r="L90" s="19" t="s">
        <v>240</v>
      </c>
      <c r="M90" s="13" t="s">
        <v>35</v>
      </c>
      <c r="N90" s="20">
        <v>2020.0</v>
      </c>
      <c r="O90" s="13">
        <v>2.0</v>
      </c>
      <c r="P90" s="13" t="s">
        <v>36</v>
      </c>
      <c r="Q90" s="21">
        <v>3.0</v>
      </c>
      <c r="R90" s="22" t="s">
        <v>127</v>
      </c>
      <c r="S90" s="12" t="s">
        <v>38</v>
      </c>
      <c r="T90" s="13" t="s">
        <v>39</v>
      </c>
      <c r="U90" s="23">
        <v>0.662010002</v>
      </c>
      <c r="X90" s="14">
        <v>3.4</v>
      </c>
      <c r="Y90" s="14">
        <v>3.4</v>
      </c>
      <c r="Z90" s="14">
        <v>1.0</v>
      </c>
      <c r="AG90" s="25"/>
    </row>
    <row r="91" ht="14.25" customHeight="1">
      <c r="A91" s="57">
        <v>31.0</v>
      </c>
      <c r="B91" s="15">
        <v>175.0</v>
      </c>
      <c r="C91" s="15">
        <v>5.0</v>
      </c>
      <c r="D91" s="15">
        <v>120.0</v>
      </c>
      <c r="E91" s="62" t="s">
        <v>242</v>
      </c>
      <c r="F91" s="78"/>
      <c r="G91" s="86" t="s">
        <v>243</v>
      </c>
      <c r="H91" s="12" t="b">
        <f t="shared" si="15"/>
        <v>1</v>
      </c>
      <c r="I91" s="87" t="s">
        <v>33</v>
      </c>
      <c r="J91" s="88" t="s">
        <v>244</v>
      </c>
      <c r="K91" s="88" t="s">
        <v>244</v>
      </c>
      <c r="L91" s="19" t="s">
        <v>243</v>
      </c>
      <c r="M91" s="57" t="s">
        <v>35</v>
      </c>
      <c r="N91" s="89">
        <v>2020.0</v>
      </c>
      <c r="O91" s="57">
        <v>2.0</v>
      </c>
      <c r="P91" s="57" t="s">
        <v>43</v>
      </c>
      <c r="Q91" s="14">
        <v>1.0</v>
      </c>
      <c r="R91" s="80" t="s">
        <v>37</v>
      </c>
      <c r="S91" s="63" t="s">
        <v>38</v>
      </c>
      <c r="T91" s="57" t="s">
        <v>39</v>
      </c>
      <c r="U91" s="90">
        <v>0.909920588</v>
      </c>
      <c r="V91" s="63"/>
      <c r="W91" s="63"/>
      <c r="X91" s="64">
        <v>34422.8</v>
      </c>
      <c r="Y91" s="64">
        <v>34422.8</v>
      </c>
      <c r="Z91" s="64">
        <v>1.0</v>
      </c>
      <c r="AA91" s="63"/>
      <c r="AB91" s="63"/>
      <c r="AC91" s="63"/>
      <c r="AD91" s="63"/>
      <c r="AE91" s="63" t="s">
        <v>54</v>
      </c>
      <c r="AF91" s="63" t="s">
        <v>52</v>
      </c>
      <c r="AG91" s="57"/>
    </row>
    <row r="92" ht="14.25" customHeight="1">
      <c r="A92" s="13">
        <v>31.0</v>
      </c>
      <c r="B92" s="15">
        <v>53.0</v>
      </c>
      <c r="C92" s="15">
        <v>5.0</v>
      </c>
      <c r="D92" s="15">
        <v>121.0</v>
      </c>
      <c r="E92" s="16" t="s">
        <v>242</v>
      </c>
      <c r="F92" s="17"/>
      <c r="G92" s="81" t="s">
        <v>245</v>
      </c>
      <c r="H92" s="12" t="b">
        <f t="shared" si="15"/>
        <v>1</v>
      </c>
      <c r="I92" s="30" t="s">
        <v>33</v>
      </c>
      <c r="J92" s="31" t="s">
        <v>246</v>
      </c>
      <c r="K92" s="31" t="s">
        <v>246</v>
      </c>
      <c r="L92" s="19" t="s">
        <v>245</v>
      </c>
      <c r="M92" s="13" t="s">
        <v>35</v>
      </c>
      <c r="N92" s="20">
        <v>2020.0</v>
      </c>
      <c r="O92" s="13">
        <v>2.0</v>
      </c>
      <c r="P92" s="13" t="s">
        <v>43</v>
      </c>
      <c r="Q92" s="14">
        <v>1.0</v>
      </c>
      <c r="R92" s="22" t="s">
        <v>127</v>
      </c>
      <c r="S92" s="12" t="s">
        <v>38</v>
      </c>
      <c r="T92" s="13" t="s">
        <v>39</v>
      </c>
      <c r="U92" s="23">
        <v>1.010036085</v>
      </c>
      <c r="X92" s="14">
        <v>11940.9</v>
      </c>
      <c r="Y92" s="14">
        <v>11940.9</v>
      </c>
      <c r="Z92" s="14">
        <v>1.0</v>
      </c>
      <c r="AE92" s="12" t="s">
        <v>54</v>
      </c>
      <c r="AF92" s="12" t="s">
        <v>52</v>
      </c>
      <c r="AG92" s="25"/>
    </row>
    <row r="93" ht="14.25" customHeight="1">
      <c r="A93" s="13">
        <v>31.0</v>
      </c>
      <c r="B93" s="15">
        <v>261.0</v>
      </c>
      <c r="C93" s="15">
        <v>5.0</v>
      </c>
      <c r="D93" s="15">
        <v>122.0</v>
      </c>
      <c r="E93" s="62" t="s">
        <v>242</v>
      </c>
      <c r="F93" s="63" t="s">
        <v>247</v>
      </c>
      <c r="G93" s="91" t="s">
        <v>248</v>
      </c>
      <c r="H93" s="12" t="b">
        <f t="shared" si="15"/>
        <v>1</v>
      </c>
      <c r="I93" s="64" t="s">
        <v>33</v>
      </c>
      <c r="J93" s="12" t="s">
        <v>249</v>
      </c>
      <c r="K93" s="63" t="s">
        <v>249</v>
      </c>
      <c r="L93" s="19" t="s">
        <v>250</v>
      </c>
      <c r="M93" s="57" t="s">
        <v>50</v>
      </c>
      <c r="N93" s="57">
        <v>2021.0</v>
      </c>
      <c r="O93" s="57">
        <v>1.0</v>
      </c>
      <c r="P93" s="57" t="s">
        <v>46</v>
      </c>
      <c r="Q93" s="14">
        <v>2.0</v>
      </c>
      <c r="R93" s="63"/>
      <c r="S93" s="63" t="s">
        <v>44</v>
      </c>
      <c r="T93" s="57" t="s">
        <v>39</v>
      </c>
      <c r="U93" s="92">
        <v>1.300592</v>
      </c>
      <c r="V93" s="63"/>
      <c r="W93" s="63"/>
      <c r="X93" s="64">
        <v>1312.0</v>
      </c>
      <c r="Y93" s="64">
        <v>1.0</v>
      </c>
      <c r="Z93" s="64" t="s">
        <v>72</v>
      </c>
      <c r="AA93" s="63">
        <v>14955.0</v>
      </c>
      <c r="AB93" s="92">
        <v>0.336666</v>
      </c>
      <c r="AC93" s="63"/>
      <c r="AD93" s="63"/>
      <c r="AE93" s="63" t="s">
        <v>48</v>
      </c>
      <c r="AF93" s="63" t="s">
        <v>49</v>
      </c>
      <c r="AG93" s="57"/>
    </row>
    <row r="94" ht="14.25" customHeight="1">
      <c r="A94" s="13">
        <v>31.0</v>
      </c>
      <c r="B94" s="15">
        <v>262.0</v>
      </c>
      <c r="C94" s="15">
        <v>5.0</v>
      </c>
      <c r="D94" s="15">
        <v>123.0</v>
      </c>
      <c r="E94" s="16" t="s">
        <v>242</v>
      </c>
      <c r="F94" s="12" t="s">
        <v>247</v>
      </c>
      <c r="G94" s="73" t="s">
        <v>248</v>
      </c>
      <c r="H94" s="12" t="b">
        <f t="shared" si="15"/>
        <v>1</v>
      </c>
      <c r="I94" s="14" t="s">
        <v>33</v>
      </c>
      <c r="J94" s="12" t="s">
        <v>249</v>
      </c>
      <c r="K94" s="12" t="s">
        <v>249</v>
      </c>
      <c r="L94" s="19" t="s">
        <v>251</v>
      </c>
      <c r="M94" s="13" t="s">
        <v>53</v>
      </c>
      <c r="N94" s="13">
        <v>2021.0</v>
      </c>
      <c r="O94" s="13">
        <v>1.0</v>
      </c>
      <c r="P94" s="13" t="s">
        <v>46</v>
      </c>
      <c r="Q94" s="14">
        <v>2.0</v>
      </c>
      <c r="S94" s="12" t="s">
        <v>44</v>
      </c>
      <c r="T94" s="13" t="s">
        <v>39</v>
      </c>
      <c r="U94" s="24">
        <v>1.588564</v>
      </c>
      <c r="X94" s="64">
        <v>1312.0</v>
      </c>
      <c r="Y94" s="14">
        <v>1.0</v>
      </c>
      <c r="Z94" s="14" t="s">
        <v>72</v>
      </c>
      <c r="AA94" s="12">
        <v>26450.0</v>
      </c>
      <c r="AB94" s="24">
        <v>0.349387</v>
      </c>
      <c r="AG94" s="13"/>
    </row>
    <row r="95" ht="14.25" customHeight="1">
      <c r="A95" s="13">
        <v>31.0</v>
      </c>
      <c r="B95" s="15">
        <v>259.0</v>
      </c>
      <c r="C95" s="15">
        <v>5.0</v>
      </c>
      <c r="D95" s="15">
        <v>124.0</v>
      </c>
      <c r="E95" s="16" t="s">
        <v>242</v>
      </c>
      <c r="F95" s="12" t="s">
        <v>247</v>
      </c>
      <c r="G95" s="73" t="s">
        <v>248</v>
      </c>
      <c r="H95" s="12" t="b">
        <f t="shared" si="15"/>
        <v>1</v>
      </c>
      <c r="I95" s="14" t="s">
        <v>33</v>
      </c>
      <c r="J95" s="12" t="s">
        <v>249</v>
      </c>
      <c r="K95" s="12" t="s">
        <v>249</v>
      </c>
      <c r="L95" s="19" t="s">
        <v>252</v>
      </c>
      <c r="M95" s="13" t="s">
        <v>42</v>
      </c>
      <c r="N95" s="13">
        <v>2021.0</v>
      </c>
      <c r="O95" s="13">
        <v>1.0</v>
      </c>
      <c r="P95" s="13" t="s">
        <v>36</v>
      </c>
      <c r="Q95" s="21">
        <v>3.0</v>
      </c>
      <c r="S95" s="12" t="s">
        <v>44</v>
      </c>
      <c r="T95" s="13" t="s">
        <v>47</v>
      </c>
      <c r="U95" s="24">
        <v>0.7764123120460341</v>
      </c>
      <c r="X95" s="14">
        <v>1312.0</v>
      </c>
      <c r="Y95" s="14">
        <v>1.0</v>
      </c>
      <c r="Z95" s="14" t="s">
        <v>72</v>
      </c>
      <c r="AA95" s="12">
        <v>11070.0</v>
      </c>
      <c r="AB95" s="24">
        <v>1.2764336405744923</v>
      </c>
      <c r="AG95" s="25"/>
    </row>
    <row r="96" ht="14.25" customHeight="1">
      <c r="A96" s="13">
        <v>31.0</v>
      </c>
      <c r="B96" s="15">
        <v>260.0</v>
      </c>
      <c r="C96" s="15">
        <v>5.0</v>
      </c>
      <c r="D96" s="15">
        <v>125.0</v>
      </c>
      <c r="E96" s="16" t="s">
        <v>242</v>
      </c>
      <c r="F96" s="12" t="s">
        <v>247</v>
      </c>
      <c r="G96" s="73" t="s">
        <v>248</v>
      </c>
      <c r="H96" s="12" t="b">
        <f t="shared" si="15"/>
        <v>1</v>
      </c>
      <c r="I96" s="14" t="s">
        <v>33</v>
      </c>
      <c r="J96" s="12" t="s">
        <v>249</v>
      </c>
      <c r="K96" s="12" t="s">
        <v>249</v>
      </c>
      <c r="L96" s="19" t="s">
        <v>253</v>
      </c>
      <c r="M96" s="13" t="s">
        <v>45</v>
      </c>
      <c r="N96" s="13">
        <v>2021.0</v>
      </c>
      <c r="O96" s="13">
        <v>1.0</v>
      </c>
      <c r="P96" s="13" t="s">
        <v>36</v>
      </c>
      <c r="Q96" s="21">
        <v>3.0</v>
      </c>
      <c r="S96" s="12" t="s">
        <v>44</v>
      </c>
      <c r="T96" s="13" t="s">
        <v>47</v>
      </c>
      <c r="U96" s="24">
        <v>0.24507403771474967</v>
      </c>
      <c r="X96" s="14">
        <v>1312.0</v>
      </c>
      <c r="Y96" s="14">
        <v>1.0</v>
      </c>
      <c r="Z96" s="14" t="s">
        <v>72</v>
      </c>
      <c r="AA96" s="12">
        <v>4041.0</v>
      </c>
      <c r="AB96" s="24">
        <v>2.3092678452858637</v>
      </c>
      <c r="AG96" s="25"/>
    </row>
    <row r="97" ht="14.25" customHeight="1">
      <c r="A97" s="13">
        <v>31.0</v>
      </c>
      <c r="B97" s="15">
        <v>198.0</v>
      </c>
      <c r="C97" s="15">
        <v>5.0</v>
      </c>
      <c r="D97" s="15">
        <v>126.0</v>
      </c>
      <c r="E97" s="16" t="s">
        <v>242</v>
      </c>
      <c r="F97" s="17"/>
      <c r="G97" s="73" t="s">
        <v>248</v>
      </c>
      <c r="H97" s="12" t="b">
        <f t="shared" si="15"/>
        <v>1</v>
      </c>
      <c r="I97" s="14" t="s">
        <v>33</v>
      </c>
      <c r="J97" s="12" t="s">
        <v>249</v>
      </c>
      <c r="K97" s="12" t="s">
        <v>249</v>
      </c>
      <c r="L97" s="19" t="s">
        <v>248</v>
      </c>
      <c r="M97" s="13" t="s">
        <v>35</v>
      </c>
      <c r="N97" s="20">
        <v>2020.0</v>
      </c>
      <c r="O97" s="13">
        <v>2.0</v>
      </c>
      <c r="P97" s="13" t="s">
        <v>36</v>
      </c>
      <c r="Q97" s="21">
        <v>3.0</v>
      </c>
      <c r="R97" s="22" t="s">
        <v>37</v>
      </c>
      <c r="S97" s="12" t="s">
        <v>38</v>
      </c>
      <c r="T97" s="13" t="s">
        <v>39</v>
      </c>
      <c r="U97" s="23">
        <v>0.682181916</v>
      </c>
      <c r="X97" s="14">
        <v>1312.0</v>
      </c>
      <c r="Y97" s="14">
        <v>1308.0</v>
      </c>
      <c r="Z97" s="14">
        <v>1.0</v>
      </c>
      <c r="AG97" s="25"/>
      <c r="AH97" s="26"/>
      <c r="AI97" s="26"/>
      <c r="AJ97" s="26"/>
      <c r="AK97" s="26"/>
      <c r="AL97" s="26"/>
      <c r="AM97" s="26"/>
      <c r="AN97" s="26"/>
      <c r="AO97" s="26"/>
      <c r="AP97" s="26"/>
      <c r="AQ97" s="26"/>
      <c r="AR97" s="26"/>
      <c r="AS97" s="26"/>
      <c r="AT97" s="26"/>
      <c r="AU97" s="26"/>
      <c r="AV97" s="26"/>
      <c r="AW97" s="26"/>
      <c r="AX97" s="26"/>
      <c r="AY97" s="26"/>
      <c r="AZ97" s="26"/>
    </row>
    <row r="98" ht="14.25" customHeight="1">
      <c r="A98" s="13">
        <v>31.0</v>
      </c>
      <c r="B98" s="15">
        <v>118.0</v>
      </c>
      <c r="C98" s="15">
        <v>5.0</v>
      </c>
      <c r="D98" s="15">
        <v>127.0</v>
      </c>
      <c r="E98" s="16" t="s">
        <v>242</v>
      </c>
      <c r="F98" s="17"/>
      <c r="G98" s="73" t="s">
        <v>254</v>
      </c>
      <c r="H98" s="12" t="b">
        <f t="shared" si="15"/>
        <v>1</v>
      </c>
      <c r="I98" s="14" t="s">
        <v>33</v>
      </c>
      <c r="J98" s="12" t="s">
        <v>255</v>
      </c>
      <c r="K98" s="12" t="s">
        <v>255</v>
      </c>
      <c r="L98" s="19" t="s">
        <v>254</v>
      </c>
      <c r="M98" s="13" t="s">
        <v>35</v>
      </c>
      <c r="N98" s="20">
        <v>2020.0</v>
      </c>
      <c r="O98" s="13">
        <v>2.0</v>
      </c>
      <c r="P98" s="13" t="s">
        <v>46</v>
      </c>
      <c r="Q98" s="14">
        <v>2.0</v>
      </c>
      <c r="R98" s="22" t="s">
        <v>127</v>
      </c>
      <c r="S98" s="12" t="s">
        <v>38</v>
      </c>
      <c r="T98" s="13" t="s">
        <v>39</v>
      </c>
      <c r="U98" s="23">
        <v>1.312661327</v>
      </c>
      <c r="X98" s="14">
        <v>17.2</v>
      </c>
      <c r="Y98" s="14">
        <v>17.2</v>
      </c>
      <c r="Z98" s="14">
        <v>1.0</v>
      </c>
      <c r="AE98" s="12" t="s">
        <v>48</v>
      </c>
      <c r="AF98" s="12" t="s">
        <v>49</v>
      </c>
      <c r="AG98" s="13"/>
    </row>
    <row r="99" ht="14.25" customHeight="1">
      <c r="A99" s="21">
        <v>13.0</v>
      </c>
      <c r="B99" s="15">
        <v>167.0</v>
      </c>
      <c r="C99" s="15">
        <v>6.0</v>
      </c>
      <c r="D99" s="15">
        <v>130.0</v>
      </c>
      <c r="E99" s="16" t="s">
        <v>256</v>
      </c>
      <c r="F99" s="17"/>
      <c r="G99" s="27" t="s">
        <v>257</v>
      </c>
      <c r="H99" s="12" t="b">
        <f t="shared" si="15"/>
        <v>1</v>
      </c>
      <c r="I99" s="30" t="s">
        <v>33</v>
      </c>
      <c r="J99" s="31" t="s">
        <v>258</v>
      </c>
      <c r="K99" s="31" t="s">
        <v>258</v>
      </c>
      <c r="L99" s="19" t="s">
        <v>257</v>
      </c>
      <c r="M99" s="13" t="s">
        <v>35</v>
      </c>
      <c r="N99" s="20">
        <v>2020.0</v>
      </c>
      <c r="O99" s="13">
        <v>2.0</v>
      </c>
      <c r="P99" s="13" t="s">
        <v>43</v>
      </c>
      <c r="Q99" s="14">
        <v>1.0</v>
      </c>
      <c r="R99" s="21" t="s">
        <v>37</v>
      </c>
      <c r="S99" s="12" t="s">
        <v>38</v>
      </c>
      <c r="T99" s="13" t="s">
        <v>39</v>
      </c>
      <c r="U99" s="23">
        <v>0.925833659</v>
      </c>
      <c r="Y99" s="14">
        <v>1.0</v>
      </c>
      <c r="Z99" s="14">
        <v>1.0</v>
      </c>
      <c r="AG99" s="13"/>
    </row>
    <row r="100" ht="14.25" customHeight="1">
      <c r="A100" s="57">
        <v>24.0</v>
      </c>
      <c r="B100" s="15">
        <v>257.0</v>
      </c>
      <c r="C100" s="14">
        <v>7.0</v>
      </c>
      <c r="D100" s="14">
        <v>140.0</v>
      </c>
      <c r="E100" s="63" t="s">
        <v>259</v>
      </c>
      <c r="F100" s="63" t="s">
        <v>260</v>
      </c>
      <c r="G100" s="63" t="s">
        <v>260</v>
      </c>
      <c r="H100" s="63" t="b">
        <f t="shared" si="15"/>
        <v>1</v>
      </c>
      <c r="I100" s="64" t="s">
        <v>33</v>
      </c>
      <c r="J100" s="63" t="s">
        <v>261</v>
      </c>
      <c r="K100" s="63" t="s">
        <v>261</v>
      </c>
      <c r="L100" s="93" t="s">
        <v>262</v>
      </c>
      <c r="M100" s="57" t="s">
        <v>42</v>
      </c>
      <c r="N100" s="57">
        <v>2021.0</v>
      </c>
      <c r="O100" s="57">
        <v>1.0</v>
      </c>
      <c r="P100" s="57" t="s">
        <v>43</v>
      </c>
      <c r="Q100" s="14">
        <v>1.0</v>
      </c>
      <c r="R100" s="63"/>
      <c r="S100" s="63" t="s">
        <v>44</v>
      </c>
      <c r="T100" s="57" t="s">
        <v>39</v>
      </c>
      <c r="U100" s="92">
        <v>1.2728343365054795</v>
      </c>
      <c r="V100" s="63"/>
      <c r="W100" s="63"/>
      <c r="X100" s="64">
        <v>5115.9</v>
      </c>
      <c r="Y100" s="63">
        <f t="shared" ref="Y100:Y101" si="16">1711.7/2</f>
        <v>855.85</v>
      </c>
      <c r="Z100" s="64" t="s">
        <v>72</v>
      </c>
      <c r="AA100" s="63">
        <v>1125.0</v>
      </c>
      <c r="AB100" s="92">
        <v>1.682381761479254</v>
      </c>
      <c r="AC100" s="63"/>
      <c r="AD100" s="63"/>
      <c r="AE100" s="63" t="s">
        <v>143</v>
      </c>
      <c r="AF100" s="63" t="s">
        <v>52</v>
      </c>
      <c r="AG100" s="57"/>
    </row>
    <row r="101" ht="14.25" customHeight="1">
      <c r="A101" s="13">
        <v>24.0</v>
      </c>
      <c r="B101" s="15">
        <v>258.0</v>
      </c>
      <c r="C101" s="14">
        <v>7.0</v>
      </c>
      <c r="D101" s="14">
        <v>141.0</v>
      </c>
      <c r="E101" s="12" t="s">
        <v>259</v>
      </c>
      <c r="F101" s="12" t="s">
        <v>260</v>
      </c>
      <c r="G101" s="12" t="s">
        <v>260</v>
      </c>
      <c r="H101" s="12" t="b">
        <f t="shared" si="15"/>
        <v>1</v>
      </c>
      <c r="I101" s="14" t="s">
        <v>33</v>
      </c>
      <c r="J101" s="12" t="s">
        <v>261</v>
      </c>
      <c r="K101" s="12" t="s">
        <v>261</v>
      </c>
      <c r="L101" s="19" t="s">
        <v>263</v>
      </c>
      <c r="M101" s="13" t="s">
        <v>45</v>
      </c>
      <c r="N101" s="13">
        <v>2021.0</v>
      </c>
      <c r="O101" s="13">
        <v>1.0</v>
      </c>
      <c r="P101" s="13" t="s">
        <v>43</v>
      </c>
      <c r="Q101" s="14">
        <v>1.0</v>
      </c>
      <c r="S101" s="12" t="s">
        <v>44</v>
      </c>
      <c r="T101" s="13" t="s">
        <v>47</v>
      </c>
      <c r="U101" s="24">
        <v>0.5801890165777249</v>
      </c>
      <c r="X101" s="14">
        <v>5115.9</v>
      </c>
      <c r="Y101" s="12">
        <f t="shared" si="16"/>
        <v>855.85</v>
      </c>
      <c r="Z101" s="14" t="s">
        <v>72</v>
      </c>
      <c r="AA101" s="12">
        <v>451.0</v>
      </c>
      <c r="AB101" s="24">
        <v>0.11900201374765954</v>
      </c>
      <c r="AG101" s="13"/>
    </row>
    <row r="102" ht="14.25" customHeight="1">
      <c r="A102" s="13">
        <v>24.0</v>
      </c>
      <c r="B102" s="15">
        <v>230.0</v>
      </c>
      <c r="C102" s="14">
        <v>7.0</v>
      </c>
      <c r="D102" s="14">
        <v>142.0</v>
      </c>
      <c r="E102" s="12" t="s">
        <v>259</v>
      </c>
      <c r="F102" s="12" t="s">
        <v>260</v>
      </c>
      <c r="G102" s="12" t="s">
        <v>260</v>
      </c>
      <c r="H102" s="12" t="b">
        <f t="shared" si="15"/>
        <v>1</v>
      </c>
      <c r="I102" s="14" t="s">
        <v>33</v>
      </c>
      <c r="J102" s="12" t="s">
        <v>261</v>
      </c>
      <c r="K102" s="12" t="s">
        <v>261</v>
      </c>
      <c r="L102" s="19" t="s">
        <v>260</v>
      </c>
      <c r="M102" s="13" t="s">
        <v>35</v>
      </c>
      <c r="N102" s="20">
        <v>2020.0</v>
      </c>
      <c r="O102" s="13">
        <v>2.0</v>
      </c>
      <c r="P102" s="13" t="s">
        <v>36</v>
      </c>
      <c r="Q102" s="21">
        <v>3.0</v>
      </c>
      <c r="R102" s="21" t="s">
        <v>37</v>
      </c>
      <c r="S102" s="12" t="s">
        <v>38</v>
      </c>
      <c r="T102" s="13" t="s">
        <v>39</v>
      </c>
      <c r="U102" s="23">
        <v>0.751207485</v>
      </c>
      <c r="X102" s="14">
        <v>5115.9</v>
      </c>
      <c r="Y102" s="14">
        <v>3404.2</v>
      </c>
      <c r="Z102" s="14">
        <v>1.0</v>
      </c>
      <c r="AE102" s="12" t="s">
        <v>51</v>
      </c>
      <c r="AF102" s="12" t="s">
        <v>52</v>
      </c>
      <c r="AG102" s="25"/>
    </row>
    <row r="103" ht="14.25" customHeight="1">
      <c r="A103" s="21">
        <v>24.0</v>
      </c>
      <c r="B103" s="15">
        <v>81.0</v>
      </c>
      <c r="C103" s="15">
        <v>7.0</v>
      </c>
      <c r="D103" s="15">
        <v>143.0</v>
      </c>
      <c r="E103" s="16" t="s">
        <v>180</v>
      </c>
      <c r="F103" s="17"/>
      <c r="G103" s="18" t="s">
        <v>264</v>
      </c>
      <c r="H103" s="12" t="b">
        <f t="shared" si="15"/>
        <v>1</v>
      </c>
      <c r="I103" s="82" t="s">
        <v>33</v>
      </c>
      <c r="J103" s="83" t="s">
        <v>265</v>
      </c>
      <c r="K103" s="83" t="s">
        <v>265</v>
      </c>
      <c r="L103" s="19" t="s">
        <v>266</v>
      </c>
      <c r="M103" s="13" t="s">
        <v>123</v>
      </c>
      <c r="N103" s="13">
        <v>2019.0</v>
      </c>
      <c r="O103" s="13">
        <v>3.0</v>
      </c>
      <c r="P103" s="13" t="s">
        <v>36</v>
      </c>
      <c r="Q103" s="21">
        <v>3.0</v>
      </c>
      <c r="R103" s="22" t="s">
        <v>127</v>
      </c>
      <c r="S103" s="13" t="s">
        <v>114</v>
      </c>
      <c r="T103" s="13" t="s">
        <v>189</v>
      </c>
      <c r="Y103" s="14">
        <v>1.0</v>
      </c>
      <c r="Z103" s="14">
        <v>1.0</v>
      </c>
      <c r="AG103" s="13"/>
    </row>
    <row r="104" ht="14.25" customHeight="1">
      <c r="A104" s="21">
        <v>24.0</v>
      </c>
      <c r="B104" s="15">
        <v>127.0</v>
      </c>
      <c r="C104" s="15">
        <v>7.0</v>
      </c>
      <c r="D104" s="15">
        <v>144.0</v>
      </c>
      <c r="E104" s="16" t="s">
        <v>180</v>
      </c>
      <c r="F104" s="17"/>
      <c r="G104" s="18" t="s">
        <v>267</v>
      </c>
      <c r="H104" s="12" t="b">
        <f t="shared" si="15"/>
        <v>1</v>
      </c>
      <c r="I104" s="76" t="s">
        <v>33</v>
      </c>
      <c r="J104" s="77" t="s">
        <v>268</v>
      </c>
      <c r="K104" s="77" t="s">
        <v>268</v>
      </c>
      <c r="L104" s="19" t="s">
        <v>269</v>
      </c>
      <c r="M104" s="13" t="s">
        <v>270</v>
      </c>
      <c r="N104" s="13">
        <v>2016.0</v>
      </c>
      <c r="O104" s="13">
        <v>3.0</v>
      </c>
      <c r="P104" s="13" t="s">
        <v>46</v>
      </c>
      <c r="Q104" s="14">
        <v>2.0</v>
      </c>
      <c r="R104" s="22" t="s">
        <v>127</v>
      </c>
      <c r="S104" s="13" t="s">
        <v>114</v>
      </c>
      <c r="T104" s="13" t="s">
        <v>189</v>
      </c>
      <c r="Y104" s="14">
        <v>1.0</v>
      </c>
      <c r="Z104" s="14" t="s">
        <v>72</v>
      </c>
      <c r="AG104" s="13"/>
    </row>
    <row r="105" ht="14.25" customHeight="1">
      <c r="A105" s="21">
        <v>24.0</v>
      </c>
      <c r="B105" s="15">
        <v>215.0</v>
      </c>
      <c r="C105" s="15">
        <v>7.0</v>
      </c>
      <c r="D105" s="15">
        <v>145.0</v>
      </c>
      <c r="E105" s="16" t="s">
        <v>180</v>
      </c>
      <c r="F105" s="17"/>
      <c r="G105" s="18" t="s">
        <v>267</v>
      </c>
      <c r="H105" s="12" t="b">
        <f t="shared" si="15"/>
        <v>1</v>
      </c>
      <c r="I105" s="82" t="s">
        <v>33</v>
      </c>
      <c r="J105" s="83" t="s">
        <v>268</v>
      </c>
      <c r="K105" s="83" t="s">
        <v>268</v>
      </c>
      <c r="L105" s="19" t="s">
        <v>271</v>
      </c>
      <c r="M105" s="13" t="s">
        <v>123</v>
      </c>
      <c r="N105" s="13">
        <v>2019.0</v>
      </c>
      <c r="O105" s="13">
        <v>3.0</v>
      </c>
      <c r="P105" s="13" t="s">
        <v>36</v>
      </c>
      <c r="Q105" s="21">
        <v>3.0</v>
      </c>
      <c r="R105" s="21" t="s">
        <v>37</v>
      </c>
      <c r="S105" s="13" t="s">
        <v>114</v>
      </c>
      <c r="T105" s="13" t="s">
        <v>39</v>
      </c>
      <c r="Y105" s="14">
        <v>1.0</v>
      </c>
      <c r="Z105" s="14">
        <v>1.0</v>
      </c>
      <c r="AG105" s="25"/>
    </row>
    <row r="106" ht="14.25" customHeight="1">
      <c r="A106" s="46">
        <v>25.0</v>
      </c>
      <c r="B106" s="15">
        <v>142.0</v>
      </c>
      <c r="C106" s="37">
        <v>8.0</v>
      </c>
      <c r="D106" s="37">
        <v>150.0</v>
      </c>
      <c r="E106" s="38" t="s">
        <v>107</v>
      </c>
      <c r="F106" s="39" t="s">
        <v>272</v>
      </c>
      <c r="G106" s="39" t="s">
        <v>272</v>
      </c>
      <c r="H106" s="12" t="b">
        <f t="shared" si="15"/>
        <v>1</v>
      </c>
      <c r="I106" s="60" t="s">
        <v>33</v>
      </c>
      <c r="J106" s="61" t="s">
        <v>273</v>
      </c>
      <c r="K106" s="61" t="s">
        <v>273</v>
      </c>
      <c r="N106" s="44">
        <v>2020.0</v>
      </c>
      <c r="O106" s="32">
        <v>2.0</v>
      </c>
      <c r="P106" s="32" t="s">
        <v>43</v>
      </c>
      <c r="Q106" s="14">
        <v>1.0</v>
      </c>
      <c r="R106" s="42" t="s">
        <v>37</v>
      </c>
      <c r="S106" s="32" t="s">
        <v>38</v>
      </c>
      <c r="T106" s="32" t="s">
        <v>39</v>
      </c>
      <c r="U106" s="45">
        <v>1.191998124</v>
      </c>
      <c r="V106" s="39"/>
      <c r="W106" s="39"/>
      <c r="X106" s="40">
        <v>422.0</v>
      </c>
      <c r="Y106" s="40">
        <v>219.0</v>
      </c>
      <c r="Z106" s="40">
        <v>1.0</v>
      </c>
      <c r="AA106" s="39"/>
      <c r="AB106" s="39"/>
      <c r="AC106" s="39"/>
      <c r="AD106" s="39"/>
      <c r="AE106" s="39"/>
      <c r="AF106" s="39"/>
      <c r="AG106" s="13"/>
    </row>
    <row r="107" ht="14.25" customHeight="1">
      <c r="A107" s="46">
        <v>25.0</v>
      </c>
      <c r="B107" s="15">
        <v>284.0</v>
      </c>
      <c r="C107" s="37">
        <v>8.0</v>
      </c>
      <c r="D107" s="37">
        <v>151.0</v>
      </c>
      <c r="E107" s="38" t="s">
        <v>107</v>
      </c>
      <c r="F107" s="39" t="s">
        <v>272</v>
      </c>
      <c r="G107" s="39" t="s">
        <v>272</v>
      </c>
      <c r="H107" s="12" t="b">
        <f t="shared" si="15"/>
        <v>1</v>
      </c>
      <c r="I107" s="40" t="s">
        <v>33</v>
      </c>
      <c r="J107" s="39" t="s">
        <v>274</v>
      </c>
      <c r="K107" s="39" t="s">
        <v>274</v>
      </c>
      <c r="L107" s="19" t="s">
        <v>272</v>
      </c>
      <c r="M107" s="32" t="s">
        <v>35</v>
      </c>
      <c r="N107" s="32">
        <v>2022.0</v>
      </c>
      <c r="O107" s="32">
        <v>3.0</v>
      </c>
      <c r="P107" s="32" t="s">
        <v>43</v>
      </c>
      <c r="Q107" s="14">
        <v>1.0</v>
      </c>
      <c r="R107" s="32"/>
      <c r="S107" s="32" t="s">
        <v>38</v>
      </c>
      <c r="T107" s="32" t="s">
        <v>39</v>
      </c>
      <c r="U107" s="68">
        <v>1.163265306122449</v>
      </c>
      <c r="V107" s="39"/>
      <c r="W107" s="39"/>
      <c r="X107" s="40">
        <v>422.0</v>
      </c>
      <c r="Y107" s="40">
        <v>203.0</v>
      </c>
      <c r="Z107" s="40" t="s">
        <v>72</v>
      </c>
      <c r="AA107" s="39"/>
      <c r="AB107" s="39"/>
      <c r="AC107" s="39"/>
      <c r="AD107" s="39"/>
      <c r="AE107" s="39"/>
      <c r="AF107" s="39"/>
      <c r="AG107" s="13"/>
    </row>
    <row r="108" ht="14.25" customHeight="1">
      <c r="A108" s="13">
        <v>33.0</v>
      </c>
      <c r="B108" s="15">
        <v>270.0</v>
      </c>
      <c r="C108" s="15">
        <v>9.0</v>
      </c>
      <c r="D108" s="15">
        <v>158.0</v>
      </c>
      <c r="E108" s="16" t="s">
        <v>236</v>
      </c>
      <c r="F108" s="12" t="s">
        <v>275</v>
      </c>
      <c r="G108" s="18" t="s">
        <v>276</v>
      </c>
      <c r="H108" s="12" t="b">
        <f t="shared" si="15"/>
        <v>0</v>
      </c>
      <c r="I108" s="14" t="s">
        <v>33</v>
      </c>
      <c r="J108" s="81" t="s">
        <v>277</v>
      </c>
      <c r="K108" s="28" t="s">
        <v>278</v>
      </c>
      <c r="L108" s="19" t="s">
        <v>279</v>
      </c>
      <c r="M108" s="13" t="s">
        <v>42</v>
      </c>
      <c r="N108" s="13">
        <v>2021.0</v>
      </c>
      <c r="O108" s="13">
        <v>1.0</v>
      </c>
      <c r="P108" s="13" t="s">
        <v>36</v>
      </c>
      <c r="Q108" s="21">
        <v>3.0</v>
      </c>
      <c r="S108" s="12" t="s">
        <v>44</v>
      </c>
      <c r="T108" s="13" t="s">
        <v>39</v>
      </c>
      <c r="U108" s="24">
        <v>0.642360295319455</v>
      </c>
      <c r="Y108" s="14">
        <v>1.0</v>
      </c>
      <c r="Z108" s="14">
        <v>1.0</v>
      </c>
      <c r="AA108" s="12">
        <v>6948.0</v>
      </c>
      <c r="AB108" s="24">
        <v>1.3731920380424183</v>
      </c>
      <c r="AG108" s="13"/>
    </row>
    <row r="109" ht="14.25" customHeight="1">
      <c r="A109" s="21">
        <v>33.0</v>
      </c>
      <c r="B109" s="15">
        <v>239.0</v>
      </c>
      <c r="C109" s="15">
        <v>9.0</v>
      </c>
      <c r="D109" s="15">
        <v>159.0</v>
      </c>
      <c r="E109" s="16" t="s">
        <v>239</v>
      </c>
      <c r="F109" s="12" t="s">
        <v>280</v>
      </c>
      <c r="G109" s="12" t="s">
        <v>280</v>
      </c>
      <c r="H109" s="12" t="b">
        <f t="shared" si="15"/>
        <v>1</v>
      </c>
      <c r="I109" s="14" t="s">
        <v>33</v>
      </c>
      <c r="J109" s="12" t="s">
        <v>281</v>
      </c>
      <c r="K109" s="12" t="s">
        <v>281</v>
      </c>
      <c r="L109" s="19" t="s">
        <v>282</v>
      </c>
      <c r="M109" s="13" t="s">
        <v>283</v>
      </c>
      <c r="N109" s="13">
        <v>2021.0</v>
      </c>
      <c r="O109" s="13">
        <v>1.0</v>
      </c>
      <c r="P109" s="13" t="s">
        <v>46</v>
      </c>
      <c r="Q109" s="14">
        <v>2.0</v>
      </c>
      <c r="R109" s="22" t="s">
        <v>37</v>
      </c>
      <c r="S109" s="12" t="s">
        <v>44</v>
      </c>
      <c r="T109" s="13" t="s">
        <v>47</v>
      </c>
      <c r="U109" s="24">
        <v>1.37463953509513</v>
      </c>
      <c r="X109" s="14">
        <v>297.2</v>
      </c>
      <c r="Y109" s="14">
        <v>1.0</v>
      </c>
      <c r="Z109" s="14" t="s">
        <v>72</v>
      </c>
      <c r="AA109" s="12">
        <v>57.0</v>
      </c>
      <c r="AB109" s="24">
        <v>1.50902405798634</v>
      </c>
      <c r="AG109" s="32"/>
    </row>
    <row r="110" ht="14.25" customHeight="1">
      <c r="A110" s="13">
        <v>33.0</v>
      </c>
      <c r="B110" s="15">
        <v>263.0</v>
      </c>
      <c r="C110" s="15">
        <v>9.0</v>
      </c>
      <c r="D110" s="15">
        <v>160.0</v>
      </c>
      <c r="E110" s="16" t="s">
        <v>236</v>
      </c>
      <c r="F110" s="12" t="s">
        <v>284</v>
      </c>
      <c r="G110" s="27" t="s">
        <v>285</v>
      </c>
      <c r="H110" s="12" t="b">
        <f t="shared" si="15"/>
        <v>1</v>
      </c>
      <c r="I110" s="14" t="s">
        <v>33</v>
      </c>
      <c r="J110" s="12" t="s">
        <v>286</v>
      </c>
      <c r="K110" s="12" t="s">
        <v>286</v>
      </c>
      <c r="L110" s="19" t="s">
        <v>287</v>
      </c>
      <c r="M110" s="21" t="s">
        <v>45</v>
      </c>
      <c r="N110" s="13">
        <v>2021.0</v>
      </c>
      <c r="O110" s="13">
        <v>1.0</v>
      </c>
      <c r="P110" s="13" t="s">
        <v>43</v>
      </c>
      <c r="Q110" s="14">
        <v>1.0</v>
      </c>
      <c r="S110" s="12" t="s">
        <v>44</v>
      </c>
      <c r="T110" s="13" t="s">
        <v>47</v>
      </c>
      <c r="U110" s="24">
        <v>0.8138368101315356</v>
      </c>
      <c r="X110" s="14">
        <v>45579.0</v>
      </c>
      <c r="Y110" s="12">
        <f>8653.3/6</f>
        <v>1442.216667</v>
      </c>
      <c r="Z110" s="14" t="s">
        <v>72</v>
      </c>
      <c r="AA110" s="12">
        <v>8246.0</v>
      </c>
      <c r="AB110" s="24">
        <v>0.8372676697374333</v>
      </c>
      <c r="AG110" s="32"/>
    </row>
    <row r="111" ht="14.25" customHeight="1">
      <c r="A111" s="21">
        <v>33.0</v>
      </c>
      <c r="B111" s="15">
        <v>144.0</v>
      </c>
      <c r="C111" s="15">
        <v>9.0</v>
      </c>
      <c r="D111" s="15">
        <v>160.0</v>
      </c>
      <c r="E111" s="16" t="s">
        <v>239</v>
      </c>
      <c r="F111" s="17"/>
      <c r="G111" s="12" t="s">
        <v>280</v>
      </c>
      <c r="H111" s="12" t="b">
        <f t="shared" si="15"/>
        <v>1</v>
      </c>
      <c r="I111" s="30" t="s">
        <v>33</v>
      </c>
      <c r="J111" s="31" t="s">
        <v>281</v>
      </c>
      <c r="K111" s="31" t="s">
        <v>281</v>
      </c>
      <c r="L111" s="19" t="s">
        <v>280</v>
      </c>
      <c r="M111" s="13" t="s">
        <v>35</v>
      </c>
      <c r="N111" s="20">
        <v>2020.0</v>
      </c>
      <c r="O111" s="13">
        <v>2.0</v>
      </c>
      <c r="P111" s="13" t="s">
        <v>43</v>
      </c>
      <c r="Q111" s="14">
        <v>1.0</v>
      </c>
      <c r="R111" s="22" t="s">
        <v>37</v>
      </c>
      <c r="S111" s="12" t="s">
        <v>38</v>
      </c>
      <c r="T111" s="13" t="s">
        <v>39</v>
      </c>
      <c r="U111" s="23">
        <v>1.193996059</v>
      </c>
      <c r="X111" s="14">
        <v>297.2</v>
      </c>
      <c r="Y111" s="14">
        <v>296.2</v>
      </c>
      <c r="Z111" s="14">
        <v>1.0</v>
      </c>
      <c r="AE111" s="12" t="s">
        <v>51</v>
      </c>
      <c r="AF111" s="12" t="s">
        <v>52</v>
      </c>
      <c r="AG111" s="13"/>
    </row>
    <row r="112" ht="14.25" customHeight="1">
      <c r="A112" s="57">
        <v>33.0</v>
      </c>
      <c r="B112" s="15">
        <v>265.0</v>
      </c>
      <c r="C112" s="15">
        <v>9.0</v>
      </c>
      <c r="D112" s="15">
        <v>161.0</v>
      </c>
      <c r="E112" s="62" t="s">
        <v>236</v>
      </c>
      <c r="F112" s="63" t="s">
        <v>284</v>
      </c>
      <c r="G112" s="27" t="s">
        <v>285</v>
      </c>
      <c r="H112" s="12" t="b">
        <f t="shared" si="15"/>
        <v>1</v>
      </c>
      <c r="I112" s="64" t="s">
        <v>33</v>
      </c>
      <c r="J112" s="63" t="s">
        <v>286</v>
      </c>
      <c r="K112" s="63" t="s">
        <v>286</v>
      </c>
      <c r="L112" s="19" t="s">
        <v>288</v>
      </c>
      <c r="M112" s="57" t="s">
        <v>188</v>
      </c>
      <c r="N112" s="57">
        <v>2021.0</v>
      </c>
      <c r="O112" s="57">
        <v>1.0</v>
      </c>
      <c r="P112" s="57" t="s">
        <v>46</v>
      </c>
      <c r="Q112" s="14">
        <v>2.0</v>
      </c>
      <c r="R112" s="63"/>
      <c r="S112" s="63" t="s">
        <v>44</v>
      </c>
      <c r="T112" s="57" t="s">
        <v>47</v>
      </c>
      <c r="U112" s="92">
        <v>1.0893480218560787</v>
      </c>
      <c r="V112" s="63"/>
      <c r="W112" s="63"/>
      <c r="X112" s="14">
        <v>45579.0</v>
      </c>
      <c r="Y112" s="63">
        <f>8653.3/6</f>
        <v>1442.216667</v>
      </c>
      <c r="Z112" s="64" t="s">
        <v>72</v>
      </c>
      <c r="AA112" s="63">
        <v>19828.0</v>
      </c>
      <c r="AB112" s="92">
        <v>0.558850716071318</v>
      </c>
      <c r="AC112" s="63"/>
      <c r="AD112" s="63"/>
      <c r="AE112" s="63"/>
      <c r="AF112" s="63"/>
      <c r="AG112" s="67"/>
    </row>
    <row r="113" ht="14.25" customHeight="1">
      <c r="A113" s="57">
        <v>33.0</v>
      </c>
      <c r="B113" s="15">
        <v>153.0</v>
      </c>
      <c r="C113" s="15">
        <v>9.0</v>
      </c>
      <c r="D113" s="15">
        <v>161.0</v>
      </c>
      <c r="E113" s="62" t="s">
        <v>236</v>
      </c>
      <c r="F113" s="63" t="s">
        <v>289</v>
      </c>
      <c r="G113" s="27" t="s">
        <v>290</v>
      </c>
      <c r="H113" s="12" t="b">
        <f t="shared" si="15"/>
        <v>1</v>
      </c>
      <c r="I113" s="64" t="s">
        <v>33</v>
      </c>
      <c r="J113" s="63" t="s">
        <v>291</v>
      </c>
      <c r="K113" s="63" t="s">
        <v>291</v>
      </c>
      <c r="L113" s="93" t="s">
        <v>292</v>
      </c>
      <c r="M113" s="57" t="s">
        <v>283</v>
      </c>
      <c r="N113" s="57">
        <v>2021.0</v>
      </c>
      <c r="O113" s="57">
        <v>1.0</v>
      </c>
      <c r="P113" s="57" t="s">
        <v>43</v>
      </c>
      <c r="Q113" s="14">
        <v>1.0</v>
      </c>
      <c r="R113" s="94" t="s">
        <v>37</v>
      </c>
      <c r="S113" s="63" t="s">
        <v>44</v>
      </c>
      <c r="T113" s="57" t="s">
        <v>39</v>
      </c>
      <c r="U113" s="92">
        <v>1.00793672501703</v>
      </c>
      <c r="V113" s="63"/>
      <c r="W113" s="63"/>
      <c r="X113" s="64">
        <v>63863.4</v>
      </c>
      <c r="Y113" s="64">
        <v>1.0</v>
      </c>
      <c r="Z113" s="64">
        <v>1.0</v>
      </c>
      <c r="AA113" s="63">
        <v>250.0</v>
      </c>
      <c r="AB113" s="92">
        <v>1.08170385510547</v>
      </c>
      <c r="AC113" s="63"/>
      <c r="AD113" s="63"/>
      <c r="AE113" s="63" t="s">
        <v>51</v>
      </c>
      <c r="AF113" s="63" t="s">
        <v>52</v>
      </c>
      <c r="AG113" s="57"/>
    </row>
    <row r="114" ht="14.25" customHeight="1">
      <c r="A114" s="57">
        <v>33.0</v>
      </c>
      <c r="B114" s="15">
        <v>267.0</v>
      </c>
      <c r="C114" s="15">
        <v>9.0</v>
      </c>
      <c r="D114" s="15">
        <v>162.0</v>
      </c>
      <c r="E114" s="62" t="s">
        <v>236</v>
      </c>
      <c r="F114" s="63" t="s">
        <v>284</v>
      </c>
      <c r="G114" s="27" t="s">
        <v>285</v>
      </c>
      <c r="H114" s="12" t="b">
        <f t="shared" si="15"/>
        <v>1</v>
      </c>
      <c r="I114" s="64" t="s">
        <v>33</v>
      </c>
      <c r="J114" s="63" t="s">
        <v>286</v>
      </c>
      <c r="K114" s="63" t="s">
        <v>286</v>
      </c>
      <c r="L114" s="93" t="s">
        <v>293</v>
      </c>
      <c r="M114" s="57" t="s">
        <v>53</v>
      </c>
      <c r="N114" s="57">
        <v>2021.0</v>
      </c>
      <c r="O114" s="57">
        <v>1.0</v>
      </c>
      <c r="P114" s="57" t="s">
        <v>46</v>
      </c>
      <c r="Q114" s="14">
        <v>2.0</v>
      </c>
      <c r="R114" s="63"/>
      <c r="S114" s="63" t="s">
        <v>44</v>
      </c>
      <c r="T114" s="57" t="s">
        <v>39</v>
      </c>
      <c r="U114" s="92">
        <v>1.3272410871916283</v>
      </c>
      <c r="V114" s="63"/>
      <c r="W114" s="63"/>
      <c r="X114" s="64">
        <v>45579.0</v>
      </c>
      <c r="Y114" s="63">
        <f>8653.3/6</f>
        <v>1442.216667</v>
      </c>
      <c r="Z114" s="64" t="s">
        <v>72</v>
      </c>
      <c r="AA114" s="63">
        <v>23588.0</v>
      </c>
      <c r="AB114" s="92">
        <v>0.5941557407407406</v>
      </c>
      <c r="AC114" s="63"/>
      <c r="AD114" s="63"/>
      <c r="AE114" s="63"/>
      <c r="AF114" s="63"/>
      <c r="AG114" s="54"/>
    </row>
    <row r="115" ht="14.25" customHeight="1">
      <c r="A115" s="13">
        <v>33.0</v>
      </c>
      <c r="B115" s="15">
        <v>340.0</v>
      </c>
      <c r="C115" s="15">
        <v>9.0</v>
      </c>
      <c r="D115" s="15">
        <v>162.0</v>
      </c>
      <c r="E115" s="16" t="s">
        <v>236</v>
      </c>
      <c r="F115" s="12" t="s">
        <v>294</v>
      </c>
      <c r="G115" s="12" t="s">
        <v>294</v>
      </c>
      <c r="H115" s="12" t="b">
        <f t="shared" si="15"/>
        <v>1</v>
      </c>
      <c r="I115" s="14" t="s">
        <v>33</v>
      </c>
      <c r="J115" s="12" t="s">
        <v>295</v>
      </c>
      <c r="K115" s="12" t="s">
        <v>295</v>
      </c>
      <c r="L115" s="19" t="s">
        <v>296</v>
      </c>
      <c r="M115" s="13" t="s">
        <v>297</v>
      </c>
      <c r="N115" s="13">
        <v>2018.0</v>
      </c>
      <c r="O115" s="13">
        <v>1.0</v>
      </c>
      <c r="P115" s="13" t="s">
        <v>36</v>
      </c>
      <c r="Q115" s="21">
        <v>3.0</v>
      </c>
      <c r="S115" s="12" t="s">
        <v>44</v>
      </c>
      <c r="T115" s="13" t="s">
        <v>47</v>
      </c>
      <c r="U115" s="29">
        <v>0.1876804379007505</v>
      </c>
      <c r="X115" s="14">
        <v>355.5</v>
      </c>
      <c r="Y115" s="64">
        <v>1.0</v>
      </c>
      <c r="Z115" s="95" t="s">
        <v>72</v>
      </c>
      <c r="AA115" s="96">
        <v>266.0500595007079</v>
      </c>
      <c r="AG115" s="13"/>
    </row>
    <row r="116" ht="14.25" customHeight="1">
      <c r="A116" s="13">
        <v>33.0</v>
      </c>
      <c r="B116" s="15">
        <v>264.0</v>
      </c>
      <c r="C116" s="15">
        <v>9.0</v>
      </c>
      <c r="D116" s="15">
        <v>163.0</v>
      </c>
      <c r="E116" s="16" t="s">
        <v>236</v>
      </c>
      <c r="F116" s="12" t="s">
        <v>298</v>
      </c>
      <c r="G116" s="27" t="s">
        <v>285</v>
      </c>
      <c r="H116" s="12" t="b">
        <f t="shared" si="15"/>
        <v>1</v>
      </c>
      <c r="I116" s="14" t="s">
        <v>33</v>
      </c>
      <c r="J116" s="12" t="s">
        <v>286</v>
      </c>
      <c r="K116" s="12" t="s">
        <v>286</v>
      </c>
      <c r="L116" s="19" t="s">
        <v>287</v>
      </c>
      <c r="M116" s="13" t="s">
        <v>45</v>
      </c>
      <c r="N116" s="13">
        <v>2021.0</v>
      </c>
      <c r="O116" s="13">
        <v>1.0</v>
      </c>
      <c r="P116" s="13" t="s">
        <v>36</v>
      </c>
      <c r="Q116" s="21">
        <v>3.0</v>
      </c>
      <c r="S116" s="12" t="s">
        <v>44</v>
      </c>
      <c r="T116" s="13" t="s">
        <v>47</v>
      </c>
      <c r="U116" s="24">
        <v>0.5800869166053031</v>
      </c>
      <c r="X116" s="14">
        <v>45579.0</v>
      </c>
      <c r="Y116" s="12">
        <f>8653.3/6</f>
        <v>1442.216667</v>
      </c>
      <c r="Z116" s="14" t="s">
        <v>72</v>
      </c>
      <c r="AA116" s="12">
        <v>1401.0</v>
      </c>
      <c r="AB116" s="24">
        <v>5.811205086161456</v>
      </c>
      <c r="AG116" s="13"/>
    </row>
    <row r="117" ht="14.25" customHeight="1">
      <c r="A117" s="21">
        <v>33.0</v>
      </c>
      <c r="B117" s="15">
        <v>344.0</v>
      </c>
      <c r="C117" s="15">
        <v>9.0</v>
      </c>
      <c r="D117" s="15">
        <v>163.0</v>
      </c>
      <c r="E117" s="16" t="s">
        <v>239</v>
      </c>
      <c r="F117" s="12" t="s">
        <v>299</v>
      </c>
      <c r="G117" s="12" t="s">
        <v>299</v>
      </c>
      <c r="H117" s="12" t="b">
        <f t="shared" si="15"/>
        <v>1</v>
      </c>
      <c r="I117" s="14" t="s">
        <v>33</v>
      </c>
      <c r="J117" s="12" t="s">
        <v>295</v>
      </c>
      <c r="K117" s="12" t="s">
        <v>295</v>
      </c>
      <c r="L117" s="19" t="s">
        <v>300</v>
      </c>
      <c r="M117" s="13" t="s">
        <v>121</v>
      </c>
      <c r="N117" s="13">
        <v>2022.0</v>
      </c>
      <c r="O117" s="13">
        <v>3.0</v>
      </c>
      <c r="P117" s="13" t="s">
        <v>36</v>
      </c>
      <c r="Q117" s="21">
        <v>3.0</v>
      </c>
      <c r="R117" s="13"/>
      <c r="S117" s="13" t="s">
        <v>114</v>
      </c>
      <c r="T117" s="13" t="s">
        <v>39</v>
      </c>
      <c r="U117" s="12">
        <v>0.657</v>
      </c>
      <c r="X117" s="14">
        <v>355.5</v>
      </c>
      <c r="Y117" s="14">
        <v>173.9</v>
      </c>
      <c r="Z117" s="14">
        <v>1.0</v>
      </c>
      <c r="AG117" s="13"/>
      <c r="AH117" s="26"/>
      <c r="AI117" s="26"/>
      <c r="AJ117" s="26"/>
      <c r="AK117" s="26"/>
      <c r="AL117" s="26"/>
      <c r="AM117" s="26"/>
      <c r="AN117" s="26"/>
      <c r="AO117" s="26"/>
      <c r="AP117" s="26"/>
      <c r="AQ117" s="26"/>
      <c r="AR117" s="26"/>
      <c r="AS117" s="26"/>
      <c r="AT117" s="26"/>
      <c r="AU117" s="26"/>
      <c r="AV117" s="26"/>
      <c r="AW117" s="26"/>
      <c r="AX117" s="26"/>
      <c r="AY117" s="26"/>
      <c r="AZ117" s="26"/>
    </row>
    <row r="118" ht="14.25" customHeight="1">
      <c r="A118" s="57">
        <v>33.0</v>
      </c>
      <c r="B118" s="15">
        <v>266.0</v>
      </c>
      <c r="C118" s="15">
        <v>9.0</v>
      </c>
      <c r="D118" s="15">
        <v>164.0</v>
      </c>
      <c r="E118" s="62" t="s">
        <v>236</v>
      </c>
      <c r="F118" s="63" t="s">
        <v>298</v>
      </c>
      <c r="G118" s="70" t="s">
        <v>285</v>
      </c>
      <c r="H118" s="63" t="b">
        <f t="shared" si="15"/>
        <v>1</v>
      </c>
      <c r="I118" s="64" t="s">
        <v>33</v>
      </c>
      <c r="J118" s="63" t="s">
        <v>286</v>
      </c>
      <c r="K118" s="63" t="s">
        <v>286</v>
      </c>
      <c r="L118" s="93" t="s">
        <v>301</v>
      </c>
      <c r="M118" s="57" t="s">
        <v>50</v>
      </c>
      <c r="N118" s="57">
        <v>2021.0</v>
      </c>
      <c r="O118" s="57">
        <v>1.0</v>
      </c>
      <c r="P118" s="57" t="s">
        <v>36</v>
      </c>
      <c r="Q118" s="21">
        <v>3.0</v>
      </c>
      <c r="S118" s="63" t="s">
        <v>44</v>
      </c>
      <c r="T118" s="57" t="s">
        <v>47</v>
      </c>
      <c r="U118" s="92">
        <v>0.74641</v>
      </c>
      <c r="V118" s="63"/>
      <c r="W118" s="63"/>
      <c r="X118" s="64">
        <v>45579.0</v>
      </c>
      <c r="Y118" s="63">
        <f>8653.3/6</f>
        <v>1442.216667</v>
      </c>
      <c r="Z118" s="64" t="s">
        <v>72</v>
      </c>
      <c r="AA118" s="63">
        <v>32622.0</v>
      </c>
      <c r="AB118" s="92">
        <v>1.16676</v>
      </c>
      <c r="AC118" s="63"/>
      <c r="AD118" s="63"/>
      <c r="AE118" s="63"/>
      <c r="AF118" s="63"/>
      <c r="AG118" s="67"/>
    </row>
    <row r="119" ht="14.25" customHeight="1">
      <c r="A119" s="57">
        <v>33.0</v>
      </c>
      <c r="B119" s="15">
        <v>353.0</v>
      </c>
      <c r="C119" s="15">
        <v>9.0</v>
      </c>
      <c r="D119" s="15">
        <v>164.0</v>
      </c>
      <c r="E119" s="62" t="s">
        <v>236</v>
      </c>
      <c r="F119" s="63" t="s">
        <v>302</v>
      </c>
      <c r="G119" s="63" t="s">
        <v>302</v>
      </c>
      <c r="H119" s="63" t="b">
        <f t="shared" si="15"/>
        <v>1</v>
      </c>
      <c r="I119" s="64" t="s">
        <v>33</v>
      </c>
      <c r="J119" s="63" t="s">
        <v>303</v>
      </c>
      <c r="K119" s="63" t="s">
        <v>303</v>
      </c>
      <c r="L119" s="93" t="s">
        <v>304</v>
      </c>
      <c r="M119" s="57" t="s">
        <v>297</v>
      </c>
      <c r="N119" s="57">
        <v>2018.0</v>
      </c>
      <c r="O119" s="57">
        <v>1.0</v>
      </c>
      <c r="P119" s="57" t="s">
        <v>43</v>
      </c>
      <c r="Q119" s="14">
        <v>1.0</v>
      </c>
      <c r="R119" s="63"/>
      <c r="S119" s="63" t="s">
        <v>44</v>
      </c>
      <c r="T119" s="57" t="s">
        <v>47</v>
      </c>
      <c r="U119" s="97">
        <v>0.17349485582192095</v>
      </c>
      <c r="V119" s="63"/>
      <c r="W119" s="63"/>
      <c r="X119" s="64">
        <v>7631.0</v>
      </c>
      <c r="Y119" s="64">
        <v>7478.0</v>
      </c>
      <c r="Z119" s="98">
        <v>1.0</v>
      </c>
      <c r="AA119" s="99">
        <v>123.45090536060586</v>
      </c>
      <c r="AB119" s="63"/>
      <c r="AC119" s="63"/>
      <c r="AD119" s="63"/>
      <c r="AE119" s="52"/>
      <c r="AF119" s="52"/>
      <c r="AG119" s="67"/>
    </row>
    <row r="120" ht="14.25" customHeight="1">
      <c r="A120" s="13">
        <v>33.0</v>
      </c>
      <c r="B120" s="15">
        <v>268.0</v>
      </c>
      <c r="C120" s="15">
        <v>9.0</v>
      </c>
      <c r="D120" s="15">
        <v>165.0</v>
      </c>
      <c r="E120" s="16" t="s">
        <v>236</v>
      </c>
      <c r="F120" s="12" t="s">
        <v>298</v>
      </c>
      <c r="G120" s="27" t="s">
        <v>285</v>
      </c>
      <c r="H120" s="12" t="b">
        <f t="shared" si="15"/>
        <v>1</v>
      </c>
      <c r="I120" s="14" t="s">
        <v>33</v>
      </c>
      <c r="J120" s="12" t="s">
        <v>286</v>
      </c>
      <c r="K120" s="12" t="s">
        <v>286</v>
      </c>
      <c r="L120" s="19" t="s">
        <v>293</v>
      </c>
      <c r="M120" s="13" t="s">
        <v>53</v>
      </c>
      <c r="N120" s="13">
        <v>2021.0</v>
      </c>
      <c r="O120" s="13">
        <v>1.0</v>
      </c>
      <c r="P120" s="13" t="s">
        <v>36</v>
      </c>
      <c r="Q120" s="21">
        <v>3.0</v>
      </c>
      <c r="S120" s="12" t="s">
        <v>44</v>
      </c>
      <c r="T120" s="13" t="s">
        <v>47</v>
      </c>
      <c r="U120" s="24">
        <v>0.650612</v>
      </c>
      <c r="X120" s="14">
        <v>45579.0</v>
      </c>
      <c r="Y120" s="12">
        <f>8653.3/6</f>
        <v>1442.216667</v>
      </c>
      <c r="Z120" s="14" t="s">
        <v>72</v>
      </c>
      <c r="AA120" s="12">
        <v>56437.0</v>
      </c>
      <c r="AB120" s="24">
        <v>1.048403</v>
      </c>
      <c r="AE120" s="12" t="s">
        <v>62</v>
      </c>
      <c r="AG120" s="25"/>
    </row>
    <row r="121" ht="14.25" customHeight="1">
      <c r="A121" s="57">
        <v>33.0</v>
      </c>
      <c r="B121" s="15">
        <v>125.0</v>
      </c>
      <c r="C121" s="15">
        <v>9.0</v>
      </c>
      <c r="D121" s="15">
        <v>165.0</v>
      </c>
      <c r="E121" s="62" t="s">
        <v>236</v>
      </c>
      <c r="F121" s="78"/>
      <c r="G121" s="63" t="s">
        <v>302</v>
      </c>
      <c r="H121" s="63" t="b">
        <f t="shared" si="15"/>
        <v>1</v>
      </c>
      <c r="I121" s="64" t="s">
        <v>33</v>
      </c>
      <c r="J121" s="63" t="s">
        <v>305</v>
      </c>
      <c r="K121" s="63" t="s">
        <v>305</v>
      </c>
      <c r="L121" s="93" t="s">
        <v>302</v>
      </c>
      <c r="M121" s="57" t="s">
        <v>35</v>
      </c>
      <c r="N121" s="89">
        <v>2020.0</v>
      </c>
      <c r="O121" s="57">
        <v>2.0</v>
      </c>
      <c r="P121" s="57" t="s">
        <v>46</v>
      </c>
      <c r="Q121" s="14">
        <v>2.0</v>
      </c>
      <c r="R121" s="94" t="s">
        <v>127</v>
      </c>
      <c r="S121" s="63" t="s">
        <v>38</v>
      </c>
      <c r="T121" s="57" t="s">
        <v>39</v>
      </c>
      <c r="U121" s="90">
        <v>1.450231628</v>
      </c>
      <c r="V121" s="63"/>
      <c r="W121" s="63"/>
      <c r="X121" s="64">
        <v>7631.0</v>
      </c>
      <c r="Y121" s="64">
        <v>153.0</v>
      </c>
      <c r="Z121" s="64" t="s">
        <v>72</v>
      </c>
      <c r="AA121" s="63"/>
      <c r="AB121" s="63"/>
      <c r="AC121" s="63"/>
      <c r="AD121" s="63"/>
      <c r="AE121" s="52" t="s">
        <v>48</v>
      </c>
      <c r="AF121" s="52" t="s">
        <v>49</v>
      </c>
      <c r="AG121" s="57"/>
    </row>
    <row r="122" ht="14.25" customHeight="1">
      <c r="A122" s="21">
        <v>33.0</v>
      </c>
      <c r="B122" s="15">
        <v>306.0</v>
      </c>
      <c r="C122" s="15">
        <v>9.0</v>
      </c>
      <c r="D122" s="37">
        <v>166.0</v>
      </c>
      <c r="E122" s="38" t="s">
        <v>239</v>
      </c>
      <c r="F122" s="39" t="s">
        <v>306</v>
      </c>
      <c r="G122" s="39" t="s">
        <v>306</v>
      </c>
      <c r="H122" s="12" t="b">
        <f t="shared" si="15"/>
        <v>1</v>
      </c>
      <c r="I122" s="40" t="s">
        <v>33</v>
      </c>
      <c r="J122" s="39" t="s">
        <v>307</v>
      </c>
      <c r="K122" s="39" t="s">
        <v>307</v>
      </c>
      <c r="L122" s="19" t="s">
        <v>308</v>
      </c>
      <c r="M122" s="32" t="s">
        <v>113</v>
      </c>
      <c r="N122" s="32">
        <v>2021.0</v>
      </c>
      <c r="O122" s="32">
        <v>3.0</v>
      </c>
      <c r="P122" s="32" t="s">
        <v>43</v>
      </c>
      <c r="Q122" s="14">
        <v>1.0</v>
      </c>
      <c r="R122" s="32"/>
      <c r="S122" s="32" t="s">
        <v>114</v>
      </c>
      <c r="T122" s="32" t="s">
        <v>39</v>
      </c>
      <c r="U122" s="39"/>
      <c r="V122" s="39"/>
      <c r="W122" s="39">
        <v>5.0</v>
      </c>
      <c r="X122" s="40">
        <v>13376.7</v>
      </c>
      <c r="Y122" s="40">
        <v>166.0</v>
      </c>
      <c r="Z122" s="40" t="s">
        <v>72</v>
      </c>
      <c r="AA122" s="39">
        <v>126.0</v>
      </c>
      <c r="AB122" s="39"/>
      <c r="AC122" s="39"/>
      <c r="AD122" s="39"/>
      <c r="AG122" s="13"/>
    </row>
    <row r="123" ht="14.25" customHeight="1">
      <c r="A123" s="57">
        <v>33.0</v>
      </c>
      <c r="B123" s="15">
        <v>355.0</v>
      </c>
      <c r="C123" s="15">
        <v>9.0</v>
      </c>
      <c r="D123" s="15">
        <v>166.0</v>
      </c>
      <c r="E123" s="62" t="s">
        <v>236</v>
      </c>
      <c r="F123" s="63" t="s">
        <v>309</v>
      </c>
      <c r="G123" s="63" t="s">
        <v>309</v>
      </c>
      <c r="H123" s="12" t="b">
        <f t="shared" si="15"/>
        <v>1</v>
      </c>
      <c r="I123" s="64" t="s">
        <v>33</v>
      </c>
      <c r="J123" s="63" t="s">
        <v>310</v>
      </c>
      <c r="K123" s="63" t="s">
        <v>310</v>
      </c>
      <c r="L123" s="19" t="s">
        <v>311</v>
      </c>
      <c r="M123" s="57" t="s">
        <v>297</v>
      </c>
      <c r="N123" s="57">
        <v>2018.0</v>
      </c>
      <c r="O123" s="57">
        <v>1.0</v>
      </c>
      <c r="P123" s="57" t="s">
        <v>43</v>
      </c>
      <c r="Q123" s="14">
        <v>1.0</v>
      </c>
      <c r="R123" s="63"/>
      <c r="S123" s="63" t="s">
        <v>44</v>
      </c>
      <c r="T123" s="57" t="s">
        <v>47</v>
      </c>
      <c r="U123" s="97">
        <v>0.1773547978579383</v>
      </c>
      <c r="V123" s="63"/>
      <c r="W123" s="63"/>
      <c r="X123" s="64">
        <v>3017.1</v>
      </c>
      <c r="Y123" s="64">
        <v>2930.0</v>
      </c>
      <c r="Z123" s="98">
        <v>1.0</v>
      </c>
      <c r="AA123" s="99">
        <v>81.40900140300855</v>
      </c>
      <c r="AB123" s="63"/>
      <c r="AC123" s="63"/>
      <c r="AD123" s="63"/>
      <c r="AE123" s="63" t="s">
        <v>51</v>
      </c>
      <c r="AF123" s="63" t="s">
        <v>52</v>
      </c>
      <c r="AG123" s="57"/>
    </row>
    <row r="124" ht="14.25" customHeight="1">
      <c r="A124" s="21">
        <v>33.0</v>
      </c>
      <c r="B124" s="15">
        <v>326.0</v>
      </c>
      <c r="C124" s="15">
        <v>9.0</v>
      </c>
      <c r="D124" s="37">
        <v>167.0</v>
      </c>
      <c r="E124" s="38" t="s">
        <v>239</v>
      </c>
      <c r="F124" s="39" t="s">
        <v>306</v>
      </c>
      <c r="G124" s="39" t="s">
        <v>306</v>
      </c>
      <c r="H124" s="12" t="b">
        <f t="shared" si="15"/>
        <v>1</v>
      </c>
      <c r="I124" s="40" t="s">
        <v>33</v>
      </c>
      <c r="J124" s="39" t="s">
        <v>307</v>
      </c>
      <c r="K124" s="39" t="s">
        <v>307</v>
      </c>
      <c r="L124" s="19" t="s">
        <v>312</v>
      </c>
      <c r="M124" s="32" t="s">
        <v>111</v>
      </c>
      <c r="N124" s="32">
        <v>2020.0</v>
      </c>
      <c r="O124" s="32">
        <v>3.0</v>
      </c>
      <c r="P124" s="32" t="s">
        <v>43</v>
      </c>
      <c r="Q124" s="14">
        <v>1.0</v>
      </c>
      <c r="R124" s="32"/>
      <c r="S124" s="32" t="s">
        <v>114</v>
      </c>
      <c r="T124" s="32" t="s">
        <v>39</v>
      </c>
      <c r="U124" s="39"/>
      <c r="V124" s="39"/>
      <c r="W124" s="39"/>
      <c r="X124" s="40">
        <v>13376.7</v>
      </c>
      <c r="Y124" s="40">
        <v>1.0</v>
      </c>
      <c r="Z124" s="40" t="s">
        <v>72</v>
      </c>
      <c r="AA124" s="39"/>
      <c r="AB124" s="39"/>
      <c r="AC124" s="39"/>
      <c r="AD124" s="39"/>
      <c r="AG124" s="25"/>
    </row>
    <row r="125" ht="14.25" customHeight="1">
      <c r="A125" s="21">
        <v>33.0</v>
      </c>
      <c r="B125" s="15">
        <v>348.0</v>
      </c>
      <c r="C125" s="15">
        <v>9.0</v>
      </c>
      <c r="D125" s="15">
        <v>167.0</v>
      </c>
      <c r="E125" s="16" t="s">
        <v>239</v>
      </c>
      <c r="F125" s="12" t="s">
        <v>313</v>
      </c>
      <c r="G125" s="12" t="s">
        <v>313</v>
      </c>
      <c r="H125" s="12" t="b">
        <f t="shared" si="15"/>
        <v>1</v>
      </c>
      <c r="I125" s="14" t="s">
        <v>33</v>
      </c>
      <c r="J125" s="12" t="s">
        <v>310</v>
      </c>
      <c r="K125" s="12" t="s">
        <v>314</v>
      </c>
      <c r="L125" s="19" t="s">
        <v>315</v>
      </c>
      <c r="M125" s="13" t="s">
        <v>121</v>
      </c>
      <c r="N125" s="13">
        <v>2022.0</v>
      </c>
      <c r="O125" s="13">
        <v>3.0</v>
      </c>
      <c r="P125" s="13" t="s">
        <v>43</v>
      </c>
      <c r="Q125" s="14">
        <v>1.0</v>
      </c>
      <c r="R125" s="13"/>
      <c r="S125" s="13" t="s">
        <v>114</v>
      </c>
      <c r="T125" s="13" t="s">
        <v>39</v>
      </c>
      <c r="U125" s="12">
        <v>0.914</v>
      </c>
      <c r="X125" s="14">
        <v>3017.1</v>
      </c>
      <c r="Y125" s="14">
        <v>72.8</v>
      </c>
      <c r="Z125" s="14" t="s">
        <v>72</v>
      </c>
      <c r="AE125" s="12" t="s">
        <v>54</v>
      </c>
      <c r="AF125" s="12" t="s">
        <v>52</v>
      </c>
      <c r="AG125" s="13"/>
    </row>
    <row r="126" ht="14.25" customHeight="1">
      <c r="A126" s="21">
        <v>33.0</v>
      </c>
      <c r="B126" s="15">
        <v>327.0</v>
      </c>
      <c r="C126" s="15">
        <v>9.0</v>
      </c>
      <c r="D126" s="15">
        <v>168.0</v>
      </c>
      <c r="E126" s="16" t="s">
        <v>239</v>
      </c>
      <c r="F126" s="12" t="s">
        <v>316</v>
      </c>
      <c r="G126" s="12" t="s">
        <v>316</v>
      </c>
      <c r="H126" s="12" t="b">
        <f t="shared" si="15"/>
        <v>1</v>
      </c>
      <c r="I126" s="14" t="s">
        <v>33</v>
      </c>
      <c r="J126" s="14" t="s">
        <v>317</v>
      </c>
      <c r="K126" s="12" t="s">
        <v>317</v>
      </c>
      <c r="L126" s="19" t="s">
        <v>318</v>
      </c>
      <c r="M126" s="13" t="s">
        <v>121</v>
      </c>
      <c r="N126" s="13">
        <v>2022.0</v>
      </c>
      <c r="O126" s="13">
        <v>3.0</v>
      </c>
      <c r="P126" s="13" t="s">
        <v>36</v>
      </c>
      <c r="Q126" s="21">
        <v>3.0</v>
      </c>
      <c r="R126" s="13"/>
      <c r="S126" s="13" t="s">
        <v>114</v>
      </c>
      <c r="T126" s="13" t="s">
        <v>39</v>
      </c>
      <c r="U126" s="12">
        <v>0.586</v>
      </c>
      <c r="X126" s="40">
        <v>13376.7</v>
      </c>
      <c r="Y126" s="14">
        <v>1377.7</v>
      </c>
      <c r="Z126" s="14" t="s">
        <v>72</v>
      </c>
      <c r="AG126" s="13"/>
      <c r="AH126" s="26"/>
      <c r="AI126" s="26"/>
      <c r="AJ126" s="26"/>
      <c r="AK126" s="26"/>
      <c r="AL126" s="26"/>
      <c r="AM126" s="26"/>
      <c r="AN126" s="26"/>
      <c r="AO126" s="26"/>
      <c r="AP126" s="26"/>
      <c r="AQ126" s="26"/>
      <c r="AR126" s="26"/>
      <c r="AS126" s="26"/>
      <c r="AT126" s="26"/>
      <c r="AU126" s="26"/>
      <c r="AV126" s="26"/>
      <c r="AW126" s="26"/>
      <c r="AX126" s="26"/>
      <c r="AY126" s="26"/>
      <c r="AZ126" s="26"/>
    </row>
    <row r="127" ht="14.25" customHeight="1">
      <c r="A127" s="13">
        <v>33.0</v>
      </c>
      <c r="B127" s="15">
        <v>160.0</v>
      </c>
      <c r="C127" s="15">
        <v>9.0</v>
      </c>
      <c r="D127" s="15">
        <v>168.0</v>
      </c>
      <c r="E127" s="16" t="s">
        <v>236</v>
      </c>
      <c r="F127" s="12" t="s">
        <v>319</v>
      </c>
      <c r="G127" s="81" t="s">
        <v>320</v>
      </c>
      <c r="H127" s="12" t="b">
        <f t="shared" si="15"/>
        <v>1</v>
      </c>
      <c r="I127" s="14" t="s">
        <v>33</v>
      </c>
      <c r="J127" s="12" t="s">
        <v>321</v>
      </c>
      <c r="K127" s="12" t="s">
        <v>321</v>
      </c>
      <c r="L127" s="19" t="s">
        <v>322</v>
      </c>
      <c r="M127" s="13" t="s">
        <v>283</v>
      </c>
      <c r="N127" s="13">
        <v>2021.0</v>
      </c>
      <c r="O127" s="13">
        <v>1.0</v>
      </c>
      <c r="P127" s="13" t="s">
        <v>43</v>
      </c>
      <c r="Q127" s="14">
        <v>1.0</v>
      </c>
      <c r="R127" s="21" t="s">
        <v>37</v>
      </c>
      <c r="S127" s="12" t="s">
        <v>38</v>
      </c>
      <c r="T127" s="13" t="s">
        <v>39</v>
      </c>
      <c r="U127" s="24">
        <v>1.00526800837587</v>
      </c>
      <c r="Y127" s="14">
        <v>1.0</v>
      </c>
      <c r="Z127" s="14">
        <v>1.0</v>
      </c>
      <c r="AA127" s="12">
        <v>500.0</v>
      </c>
      <c r="AB127" s="24">
        <v>0.942304653993023</v>
      </c>
      <c r="AG127" s="13"/>
      <c r="AH127" s="26"/>
      <c r="AI127" s="26"/>
      <c r="AJ127" s="26"/>
      <c r="AK127" s="26"/>
      <c r="AL127" s="26"/>
      <c r="AM127" s="26"/>
      <c r="AN127" s="26"/>
      <c r="AO127" s="26"/>
      <c r="AP127" s="26"/>
      <c r="AQ127" s="26"/>
      <c r="AR127" s="26"/>
      <c r="AS127" s="26"/>
      <c r="AT127" s="26"/>
      <c r="AU127" s="26"/>
      <c r="AV127" s="26"/>
      <c r="AW127" s="26"/>
      <c r="AX127" s="26"/>
      <c r="AY127" s="26"/>
      <c r="AZ127" s="26"/>
    </row>
    <row r="128" ht="14.25" customHeight="1">
      <c r="A128" s="13">
        <v>33.0</v>
      </c>
      <c r="B128" s="15">
        <v>273.0</v>
      </c>
      <c r="C128" s="15">
        <v>9.0</v>
      </c>
      <c r="D128" s="15">
        <v>169.0</v>
      </c>
      <c r="E128" s="16" t="s">
        <v>236</v>
      </c>
      <c r="F128" s="12" t="s">
        <v>323</v>
      </c>
      <c r="G128" s="12" t="str">
        <f>F128</f>
        <v>Bombayduck</v>
      </c>
      <c r="H128" s="12" t="b">
        <f t="shared" si="15"/>
        <v>1</v>
      </c>
      <c r="I128" s="14" t="s">
        <v>33</v>
      </c>
      <c r="J128" s="12" t="str">
        <f>K128</f>
        <v>Harpadon nehereus</v>
      </c>
      <c r="K128" s="12" t="s">
        <v>324</v>
      </c>
      <c r="L128" s="19" t="s">
        <v>325</v>
      </c>
      <c r="M128" s="13" t="s">
        <v>42</v>
      </c>
      <c r="N128" s="13">
        <v>2021.0</v>
      </c>
      <c r="O128" s="13">
        <v>1.0</v>
      </c>
      <c r="P128" s="13" t="s">
        <v>43</v>
      </c>
      <c r="Q128" s="14">
        <v>1.0</v>
      </c>
      <c r="S128" s="12" t="s">
        <v>44</v>
      </c>
      <c r="T128" s="13" t="s">
        <v>39</v>
      </c>
      <c r="U128" s="24">
        <v>0.9929616082082463</v>
      </c>
      <c r="X128" s="14">
        <v>64136.1</v>
      </c>
      <c r="Y128" s="12">
        <f>64098.1/2</f>
        <v>32049.05</v>
      </c>
      <c r="Z128" s="14">
        <v>1.0</v>
      </c>
      <c r="AA128" s="12">
        <v>89637.0</v>
      </c>
      <c r="AB128" s="24">
        <v>0.9014210512003076</v>
      </c>
      <c r="AG128" s="25"/>
    </row>
    <row r="129" ht="14.25" customHeight="1">
      <c r="A129" s="57">
        <v>33.0</v>
      </c>
      <c r="B129" s="15">
        <v>285.0</v>
      </c>
      <c r="C129" s="15">
        <v>9.0</v>
      </c>
      <c r="D129" s="15">
        <v>169.0</v>
      </c>
      <c r="E129" s="62" t="s">
        <v>236</v>
      </c>
      <c r="F129" s="63" t="s">
        <v>326</v>
      </c>
      <c r="G129" s="18" t="s">
        <v>327</v>
      </c>
      <c r="H129" s="12" t="b">
        <f t="shared" si="15"/>
        <v>0</v>
      </c>
      <c r="I129" s="64" t="s">
        <v>33</v>
      </c>
      <c r="J129" s="86" t="s">
        <v>328</v>
      </c>
      <c r="K129" s="100" t="s">
        <v>329</v>
      </c>
      <c r="L129" s="19" t="s">
        <v>330</v>
      </c>
      <c r="M129" s="57" t="s">
        <v>42</v>
      </c>
      <c r="N129" s="57">
        <v>2021.0</v>
      </c>
      <c r="O129" s="57">
        <v>1.0</v>
      </c>
      <c r="P129" s="57" t="s">
        <v>36</v>
      </c>
      <c r="Q129" s="21">
        <v>3.0</v>
      </c>
      <c r="S129" s="63" t="s">
        <v>44</v>
      </c>
      <c r="T129" s="57" t="s">
        <v>47</v>
      </c>
      <c r="U129" s="92">
        <v>0.5329803826456203</v>
      </c>
      <c r="V129" s="63"/>
      <c r="W129" s="63"/>
      <c r="X129" s="64">
        <v>12138.2</v>
      </c>
      <c r="Y129" s="64">
        <v>1.0</v>
      </c>
      <c r="Z129" s="64">
        <v>1.0</v>
      </c>
      <c r="AA129" s="63">
        <v>39517.0</v>
      </c>
      <c r="AB129" s="92">
        <v>2.1425337224632375</v>
      </c>
      <c r="AC129" s="63"/>
      <c r="AD129" s="63"/>
      <c r="AE129" s="63"/>
      <c r="AF129" s="63"/>
      <c r="AG129" s="57"/>
    </row>
    <row r="130" ht="14.25" customHeight="1">
      <c r="A130" s="57">
        <v>33.0</v>
      </c>
      <c r="B130" s="15">
        <v>274.0</v>
      </c>
      <c r="C130" s="15">
        <v>9.0</v>
      </c>
      <c r="D130" s="15">
        <v>170.0</v>
      </c>
      <c r="E130" s="62" t="s">
        <v>236</v>
      </c>
      <c r="F130" s="63" t="s">
        <v>323</v>
      </c>
      <c r="G130" s="12" t="str">
        <f>F130</f>
        <v>Bombayduck</v>
      </c>
      <c r="H130" s="12" t="b">
        <f t="shared" si="15"/>
        <v>1</v>
      </c>
      <c r="I130" s="64" t="s">
        <v>33</v>
      </c>
      <c r="J130" s="12" t="str">
        <f>K130</f>
        <v>Harpadon nehereus</v>
      </c>
      <c r="K130" s="63" t="s">
        <v>324</v>
      </c>
      <c r="L130" s="19" t="s">
        <v>331</v>
      </c>
      <c r="M130" s="57" t="s">
        <v>45</v>
      </c>
      <c r="N130" s="57">
        <v>2021.0</v>
      </c>
      <c r="O130" s="57">
        <v>1.0</v>
      </c>
      <c r="P130" s="57" t="s">
        <v>46</v>
      </c>
      <c r="Q130" s="14">
        <v>2.0</v>
      </c>
      <c r="S130" s="63" t="s">
        <v>44</v>
      </c>
      <c r="T130" s="57" t="s">
        <v>47</v>
      </c>
      <c r="U130" s="92">
        <v>1.2802546792532148</v>
      </c>
      <c r="V130" s="63"/>
      <c r="W130" s="63"/>
      <c r="X130" s="64">
        <v>64136.1</v>
      </c>
      <c r="Y130" s="63">
        <f>64098.1/2</f>
        <v>32049.05</v>
      </c>
      <c r="Z130" s="64" t="s">
        <v>72</v>
      </c>
      <c r="AA130" s="63">
        <v>36256.0</v>
      </c>
      <c r="AB130" s="92">
        <v>0.40830009531602357</v>
      </c>
      <c r="AC130" s="63"/>
      <c r="AD130" s="63"/>
      <c r="AE130" s="63" t="s">
        <v>54</v>
      </c>
      <c r="AF130" s="63" t="s">
        <v>52</v>
      </c>
      <c r="AG130" s="57"/>
    </row>
    <row r="131" ht="14.25" customHeight="1">
      <c r="A131" s="13">
        <v>33.0</v>
      </c>
      <c r="B131" s="15">
        <v>165.0</v>
      </c>
      <c r="C131" s="15">
        <v>9.0</v>
      </c>
      <c r="D131" s="15">
        <v>170.0</v>
      </c>
      <c r="E131" s="16" t="s">
        <v>236</v>
      </c>
      <c r="F131" s="12" t="s">
        <v>326</v>
      </c>
      <c r="G131" s="18" t="s">
        <v>332</v>
      </c>
      <c r="H131" s="12" t="b">
        <f t="shared" si="15"/>
        <v>1</v>
      </c>
      <c r="I131" s="30" t="s">
        <v>33</v>
      </c>
      <c r="J131" s="31" t="s">
        <v>333</v>
      </c>
      <c r="K131" s="31" t="s">
        <v>333</v>
      </c>
      <c r="L131" s="19" t="s">
        <v>332</v>
      </c>
      <c r="M131" s="13" t="s">
        <v>35</v>
      </c>
      <c r="N131" s="20">
        <v>2020.0</v>
      </c>
      <c r="O131" s="13">
        <v>2.0</v>
      </c>
      <c r="P131" s="13" t="s">
        <v>43</v>
      </c>
      <c r="Q131" s="14">
        <v>1.0</v>
      </c>
      <c r="R131" s="21" t="s">
        <v>37</v>
      </c>
      <c r="S131" s="12" t="s">
        <v>38</v>
      </c>
      <c r="T131" s="13" t="s">
        <v>39</v>
      </c>
      <c r="U131" s="23">
        <v>0.989711368</v>
      </c>
      <c r="X131" s="14">
        <v>94638.2</v>
      </c>
      <c r="Y131" s="14">
        <v>94638.2</v>
      </c>
      <c r="Z131" s="14">
        <v>1.0</v>
      </c>
      <c r="AG131" s="13"/>
    </row>
    <row r="132" ht="14.25" customHeight="1">
      <c r="A132" s="13">
        <v>33.0</v>
      </c>
      <c r="B132" s="15">
        <v>277.0</v>
      </c>
      <c r="C132" s="15">
        <v>9.0</v>
      </c>
      <c r="D132" s="15">
        <v>171.0</v>
      </c>
      <c r="E132" s="16" t="s">
        <v>236</v>
      </c>
      <c r="F132" s="12" t="s">
        <v>334</v>
      </c>
      <c r="G132" s="73" t="s">
        <v>335</v>
      </c>
      <c r="H132" s="12" t="b">
        <f t="shared" si="15"/>
        <v>0</v>
      </c>
      <c r="I132" s="14" t="s">
        <v>33</v>
      </c>
      <c r="J132" s="73" t="s">
        <v>336</v>
      </c>
      <c r="K132" s="28" t="s">
        <v>337</v>
      </c>
      <c r="L132" s="19" t="s">
        <v>338</v>
      </c>
      <c r="M132" s="13" t="s">
        <v>50</v>
      </c>
      <c r="N132" s="13">
        <v>2021.0</v>
      </c>
      <c r="O132" s="13">
        <v>1.0</v>
      </c>
      <c r="P132" s="13" t="s">
        <v>43</v>
      </c>
      <c r="Q132" s="14">
        <v>1.0</v>
      </c>
      <c r="S132" s="12" t="s">
        <v>44</v>
      </c>
      <c r="T132" s="13" t="s">
        <v>39</v>
      </c>
      <c r="U132" s="24">
        <v>0.980828</v>
      </c>
      <c r="Y132" s="14">
        <v>1.0</v>
      </c>
      <c r="Z132" s="14" t="s">
        <v>72</v>
      </c>
      <c r="AA132" s="12">
        <v>6436.0</v>
      </c>
      <c r="AB132" s="24">
        <v>0.571092</v>
      </c>
      <c r="AG132" s="13"/>
    </row>
    <row r="133" ht="14.25" customHeight="1">
      <c r="A133" s="21">
        <v>33.0</v>
      </c>
      <c r="B133" s="15">
        <v>401.0</v>
      </c>
      <c r="C133" s="15">
        <v>9.0</v>
      </c>
      <c r="D133" s="15">
        <v>171.0</v>
      </c>
      <c r="E133" s="16" t="s">
        <v>239</v>
      </c>
      <c r="F133" s="12" t="s">
        <v>339</v>
      </c>
      <c r="G133" s="63" t="s">
        <v>339</v>
      </c>
      <c r="H133" s="12" t="b">
        <f t="shared" si="15"/>
        <v>1</v>
      </c>
      <c r="I133" s="14" t="s">
        <v>33</v>
      </c>
      <c r="J133" s="12" t="s">
        <v>340</v>
      </c>
      <c r="K133" s="12" t="s">
        <v>340</v>
      </c>
      <c r="L133" s="19" t="s">
        <v>341</v>
      </c>
      <c r="M133" s="13" t="s">
        <v>297</v>
      </c>
      <c r="N133" s="13">
        <v>2018.0</v>
      </c>
      <c r="O133" s="13">
        <v>1.0</v>
      </c>
      <c r="P133" s="13" t="s">
        <v>43</v>
      </c>
      <c r="Q133" s="14">
        <v>1.0</v>
      </c>
      <c r="S133" s="12" t="s">
        <v>44</v>
      </c>
      <c r="T133" s="13" t="s">
        <v>47</v>
      </c>
      <c r="U133" s="29">
        <v>0.17506820246088745</v>
      </c>
      <c r="X133" s="14">
        <v>3558.8</v>
      </c>
      <c r="Y133" s="14">
        <v>3546.0</v>
      </c>
      <c r="Z133" s="95">
        <v>1.0</v>
      </c>
      <c r="AA133" s="96">
        <v>58.34877750433844</v>
      </c>
      <c r="AE133" s="12" t="s">
        <v>48</v>
      </c>
      <c r="AF133" s="12" t="s">
        <v>49</v>
      </c>
      <c r="AG133" s="13"/>
    </row>
    <row r="134" ht="14.25" customHeight="1">
      <c r="A134" s="57">
        <v>33.0</v>
      </c>
      <c r="B134" s="15">
        <v>276.0</v>
      </c>
      <c r="C134" s="15">
        <v>9.0</v>
      </c>
      <c r="D134" s="15">
        <v>172.0</v>
      </c>
      <c r="E134" s="62" t="s">
        <v>236</v>
      </c>
      <c r="F134" s="63" t="s">
        <v>334</v>
      </c>
      <c r="G134" s="91" t="s">
        <v>335</v>
      </c>
      <c r="H134" s="12" t="b">
        <f t="shared" si="15"/>
        <v>0</v>
      </c>
      <c r="I134" s="64" t="s">
        <v>33</v>
      </c>
      <c r="J134" s="91" t="s">
        <v>336</v>
      </c>
      <c r="K134" s="100" t="s">
        <v>337</v>
      </c>
      <c r="L134" s="19" t="s">
        <v>342</v>
      </c>
      <c r="M134" s="57" t="s">
        <v>45</v>
      </c>
      <c r="N134" s="57">
        <v>2021.0</v>
      </c>
      <c r="O134" s="57">
        <v>1.0</v>
      </c>
      <c r="P134" s="57" t="s">
        <v>43</v>
      </c>
      <c r="Q134" s="14">
        <v>1.0</v>
      </c>
      <c r="R134" s="63"/>
      <c r="S134" s="63" t="s">
        <v>44</v>
      </c>
      <c r="T134" s="57" t="s">
        <v>47</v>
      </c>
      <c r="U134" s="92">
        <v>0.9644276700155664</v>
      </c>
      <c r="V134" s="63"/>
      <c r="W134" s="63"/>
      <c r="X134" s="63"/>
      <c r="Y134" s="64">
        <v>1.0</v>
      </c>
      <c r="Z134" s="64">
        <v>1.0</v>
      </c>
      <c r="AA134" s="63">
        <v>715.0</v>
      </c>
      <c r="AB134" s="92">
        <v>0.2117901398148148</v>
      </c>
      <c r="AC134" s="63"/>
      <c r="AD134" s="63"/>
      <c r="AE134" s="63" t="s">
        <v>54</v>
      </c>
      <c r="AF134" s="63" t="s">
        <v>52</v>
      </c>
      <c r="AG134" s="57"/>
    </row>
    <row r="135" ht="14.25" customHeight="1">
      <c r="A135" s="21">
        <v>33.0</v>
      </c>
      <c r="B135" s="15">
        <v>129.0</v>
      </c>
      <c r="C135" s="15">
        <v>9.0</v>
      </c>
      <c r="D135" s="15">
        <v>172.0</v>
      </c>
      <c r="E135" s="16" t="s">
        <v>239</v>
      </c>
      <c r="F135" s="12" t="s">
        <v>339</v>
      </c>
      <c r="G135" s="12" t="s">
        <v>339</v>
      </c>
      <c r="H135" s="12" t="b">
        <f t="shared" si="15"/>
        <v>1</v>
      </c>
      <c r="I135" s="14" t="s">
        <v>33</v>
      </c>
      <c r="J135" s="12" t="s">
        <v>340</v>
      </c>
      <c r="K135" s="12" t="s">
        <v>340</v>
      </c>
      <c r="L135" s="19" t="s">
        <v>339</v>
      </c>
      <c r="M135" s="13" t="s">
        <v>35</v>
      </c>
      <c r="N135" s="20">
        <v>2020.0</v>
      </c>
      <c r="O135" s="13">
        <v>2.0</v>
      </c>
      <c r="P135" s="13" t="s">
        <v>46</v>
      </c>
      <c r="Q135" s="14">
        <v>2.0</v>
      </c>
      <c r="R135" s="22" t="s">
        <v>127</v>
      </c>
      <c r="S135" s="12" t="s">
        <v>38</v>
      </c>
      <c r="T135" s="13" t="s">
        <v>39</v>
      </c>
      <c r="U135" s="23">
        <v>1.602436545</v>
      </c>
      <c r="X135" s="14">
        <v>3558.8</v>
      </c>
      <c r="Y135" s="14">
        <v>12.5</v>
      </c>
      <c r="Z135" s="14" t="s">
        <v>72</v>
      </c>
      <c r="AG135" s="13"/>
    </row>
    <row r="136" ht="14.25" customHeight="1">
      <c r="A136" s="57">
        <v>33.0</v>
      </c>
      <c r="B136" s="15">
        <v>278.0</v>
      </c>
      <c r="C136" s="15">
        <v>9.0</v>
      </c>
      <c r="D136" s="15">
        <v>173.0</v>
      </c>
      <c r="E136" s="62" t="s">
        <v>236</v>
      </c>
      <c r="F136" s="63" t="s">
        <v>334</v>
      </c>
      <c r="G136" s="73" t="s">
        <v>335</v>
      </c>
      <c r="H136" s="12" t="b">
        <f t="shared" si="15"/>
        <v>0</v>
      </c>
      <c r="I136" s="64" t="s">
        <v>33</v>
      </c>
      <c r="J136" s="91" t="s">
        <v>336</v>
      </c>
      <c r="K136" s="100" t="s">
        <v>337</v>
      </c>
      <c r="L136" s="19" t="s">
        <v>343</v>
      </c>
      <c r="M136" s="57" t="s">
        <v>53</v>
      </c>
      <c r="N136" s="57">
        <v>2021.0</v>
      </c>
      <c r="O136" s="57">
        <v>1.0</v>
      </c>
      <c r="P136" s="57" t="s">
        <v>46</v>
      </c>
      <c r="Q136" s="14">
        <v>2.0</v>
      </c>
      <c r="R136" s="63"/>
      <c r="S136" s="63" t="s">
        <v>44</v>
      </c>
      <c r="T136" s="57" t="s">
        <v>39</v>
      </c>
      <c r="U136" s="92">
        <v>1.232201</v>
      </c>
      <c r="V136" s="63"/>
      <c r="W136" s="63"/>
      <c r="X136" s="63"/>
      <c r="Y136" s="64">
        <v>1.0</v>
      </c>
      <c r="Z136" s="64" t="s">
        <v>72</v>
      </c>
      <c r="AA136" s="63">
        <v>7340.0</v>
      </c>
      <c r="AB136" s="92">
        <v>0.334686</v>
      </c>
      <c r="AC136" s="63"/>
      <c r="AD136" s="63"/>
      <c r="AE136" s="63"/>
      <c r="AF136" s="63"/>
      <c r="AG136" s="67"/>
    </row>
    <row r="137" ht="14.25" customHeight="1">
      <c r="A137" s="21">
        <v>33.0</v>
      </c>
      <c r="B137" s="15">
        <v>367.0</v>
      </c>
      <c r="C137" s="15">
        <v>9.0</v>
      </c>
      <c r="D137" s="15">
        <v>173.0</v>
      </c>
      <c r="E137" s="16" t="s">
        <v>239</v>
      </c>
      <c r="F137" s="12" t="s">
        <v>344</v>
      </c>
      <c r="H137" s="12" t="b">
        <f t="shared" si="15"/>
        <v>0</v>
      </c>
      <c r="I137" s="14" t="s">
        <v>33</v>
      </c>
      <c r="J137" s="81" t="s">
        <v>345</v>
      </c>
      <c r="K137" s="28" t="s">
        <v>346</v>
      </c>
      <c r="L137" s="19" t="s">
        <v>50</v>
      </c>
      <c r="M137" s="13" t="s">
        <v>50</v>
      </c>
      <c r="N137" s="13">
        <v>2021.0</v>
      </c>
      <c r="O137" s="13">
        <v>1.0</v>
      </c>
      <c r="P137" s="13" t="s">
        <v>46</v>
      </c>
      <c r="Q137" s="14">
        <v>2.0</v>
      </c>
      <c r="S137" s="12" t="s">
        <v>44</v>
      </c>
      <c r="T137" s="13" t="s">
        <v>47</v>
      </c>
      <c r="U137" s="24">
        <v>1.237534</v>
      </c>
      <c r="X137" s="14">
        <v>39.0</v>
      </c>
      <c r="Y137" s="14">
        <v>1.0</v>
      </c>
      <c r="Z137" s="14">
        <v>1.0</v>
      </c>
      <c r="AA137" s="12">
        <v>33143.0</v>
      </c>
      <c r="AB137" s="24">
        <v>0.980913</v>
      </c>
      <c r="AG137" s="25"/>
    </row>
    <row r="138" ht="14.25" customHeight="1">
      <c r="A138" s="46">
        <v>33.0</v>
      </c>
      <c r="B138" s="15">
        <v>155.0</v>
      </c>
      <c r="C138" s="15">
        <v>9.0</v>
      </c>
      <c r="D138" s="37">
        <v>174.0</v>
      </c>
      <c r="E138" s="38" t="s">
        <v>239</v>
      </c>
      <c r="F138" s="39" t="s">
        <v>347</v>
      </c>
      <c r="G138" s="39" t="s">
        <v>347</v>
      </c>
      <c r="H138" s="12" t="b">
        <f t="shared" si="15"/>
        <v>1</v>
      </c>
      <c r="I138" s="60" t="s">
        <v>33</v>
      </c>
      <c r="J138" s="61" t="s">
        <v>348</v>
      </c>
      <c r="K138" s="61" t="s">
        <v>348</v>
      </c>
      <c r="L138" s="19" t="s">
        <v>347</v>
      </c>
      <c r="M138" s="32" t="s">
        <v>35</v>
      </c>
      <c r="N138" s="44">
        <v>2020.0</v>
      </c>
      <c r="O138" s="32">
        <v>2.0</v>
      </c>
      <c r="P138" s="32" t="s">
        <v>43</v>
      </c>
      <c r="Q138" s="14">
        <v>1.0</v>
      </c>
      <c r="R138" s="46" t="s">
        <v>37</v>
      </c>
      <c r="S138" s="32" t="s">
        <v>38</v>
      </c>
      <c r="T138" s="32" t="s">
        <v>39</v>
      </c>
      <c r="U138" s="45">
        <v>1.180368656</v>
      </c>
      <c r="V138" s="39"/>
      <c r="W138" s="39"/>
      <c r="X138" s="40">
        <v>11268.0</v>
      </c>
      <c r="Y138" s="40">
        <v>8839.0</v>
      </c>
      <c r="Z138" s="40">
        <v>1.0</v>
      </c>
      <c r="AA138" s="39"/>
      <c r="AB138" s="39"/>
      <c r="AC138" s="39"/>
      <c r="AD138" s="39"/>
      <c r="AE138" s="39"/>
      <c r="AF138" s="39"/>
      <c r="AG138" s="13"/>
    </row>
    <row r="139" ht="14.25" customHeight="1">
      <c r="A139" s="21">
        <v>33.0</v>
      </c>
      <c r="B139" s="15">
        <v>366.0</v>
      </c>
      <c r="C139" s="15">
        <v>9.0</v>
      </c>
      <c r="D139" s="15">
        <v>174.0</v>
      </c>
      <c r="E139" s="16" t="s">
        <v>239</v>
      </c>
      <c r="F139" s="12" t="s">
        <v>344</v>
      </c>
      <c r="H139" s="12" t="b">
        <f t="shared" si="15"/>
        <v>0</v>
      </c>
      <c r="I139" s="14" t="s">
        <v>33</v>
      </c>
      <c r="J139" s="81" t="s">
        <v>345</v>
      </c>
      <c r="K139" s="28" t="s">
        <v>346</v>
      </c>
      <c r="L139" s="19" t="s">
        <v>188</v>
      </c>
      <c r="M139" s="13" t="s">
        <v>188</v>
      </c>
      <c r="N139" s="13">
        <v>2021.0</v>
      </c>
      <c r="O139" s="13">
        <v>1.0</v>
      </c>
      <c r="P139" s="13" t="s">
        <v>46</v>
      </c>
      <c r="Q139" s="14">
        <v>2.0</v>
      </c>
      <c r="S139" s="12" t="s">
        <v>44</v>
      </c>
      <c r="T139" s="13" t="s">
        <v>47</v>
      </c>
      <c r="U139" s="24">
        <v>1.340061501157921</v>
      </c>
      <c r="X139" s="14">
        <v>39.0</v>
      </c>
      <c r="Y139" s="14">
        <v>1.0</v>
      </c>
      <c r="Z139" s="14" t="s">
        <v>72</v>
      </c>
      <c r="AA139" s="12">
        <v>1490.0</v>
      </c>
      <c r="AB139" s="24">
        <v>0.02926360647295999</v>
      </c>
      <c r="AG139" s="25"/>
    </row>
    <row r="140" ht="14.25" customHeight="1">
      <c r="A140" s="50">
        <v>33.0</v>
      </c>
      <c r="B140" s="15">
        <v>335.0</v>
      </c>
      <c r="C140" s="15">
        <v>9.0</v>
      </c>
      <c r="D140" s="37">
        <v>175.0</v>
      </c>
      <c r="E140" s="51" t="s">
        <v>239</v>
      </c>
      <c r="F140" s="52" t="s">
        <v>347</v>
      </c>
      <c r="G140" s="39" t="s">
        <v>347</v>
      </c>
      <c r="H140" s="12" t="b">
        <f t="shared" si="15"/>
        <v>1</v>
      </c>
      <c r="I140" s="53" t="s">
        <v>33</v>
      </c>
      <c r="J140" s="52" t="s">
        <v>348</v>
      </c>
      <c r="K140" s="52" t="s">
        <v>348</v>
      </c>
      <c r="L140" s="93" t="s">
        <v>349</v>
      </c>
      <c r="M140" s="54" t="s">
        <v>113</v>
      </c>
      <c r="N140" s="54">
        <v>2021.0</v>
      </c>
      <c r="O140" s="54">
        <v>3.0</v>
      </c>
      <c r="P140" s="54" t="s">
        <v>43</v>
      </c>
      <c r="Q140" s="14">
        <v>1.0</v>
      </c>
      <c r="R140" s="54"/>
      <c r="S140" s="54" t="s">
        <v>114</v>
      </c>
      <c r="T140" s="54" t="s">
        <v>39</v>
      </c>
      <c r="U140" s="52"/>
      <c r="V140" s="52"/>
      <c r="W140" s="52">
        <v>587.0</v>
      </c>
      <c r="X140" s="53">
        <v>11268.0</v>
      </c>
      <c r="Y140" s="52">
        <f>2428/2</f>
        <v>1214</v>
      </c>
      <c r="Z140" s="53" t="s">
        <v>72</v>
      </c>
      <c r="AA140" s="52">
        <v>2220.0</v>
      </c>
      <c r="AB140" s="52"/>
      <c r="AC140" s="52"/>
      <c r="AD140" s="52"/>
      <c r="AE140" s="52"/>
      <c r="AF140" s="52"/>
      <c r="AG140" s="54"/>
      <c r="AH140" s="26"/>
      <c r="AI140" s="26"/>
      <c r="AJ140" s="26"/>
      <c r="AK140" s="26"/>
      <c r="AL140" s="26"/>
      <c r="AM140" s="26"/>
      <c r="AN140" s="26"/>
      <c r="AO140" s="26"/>
      <c r="AP140" s="26"/>
      <c r="AQ140" s="26"/>
      <c r="AR140" s="26"/>
      <c r="AS140" s="26"/>
      <c r="AT140" s="26"/>
      <c r="AU140" s="26"/>
      <c r="AV140" s="26"/>
      <c r="AW140" s="26"/>
      <c r="AX140" s="26"/>
      <c r="AY140" s="26"/>
      <c r="AZ140" s="26"/>
    </row>
    <row r="141" ht="14.25" customHeight="1">
      <c r="A141" s="80">
        <v>33.0</v>
      </c>
      <c r="B141" s="15">
        <v>364.0</v>
      </c>
      <c r="C141" s="15">
        <v>9.0</v>
      </c>
      <c r="D141" s="15">
        <v>175.0</v>
      </c>
      <c r="E141" s="62" t="s">
        <v>239</v>
      </c>
      <c r="F141" s="63" t="s">
        <v>344</v>
      </c>
      <c r="H141" s="12" t="b">
        <f t="shared" si="15"/>
        <v>0</v>
      </c>
      <c r="I141" s="64" t="s">
        <v>33</v>
      </c>
      <c r="J141" s="101" t="s">
        <v>345</v>
      </c>
      <c r="K141" s="100" t="s">
        <v>346</v>
      </c>
      <c r="L141" s="19" t="s">
        <v>42</v>
      </c>
      <c r="M141" s="57" t="s">
        <v>42</v>
      </c>
      <c r="N141" s="57">
        <v>2021.0</v>
      </c>
      <c r="O141" s="57">
        <v>1.0</v>
      </c>
      <c r="P141" s="57" t="s">
        <v>36</v>
      </c>
      <c r="Q141" s="21">
        <v>3.0</v>
      </c>
      <c r="S141" s="63" t="s">
        <v>44</v>
      </c>
      <c r="T141" s="57" t="s">
        <v>47</v>
      </c>
      <c r="U141" s="92">
        <v>0.4148498038585585</v>
      </c>
      <c r="V141" s="63"/>
      <c r="W141" s="63"/>
      <c r="X141" s="64">
        <v>39.0</v>
      </c>
      <c r="Y141" s="64">
        <v>1.0</v>
      </c>
      <c r="Z141" s="64" t="s">
        <v>72</v>
      </c>
      <c r="AA141" s="63">
        <v>19212.0</v>
      </c>
      <c r="AB141" s="92">
        <v>3.6106117738556267</v>
      </c>
      <c r="AC141" s="63"/>
      <c r="AD141" s="63"/>
      <c r="AE141" s="63"/>
      <c r="AF141" s="63"/>
      <c r="AG141" s="54"/>
      <c r="AH141" s="26"/>
      <c r="AI141" s="26"/>
      <c r="AJ141" s="26"/>
      <c r="AK141" s="26"/>
      <c r="AL141" s="26"/>
      <c r="AM141" s="26"/>
      <c r="AN141" s="26"/>
      <c r="AO141" s="26"/>
      <c r="AP141" s="26"/>
      <c r="AQ141" s="26"/>
      <c r="AR141" s="26"/>
      <c r="AS141" s="26"/>
      <c r="AT141" s="26"/>
      <c r="AU141" s="26"/>
      <c r="AV141" s="26"/>
      <c r="AW141" s="26"/>
      <c r="AX141" s="26"/>
      <c r="AY141" s="26"/>
      <c r="AZ141" s="26"/>
    </row>
    <row r="142" ht="14.25" customHeight="1">
      <c r="A142" s="50">
        <v>33.0</v>
      </c>
      <c r="B142" s="15">
        <v>337.0</v>
      </c>
      <c r="C142" s="15">
        <v>9.0</v>
      </c>
      <c r="D142" s="37">
        <v>176.0</v>
      </c>
      <c r="E142" s="51" t="s">
        <v>239</v>
      </c>
      <c r="F142" s="52" t="s">
        <v>347</v>
      </c>
      <c r="G142" s="52" t="s">
        <v>347</v>
      </c>
      <c r="H142" s="12" t="b">
        <f t="shared" si="15"/>
        <v>1</v>
      </c>
      <c r="I142" s="53" t="s">
        <v>33</v>
      </c>
      <c r="J142" s="52" t="s">
        <v>348</v>
      </c>
      <c r="K142" s="52" t="s">
        <v>348</v>
      </c>
      <c r="L142" s="19" t="s">
        <v>350</v>
      </c>
      <c r="M142" s="54" t="s">
        <v>117</v>
      </c>
      <c r="N142" s="54">
        <v>2021.0</v>
      </c>
      <c r="O142" s="54">
        <v>3.0</v>
      </c>
      <c r="P142" s="54" t="s">
        <v>36</v>
      </c>
      <c r="Q142" s="21">
        <v>3.0</v>
      </c>
      <c r="R142" s="54"/>
      <c r="S142" s="54" t="s">
        <v>114</v>
      </c>
      <c r="T142" s="54" t="s">
        <v>39</v>
      </c>
      <c r="U142" s="52"/>
      <c r="V142" s="52"/>
      <c r="W142" s="52">
        <v>1698.0</v>
      </c>
      <c r="X142" s="53">
        <v>11268.0</v>
      </c>
      <c r="Y142" s="39">
        <f>2428/2</f>
        <v>1214</v>
      </c>
      <c r="Z142" s="58" t="s">
        <v>72</v>
      </c>
      <c r="AA142" s="102">
        <v>938.0</v>
      </c>
      <c r="AB142" s="52"/>
      <c r="AC142" s="52"/>
      <c r="AD142" s="52"/>
      <c r="AE142" s="63"/>
      <c r="AF142" s="63"/>
      <c r="AG142" s="67"/>
      <c r="AH142" s="26"/>
      <c r="AI142" s="26"/>
      <c r="AJ142" s="26"/>
      <c r="AK142" s="26"/>
      <c r="AL142" s="26"/>
      <c r="AM142" s="26"/>
      <c r="AN142" s="26"/>
      <c r="AO142" s="26"/>
      <c r="AP142" s="26"/>
      <c r="AQ142" s="26"/>
      <c r="AR142" s="26"/>
      <c r="AS142" s="26"/>
      <c r="AT142" s="26"/>
      <c r="AU142" s="26"/>
      <c r="AV142" s="26"/>
      <c r="AW142" s="26"/>
      <c r="AX142" s="26"/>
      <c r="AY142" s="26"/>
      <c r="AZ142" s="26"/>
    </row>
    <row r="143" ht="14.25" customHeight="1">
      <c r="A143" s="21">
        <v>33.0</v>
      </c>
      <c r="B143" s="15">
        <v>365.0</v>
      </c>
      <c r="C143" s="15">
        <v>9.0</v>
      </c>
      <c r="D143" s="15">
        <v>176.0</v>
      </c>
      <c r="E143" s="16" t="s">
        <v>239</v>
      </c>
      <c r="F143" s="12" t="s">
        <v>344</v>
      </c>
      <c r="H143" s="12" t="b">
        <f t="shared" si="15"/>
        <v>0</v>
      </c>
      <c r="I143" s="14" t="s">
        <v>33</v>
      </c>
      <c r="J143" s="81" t="s">
        <v>345</v>
      </c>
      <c r="K143" s="28" t="s">
        <v>346</v>
      </c>
      <c r="L143" s="19" t="s">
        <v>45</v>
      </c>
      <c r="M143" s="13" t="s">
        <v>45</v>
      </c>
      <c r="N143" s="13">
        <v>2021.0</v>
      </c>
      <c r="O143" s="13">
        <v>1.0</v>
      </c>
      <c r="P143" s="13" t="s">
        <v>36</v>
      </c>
      <c r="Q143" s="21">
        <v>3.0</v>
      </c>
      <c r="S143" s="12" t="s">
        <v>44</v>
      </c>
      <c r="T143" s="13" t="s">
        <v>47</v>
      </c>
      <c r="U143" s="24">
        <v>0.7122962160161539</v>
      </c>
      <c r="X143" s="64">
        <v>39.0</v>
      </c>
      <c r="Y143" s="64">
        <v>1.0</v>
      </c>
      <c r="Z143" s="64" t="s">
        <v>72</v>
      </c>
      <c r="AA143" s="12">
        <v>2042.0</v>
      </c>
      <c r="AB143" s="24">
        <v>1.7675104543518272</v>
      </c>
      <c r="AG143" s="13"/>
      <c r="AH143" s="26"/>
      <c r="AI143" s="26"/>
      <c r="AJ143" s="26"/>
      <c r="AK143" s="26"/>
      <c r="AL143" s="26"/>
      <c r="AM143" s="26"/>
      <c r="AN143" s="26"/>
      <c r="AO143" s="26"/>
      <c r="AP143" s="26"/>
      <c r="AQ143" s="26"/>
      <c r="AR143" s="26"/>
      <c r="AS143" s="26"/>
      <c r="AT143" s="26"/>
      <c r="AU143" s="26"/>
      <c r="AV143" s="26"/>
      <c r="AW143" s="26"/>
      <c r="AX143" s="26"/>
      <c r="AY143" s="26"/>
      <c r="AZ143" s="26"/>
    </row>
    <row r="144" ht="14.25" customHeight="1">
      <c r="A144" s="50">
        <v>33.0</v>
      </c>
      <c r="B144" s="15">
        <v>88.0</v>
      </c>
      <c r="C144" s="15">
        <v>9.0</v>
      </c>
      <c r="D144" s="37">
        <v>177.0</v>
      </c>
      <c r="E144" s="51" t="s">
        <v>239</v>
      </c>
      <c r="F144" s="52" t="s">
        <v>347</v>
      </c>
      <c r="G144" s="39" t="s">
        <v>347</v>
      </c>
      <c r="H144" s="12" t="b">
        <f t="shared" si="15"/>
        <v>1</v>
      </c>
      <c r="I144" s="103" t="s">
        <v>33</v>
      </c>
      <c r="J144" s="104" t="s">
        <v>348</v>
      </c>
      <c r="K144" s="104" t="s">
        <v>348</v>
      </c>
      <c r="L144" s="19" t="s">
        <v>351</v>
      </c>
      <c r="M144" s="54" t="s">
        <v>270</v>
      </c>
      <c r="N144" s="54">
        <v>2023.0</v>
      </c>
      <c r="O144" s="54">
        <v>3.0</v>
      </c>
      <c r="P144" s="54" t="s">
        <v>36</v>
      </c>
      <c r="Q144" s="21">
        <v>3.0</v>
      </c>
      <c r="R144" s="46" t="s">
        <v>127</v>
      </c>
      <c r="S144" s="54" t="s">
        <v>114</v>
      </c>
      <c r="T144" s="54" t="s">
        <v>189</v>
      </c>
      <c r="U144" s="52"/>
      <c r="V144" s="52"/>
      <c r="W144" s="52"/>
      <c r="X144" s="40">
        <v>11268.0</v>
      </c>
      <c r="Y144" s="40">
        <v>1.0</v>
      </c>
      <c r="Z144" s="40" t="s">
        <v>72</v>
      </c>
      <c r="AA144" s="52"/>
      <c r="AB144" s="52"/>
      <c r="AC144" s="52"/>
      <c r="AD144" s="52"/>
      <c r="AE144" s="63"/>
      <c r="AF144" s="63"/>
      <c r="AG144" s="57"/>
    </row>
    <row r="145" ht="14.25" customHeight="1">
      <c r="A145" s="80">
        <v>33.0</v>
      </c>
      <c r="B145" s="15">
        <v>444.0</v>
      </c>
      <c r="C145" s="15">
        <v>9.0</v>
      </c>
      <c r="D145" s="15">
        <v>177.0</v>
      </c>
      <c r="E145" s="62" t="s">
        <v>239</v>
      </c>
      <c r="F145" s="63" t="s">
        <v>352</v>
      </c>
      <c r="G145" s="63" t="s">
        <v>352</v>
      </c>
      <c r="H145" s="12" t="b">
        <f t="shared" si="15"/>
        <v>1</v>
      </c>
      <c r="I145" s="64" t="s">
        <v>33</v>
      </c>
      <c r="J145" s="105" t="s">
        <v>353</v>
      </c>
      <c r="K145" s="63" t="s">
        <v>353</v>
      </c>
      <c r="L145" s="19" t="s">
        <v>354</v>
      </c>
      <c r="M145" s="57" t="s">
        <v>297</v>
      </c>
      <c r="N145" s="57">
        <v>2018.0</v>
      </c>
      <c r="O145" s="57">
        <v>1.0</v>
      </c>
      <c r="P145" s="57" t="s">
        <v>36</v>
      </c>
      <c r="Q145" s="21">
        <v>3.0</v>
      </c>
      <c r="R145" s="63"/>
      <c r="S145" s="63" t="s">
        <v>44</v>
      </c>
      <c r="T145" s="57" t="s">
        <v>71</v>
      </c>
      <c r="U145" s="97">
        <v>0.20463586167308506</v>
      </c>
      <c r="V145" s="63"/>
      <c r="W145" s="63"/>
      <c r="X145" s="14">
        <v>4844.9</v>
      </c>
      <c r="Y145" s="14">
        <v>4729.0</v>
      </c>
      <c r="Z145" s="98">
        <v>1.0</v>
      </c>
      <c r="AA145" s="99">
        <v>265.70884012563903</v>
      </c>
      <c r="AB145" s="63"/>
      <c r="AC145" s="63"/>
      <c r="AD145" s="63"/>
      <c r="AE145" s="52"/>
      <c r="AF145" s="52"/>
      <c r="AG145" s="57"/>
      <c r="AH145" s="26"/>
      <c r="AI145" s="26"/>
      <c r="AJ145" s="26"/>
      <c r="AK145" s="26"/>
      <c r="AL145" s="26"/>
      <c r="AM145" s="26"/>
      <c r="AN145" s="26"/>
      <c r="AO145" s="26"/>
      <c r="AP145" s="26"/>
      <c r="AQ145" s="26"/>
      <c r="AR145" s="26"/>
      <c r="AS145" s="26"/>
      <c r="AT145" s="26"/>
      <c r="AU145" s="26"/>
      <c r="AV145" s="26"/>
      <c r="AW145" s="26"/>
      <c r="AX145" s="26"/>
      <c r="AY145" s="26"/>
      <c r="AZ145" s="26"/>
    </row>
    <row r="146" ht="14.25" customHeight="1">
      <c r="A146" s="21">
        <v>33.0</v>
      </c>
      <c r="B146" s="15">
        <v>331.0</v>
      </c>
      <c r="C146" s="15">
        <v>9.0</v>
      </c>
      <c r="D146" s="15">
        <v>178.0</v>
      </c>
      <c r="E146" s="16" t="s">
        <v>239</v>
      </c>
      <c r="F146" s="12" t="s">
        <v>355</v>
      </c>
      <c r="G146" s="27" t="s">
        <v>356</v>
      </c>
      <c r="H146" s="12" t="b">
        <f t="shared" si="15"/>
        <v>0</v>
      </c>
      <c r="I146" s="14" t="s">
        <v>33</v>
      </c>
      <c r="J146" s="31" t="s">
        <v>357</v>
      </c>
      <c r="K146" s="28" t="s">
        <v>358</v>
      </c>
      <c r="L146" s="19" t="s">
        <v>359</v>
      </c>
      <c r="M146" s="13" t="s">
        <v>50</v>
      </c>
      <c r="N146" s="13">
        <v>2021.0</v>
      </c>
      <c r="O146" s="13">
        <v>1.0</v>
      </c>
      <c r="P146" s="13" t="s">
        <v>43</v>
      </c>
      <c r="Q146" s="14">
        <v>1.0</v>
      </c>
      <c r="S146" s="12" t="s">
        <v>44</v>
      </c>
      <c r="T146" s="13" t="s">
        <v>47</v>
      </c>
      <c r="U146" s="24">
        <v>0.832531</v>
      </c>
      <c r="X146" s="14">
        <v>45251.3</v>
      </c>
      <c r="Y146" s="12">
        <f>23334.9/2</f>
        <v>11667.45</v>
      </c>
      <c r="Z146" s="14">
        <v>1.0</v>
      </c>
      <c r="AA146" s="12">
        <v>12631.0</v>
      </c>
      <c r="AB146" s="24">
        <v>0.668358</v>
      </c>
      <c r="AG146" s="13"/>
      <c r="AH146" s="26"/>
      <c r="AI146" s="26"/>
      <c r="AJ146" s="26"/>
      <c r="AK146" s="26"/>
      <c r="AL146" s="26"/>
      <c r="AM146" s="26"/>
      <c r="AN146" s="26"/>
      <c r="AO146" s="26"/>
      <c r="AP146" s="26"/>
      <c r="AQ146" s="26"/>
      <c r="AR146" s="26"/>
      <c r="AS146" s="26"/>
      <c r="AT146" s="26"/>
      <c r="AU146" s="26"/>
      <c r="AV146" s="26"/>
      <c r="AW146" s="26"/>
      <c r="AX146" s="26"/>
      <c r="AY146" s="26"/>
      <c r="AZ146" s="26"/>
    </row>
    <row r="147" ht="14.25" customHeight="1">
      <c r="A147" s="106">
        <v>33.0</v>
      </c>
      <c r="B147" s="15">
        <v>445.0</v>
      </c>
      <c r="C147" s="15">
        <v>9.0</v>
      </c>
      <c r="D147" s="15">
        <v>178.0</v>
      </c>
      <c r="E147" s="16" t="s">
        <v>239</v>
      </c>
      <c r="F147" s="105" t="s">
        <v>360</v>
      </c>
      <c r="G147" s="12" t="s">
        <v>352</v>
      </c>
      <c r="H147" s="12" t="b">
        <f t="shared" si="15"/>
        <v>1</v>
      </c>
      <c r="I147" s="14" t="s">
        <v>33</v>
      </c>
      <c r="J147" s="105" t="s">
        <v>353</v>
      </c>
      <c r="K147" s="105" t="s">
        <v>353</v>
      </c>
      <c r="L147" s="19" t="s">
        <v>361</v>
      </c>
      <c r="M147" s="13" t="s">
        <v>362</v>
      </c>
      <c r="N147" s="13">
        <v>2019.0</v>
      </c>
      <c r="O147" s="13">
        <v>3.0</v>
      </c>
      <c r="P147" s="13" t="s">
        <v>43</v>
      </c>
      <c r="Q147" s="14">
        <v>1.0</v>
      </c>
      <c r="R147" s="13"/>
      <c r="S147" s="13" t="s">
        <v>114</v>
      </c>
      <c r="T147" s="13" t="s">
        <v>71</v>
      </c>
      <c r="U147" s="12">
        <v>0.86</v>
      </c>
      <c r="X147" s="14">
        <v>4844.9</v>
      </c>
      <c r="Y147" s="14">
        <v>1.0</v>
      </c>
      <c r="Z147" s="14" t="s">
        <v>72</v>
      </c>
      <c r="AE147" s="12" t="s">
        <v>66</v>
      </c>
      <c r="AF147" s="12" t="s">
        <v>49</v>
      </c>
      <c r="AG147" s="32"/>
      <c r="AH147" s="26"/>
      <c r="AI147" s="26"/>
      <c r="AJ147" s="26"/>
      <c r="AK147" s="26"/>
      <c r="AL147" s="26"/>
      <c r="AM147" s="26"/>
      <c r="AN147" s="26"/>
      <c r="AO147" s="26"/>
      <c r="AP147" s="26"/>
      <c r="AQ147" s="26"/>
      <c r="AR147" s="26"/>
      <c r="AS147" s="26"/>
      <c r="AT147" s="26"/>
      <c r="AU147" s="26"/>
      <c r="AV147" s="26"/>
      <c r="AW147" s="26"/>
      <c r="AX147" s="26"/>
      <c r="AY147" s="26"/>
      <c r="AZ147" s="26"/>
    </row>
    <row r="148" ht="14.25" customHeight="1">
      <c r="A148" s="21">
        <v>33.0</v>
      </c>
      <c r="B148" s="15">
        <v>332.0</v>
      </c>
      <c r="C148" s="15">
        <v>9.0</v>
      </c>
      <c r="D148" s="15">
        <v>179.0</v>
      </c>
      <c r="E148" s="16" t="s">
        <v>239</v>
      </c>
      <c r="F148" s="12" t="s">
        <v>355</v>
      </c>
      <c r="G148" s="27" t="s">
        <v>356</v>
      </c>
      <c r="H148" s="12" t="b">
        <f t="shared" si="15"/>
        <v>0</v>
      </c>
      <c r="I148" s="14" t="s">
        <v>33</v>
      </c>
      <c r="J148" s="31" t="s">
        <v>357</v>
      </c>
      <c r="K148" s="28" t="s">
        <v>358</v>
      </c>
      <c r="L148" s="19" t="s">
        <v>363</v>
      </c>
      <c r="M148" s="13" t="s">
        <v>53</v>
      </c>
      <c r="N148" s="13">
        <v>2021.0</v>
      </c>
      <c r="O148" s="13">
        <v>1.0</v>
      </c>
      <c r="P148" s="13" t="s">
        <v>46</v>
      </c>
      <c r="Q148" s="14">
        <v>2.0</v>
      </c>
      <c r="S148" s="12" t="s">
        <v>44</v>
      </c>
      <c r="T148" s="13" t="s">
        <v>47</v>
      </c>
      <c r="U148" s="24">
        <v>1.462557</v>
      </c>
      <c r="X148" s="14">
        <v>45251.3</v>
      </c>
      <c r="Y148" s="12">
        <f>23334.9/2</f>
        <v>11667.45</v>
      </c>
      <c r="Z148" s="14" t="s">
        <v>72</v>
      </c>
      <c r="AA148" s="12">
        <v>7833.0</v>
      </c>
      <c r="AB148" s="24">
        <v>0.281777</v>
      </c>
      <c r="AG148" s="13"/>
    </row>
    <row r="149" ht="14.25" customHeight="1">
      <c r="A149" s="13">
        <v>33.0</v>
      </c>
      <c r="B149" s="15">
        <v>301.0</v>
      </c>
      <c r="C149" s="15">
        <v>9.0</v>
      </c>
      <c r="D149" s="15">
        <v>179.0</v>
      </c>
      <c r="E149" s="16" t="s">
        <v>236</v>
      </c>
      <c r="F149" s="12" t="s">
        <v>364</v>
      </c>
      <c r="G149" s="18" t="s">
        <v>365</v>
      </c>
      <c r="H149" s="12" t="b">
        <f t="shared" si="15"/>
        <v>1</v>
      </c>
      <c r="I149" s="14" t="s">
        <v>33</v>
      </c>
      <c r="J149" s="12" t="s">
        <v>366</v>
      </c>
      <c r="K149" s="12" t="s">
        <v>366</v>
      </c>
      <c r="L149" s="19" t="s">
        <v>367</v>
      </c>
      <c r="M149" s="13" t="s">
        <v>188</v>
      </c>
      <c r="N149" s="13">
        <v>2021.0</v>
      </c>
      <c r="O149" s="13">
        <v>1.0</v>
      </c>
      <c r="P149" s="13" t="s">
        <v>46</v>
      </c>
      <c r="Q149" s="14">
        <v>2.0</v>
      </c>
      <c r="S149" s="12" t="s">
        <v>44</v>
      </c>
      <c r="T149" s="13" t="s">
        <v>47</v>
      </c>
      <c r="U149" s="24">
        <v>1.3119403140912596</v>
      </c>
      <c r="X149" s="14">
        <v>112814.7</v>
      </c>
      <c r="Y149" s="12">
        <f>80814.7/2</f>
        <v>40407.35</v>
      </c>
      <c r="Z149" s="14">
        <v>1.0</v>
      </c>
      <c r="AA149" s="12">
        <v>1758.0</v>
      </c>
      <c r="AB149" s="24">
        <v>0.49793692657022737</v>
      </c>
      <c r="AE149" s="12" t="s">
        <v>54</v>
      </c>
      <c r="AF149" s="12" t="s">
        <v>52</v>
      </c>
      <c r="AG149" s="25"/>
    </row>
    <row r="150" ht="14.25" customHeight="1">
      <c r="A150" s="80">
        <v>33.0</v>
      </c>
      <c r="B150" s="15">
        <v>200.0</v>
      </c>
      <c r="C150" s="15">
        <v>9.0</v>
      </c>
      <c r="D150" s="15">
        <v>180.0</v>
      </c>
      <c r="E150" s="62" t="s">
        <v>239</v>
      </c>
      <c r="F150" s="78"/>
      <c r="G150" s="27" t="s">
        <v>356</v>
      </c>
      <c r="H150" s="12" t="b">
        <f t="shared" si="15"/>
        <v>0</v>
      </c>
      <c r="I150" s="64" t="s">
        <v>33</v>
      </c>
      <c r="J150" s="88" t="s">
        <v>357</v>
      </c>
      <c r="K150" s="100" t="s">
        <v>358</v>
      </c>
      <c r="L150" s="19" t="s">
        <v>356</v>
      </c>
      <c r="M150" s="57" t="s">
        <v>35</v>
      </c>
      <c r="N150" s="57">
        <v>2021.0</v>
      </c>
      <c r="O150" s="57">
        <v>2.0</v>
      </c>
      <c r="P150" s="57" t="s">
        <v>36</v>
      </c>
      <c r="Q150" s="21">
        <v>3.0</v>
      </c>
      <c r="R150" s="22" t="s">
        <v>37</v>
      </c>
      <c r="S150" s="63" t="s">
        <v>38</v>
      </c>
      <c r="T150" s="57" t="s">
        <v>39</v>
      </c>
      <c r="U150" s="97">
        <v>0.651726756</v>
      </c>
      <c r="V150" s="63"/>
      <c r="W150" s="63"/>
      <c r="X150" s="64">
        <v>45251.3</v>
      </c>
      <c r="Y150" s="64">
        <v>6119.0</v>
      </c>
      <c r="Z150" s="64" t="s">
        <v>72</v>
      </c>
      <c r="AA150" s="63"/>
      <c r="AB150" s="63"/>
      <c r="AC150" s="63"/>
      <c r="AD150" s="63"/>
      <c r="AE150" s="63"/>
      <c r="AF150" s="63"/>
      <c r="AG150" s="57"/>
    </row>
    <row r="151" ht="14.25" customHeight="1">
      <c r="A151" s="21">
        <v>33.0</v>
      </c>
      <c r="B151" s="15">
        <v>370.0</v>
      </c>
      <c r="C151" s="15">
        <v>9.0</v>
      </c>
      <c r="D151" s="15">
        <v>180.0</v>
      </c>
      <c r="E151" s="16" t="s">
        <v>239</v>
      </c>
      <c r="F151" s="12" t="s">
        <v>364</v>
      </c>
      <c r="G151" s="18" t="s">
        <v>365</v>
      </c>
      <c r="H151" s="12" t="b">
        <f t="shared" si="15"/>
        <v>1</v>
      </c>
      <c r="I151" s="14" t="s">
        <v>33</v>
      </c>
      <c r="J151" s="12" t="s">
        <v>366</v>
      </c>
      <c r="K151" s="12" t="s">
        <v>366</v>
      </c>
      <c r="L151" s="19" t="s">
        <v>368</v>
      </c>
      <c r="M151" s="13" t="s">
        <v>53</v>
      </c>
      <c r="N151" s="13">
        <v>2021.0</v>
      </c>
      <c r="O151" s="13">
        <v>1.0</v>
      </c>
      <c r="P151" s="13" t="s">
        <v>46</v>
      </c>
      <c r="Q151" s="14">
        <v>2.0</v>
      </c>
      <c r="S151" s="12" t="s">
        <v>44</v>
      </c>
      <c r="T151" s="13" t="s">
        <v>47</v>
      </c>
      <c r="U151" s="24">
        <v>1.397384</v>
      </c>
      <c r="X151" s="14">
        <v>112814.7</v>
      </c>
      <c r="Y151" s="12">
        <f>80814.7/2</f>
        <v>40407.35</v>
      </c>
      <c r="Z151" s="14" t="s">
        <v>72</v>
      </c>
      <c r="AA151" s="12">
        <v>13356.0</v>
      </c>
      <c r="AB151" s="24">
        <v>0.411088</v>
      </c>
      <c r="AG151" s="25"/>
    </row>
    <row r="152" ht="14.25" customHeight="1">
      <c r="A152" s="21">
        <v>33.0</v>
      </c>
      <c r="B152" s="15">
        <v>313.0</v>
      </c>
      <c r="C152" s="15">
        <v>9.0</v>
      </c>
      <c r="D152" s="15">
        <v>181.0</v>
      </c>
      <c r="E152" s="16" t="s">
        <v>239</v>
      </c>
      <c r="F152" s="12" t="s">
        <v>369</v>
      </c>
      <c r="G152" s="27" t="s">
        <v>356</v>
      </c>
      <c r="H152" s="12" t="b">
        <f t="shared" si="15"/>
        <v>1</v>
      </c>
      <c r="I152" s="14" t="s">
        <v>33</v>
      </c>
      <c r="J152" s="31" t="s">
        <v>357</v>
      </c>
      <c r="K152" s="12" t="s">
        <v>357</v>
      </c>
      <c r="L152" s="19" t="s">
        <v>370</v>
      </c>
      <c r="M152" s="13" t="s">
        <v>56</v>
      </c>
      <c r="N152" s="13">
        <v>2015.0</v>
      </c>
      <c r="O152" s="13">
        <v>1.0</v>
      </c>
      <c r="P152" s="13" t="s">
        <v>36</v>
      </c>
      <c r="Q152" s="21">
        <v>3.0</v>
      </c>
      <c r="S152" s="12" t="s">
        <v>44</v>
      </c>
      <c r="T152" s="13" t="s">
        <v>47</v>
      </c>
      <c r="U152" s="12">
        <v>0.93</v>
      </c>
      <c r="X152" s="14">
        <v>45251.3</v>
      </c>
      <c r="Y152" s="14">
        <v>9678.0</v>
      </c>
      <c r="Z152" s="14" t="s">
        <v>72</v>
      </c>
      <c r="AA152" s="12">
        <v>12991.0</v>
      </c>
      <c r="AB152" s="12">
        <v>1.37</v>
      </c>
      <c r="AE152" s="39"/>
      <c r="AF152" s="39"/>
      <c r="AG152" s="13"/>
    </row>
    <row r="153" ht="14.25" customHeight="1">
      <c r="A153" s="21">
        <v>33.0</v>
      </c>
      <c r="B153" s="15">
        <v>453.0</v>
      </c>
      <c r="C153" s="15">
        <v>9.0</v>
      </c>
      <c r="D153" s="15">
        <v>181.0</v>
      </c>
      <c r="E153" s="16" t="s">
        <v>239</v>
      </c>
      <c r="F153" s="12" t="s">
        <v>364</v>
      </c>
      <c r="G153" s="18" t="s">
        <v>365</v>
      </c>
      <c r="H153" s="12" t="b">
        <f t="shared" si="15"/>
        <v>1</v>
      </c>
      <c r="I153" s="14" t="s">
        <v>33</v>
      </c>
      <c r="J153" s="14" t="s">
        <v>366</v>
      </c>
      <c r="K153" s="14" t="s">
        <v>366</v>
      </c>
      <c r="L153" s="19" t="s">
        <v>371</v>
      </c>
      <c r="M153" s="13" t="s">
        <v>56</v>
      </c>
      <c r="N153" s="13">
        <v>2015.0</v>
      </c>
      <c r="O153" s="13">
        <v>1.0</v>
      </c>
      <c r="P153" s="13" t="s">
        <v>36</v>
      </c>
      <c r="Q153" s="21">
        <v>3.0</v>
      </c>
      <c r="S153" s="12" t="s">
        <v>44</v>
      </c>
      <c r="T153" s="13" t="s">
        <v>71</v>
      </c>
      <c r="U153" s="12">
        <v>0.42</v>
      </c>
      <c r="X153" s="14">
        <v>112814.7</v>
      </c>
      <c r="Y153" s="14">
        <v>16239.0</v>
      </c>
      <c r="Z153" s="14" t="s">
        <v>72</v>
      </c>
      <c r="AA153" s="12">
        <v>20682.0</v>
      </c>
      <c r="AB153" s="12">
        <v>1.98</v>
      </c>
      <c r="AE153" s="39"/>
      <c r="AF153" s="39"/>
      <c r="AG153" s="25"/>
    </row>
    <row r="154" ht="14.25" customHeight="1">
      <c r="A154" s="80">
        <v>33.0</v>
      </c>
      <c r="B154" s="15">
        <v>145.0</v>
      </c>
      <c r="C154" s="15">
        <v>9.0</v>
      </c>
      <c r="D154" s="15">
        <v>182.0</v>
      </c>
      <c r="E154" s="62" t="s">
        <v>239</v>
      </c>
      <c r="F154" s="78"/>
      <c r="G154" s="70" t="s">
        <v>356</v>
      </c>
      <c r="H154" s="12" t="b">
        <f t="shared" si="15"/>
        <v>1</v>
      </c>
      <c r="I154" s="87" t="s">
        <v>33</v>
      </c>
      <c r="J154" s="88" t="s">
        <v>357</v>
      </c>
      <c r="K154" s="88" t="s">
        <v>357</v>
      </c>
      <c r="L154" s="19" t="s">
        <v>356</v>
      </c>
      <c r="M154" s="57" t="s">
        <v>35</v>
      </c>
      <c r="N154" s="89">
        <v>2020.0</v>
      </c>
      <c r="O154" s="57">
        <v>2.0</v>
      </c>
      <c r="P154" s="57" t="s">
        <v>43</v>
      </c>
      <c r="Q154" s="14">
        <v>1.0</v>
      </c>
      <c r="R154" s="94" t="s">
        <v>37</v>
      </c>
      <c r="S154" s="63" t="s">
        <v>38</v>
      </c>
      <c r="T154" s="57" t="s">
        <v>39</v>
      </c>
      <c r="U154" s="90">
        <v>1.046628013</v>
      </c>
      <c r="V154" s="63"/>
      <c r="W154" s="63"/>
      <c r="X154" s="64">
        <v>45251.3</v>
      </c>
      <c r="Y154" s="64">
        <v>6119.0</v>
      </c>
      <c r="Z154" s="64" t="s">
        <v>72</v>
      </c>
      <c r="AA154" s="63"/>
      <c r="AB154" s="63"/>
      <c r="AC154" s="63"/>
      <c r="AD154" s="63"/>
      <c r="AE154" s="63"/>
      <c r="AF154" s="63"/>
      <c r="AG154" s="67"/>
    </row>
    <row r="155" ht="14.25" customHeight="1">
      <c r="A155" s="80">
        <v>33.0</v>
      </c>
      <c r="B155" s="15">
        <v>253.0</v>
      </c>
      <c r="C155" s="15">
        <v>9.0</v>
      </c>
      <c r="D155" s="15">
        <v>182.0</v>
      </c>
      <c r="E155" s="62" t="s">
        <v>239</v>
      </c>
      <c r="F155" s="63" t="s">
        <v>289</v>
      </c>
      <c r="G155" s="18" t="s">
        <v>372</v>
      </c>
      <c r="H155" s="12" t="b">
        <f t="shared" si="15"/>
        <v>0</v>
      </c>
      <c r="I155" s="64" t="s">
        <v>33</v>
      </c>
      <c r="J155" s="63" t="s">
        <v>373</v>
      </c>
      <c r="K155" s="63" t="s">
        <v>374</v>
      </c>
      <c r="L155" s="19" t="s">
        <v>375</v>
      </c>
      <c r="M155" s="57" t="s">
        <v>283</v>
      </c>
      <c r="N155" s="57">
        <v>2021.0</v>
      </c>
      <c r="O155" s="57">
        <v>1.0</v>
      </c>
      <c r="P155" s="57" t="s">
        <v>46</v>
      </c>
      <c r="Q155" s="14">
        <v>2.0</v>
      </c>
      <c r="R155" s="21" t="s">
        <v>37</v>
      </c>
      <c r="S155" s="63" t="s">
        <v>44</v>
      </c>
      <c r="T155" s="57" t="s">
        <v>39</v>
      </c>
      <c r="U155" s="92">
        <v>1.34979884649105</v>
      </c>
      <c r="V155" s="63"/>
      <c r="W155" s="63"/>
      <c r="X155" s="64">
        <v>5453.9</v>
      </c>
      <c r="Y155" s="64">
        <v>300.5</v>
      </c>
      <c r="Z155" s="64" t="s">
        <v>72</v>
      </c>
      <c r="AA155" s="63">
        <v>93.0</v>
      </c>
      <c r="AB155" s="92">
        <v>1.37018844840235</v>
      </c>
      <c r="AC155" s="63"/>
      <c r="AD155" s="63"/>
      <c r="AE155" s="63"/>
      <c r="AF155" s="63"/>
      <c r="AG155" s="67"/>
    </row>
    <row r="156" ht="14.25" customHeight="1">
      <c r="A156" s="13">
        <v>33.0</v>
      </c>
      <c r="B156" s="15">
        <v>279.0</v>
      </c>
      <c r="C156" s="15">
        <v>9.0</v>
      </c>
      <c r="D156" s="15">
        <v>183.0</v>
      </c>
      <c r="E156" s="16" t="s">
        <v>236</v>
      </c>
      <c r="F156" s="12" t="s">
        <v>376</v>
      </c>
      <c r="K156" s="12" t="s">
        <v>377</v>
      </c>
      <c r="L156" s="13"/>
      <c r="M156" s="13" t="s">
        <v>56</v>
      </c>
      <c r="N156" s="13">
        <v>2015.0</v>
      </c>
      <c r="O156" s="13">
        <v>1.0</v>
      </c>
      <c r="P156" s="13" t="s">
        <v>36</v>
      </c>
      <c r="Q156" s="21">
        <v>3.0</v>
      </c>
      <c r="S156" s="12" t="s">
        <v>44</v>
      </c>
      <c r="T156" s="13" t="s">
        <v>47</v>
      </c>
      <c r="U156" s="12">
        <v>0.84</v>
      </c>
      <c r="AA156" s="12">
        <v>29343.0</v>
      </c>
      <c r="AB156" s="12">
        <v>0.95</v>
      </c>
      <c r="AG156" s="13"/>
    </row>
    <row r="157" ht="14.25" customHeight="1">
      <c r="A157" s="80">
        <v>33.0</v>
      </c>
      <c r="B157" s="15">
        <v>225.0</v>
      </c>
      <c r="C157" s="15">
        <v>9.0</v>
      </c>
      <c r="D157" s="15">
        <v>183.0</v>
      </c>
      <c r="E157" s="62" t="s">
        <v>239</v>
      </c>
      <c r="F157" s="78"/>
      <c r="G157" s="86" t="s">
        <v>372</v>
      </c>
      <c r="H157" s="12" t="b">
        <f>J157=K157</f>
        <v>1</v>
      </c>
      <c r="I157" s="64" t="s">
        <v>33</v>
      </c>
      <c r="J157" s="63" t="s">
        <v>373</v>
      </c>
      <c r="K157" s="63" t="s">
        <v>373</v>
      </c>
      <c r="L157" s="19" t="s">
        <v>372</v>
      </c>
      <c r="M157" s="57" t="s">
        <v>35</v>
      </c>
      <c r="N157" s="89">
        <v>2020.0</v>
      </c>
      <c r="O157" s="57">
        <v>2.0</v>
      </c>
      <c r="P157" s="57" t="s">
        <v>36</v>
      </c>
      <c r="Q157" s="21">
        <v>3.0</v>
      </c>
      <c r="R157" s="21" t="s">
        <v>37</v>
      </c>
      <c r="S157" s="63" t="s">
        <v>38</v>
      </c>
      <c r="T157" s="57" t="s">
        <v>39</v>
      </c>
      <c r="U157" s="90">
        <v>0.447403715</v>
      </c>
      <c r="V157" s="63"/>
      <c r="W157" s="63"/>
      <c r="X157" s="14">
        <v>5453.9</v>
      </c>
      <c r="Y157" s="14">
        <v>5153.9</v>
      </c>
      <c r="Z157" s="64">
        <v>1.0</v>
      </c>
      <c r="AA157" s="63"/>
      <c r="AB157" s="63"/>
      <c r="AC157" s="63"/>
      <c r="AD157" s="63"/>
      <c r="AE157" s="63"/>
      <c r="AF157" s="63"/>
      <c r="AG157" s="67"/>
    </row>
    <row r="158" ht="14.25" customHeight="1">
      <c r="A158" s="13">
        <v>33.0</v>
      </c>
      <c r="B158" s="15">
        <v>135.0</v>
      </c>
      <c r="C158" s="15">
        <v>9.0</v>
      </c>
      <c r="D158" s="15">
        <v>184.0</v>
      </c>
      <c r="E158" s="16" t="s">
        <v>236</v>
      </c>
      <c r="F158" s="17"/>
      <c r="G158" s="31" t="s">
        <v>378</v>
      </c>
      <c r="H158" s="83"/>
      <c r="I158" s="83"/>
      <c r="J158" s="88" t="s">
        <v>379</v>
      </c>
      <c r="K158" s="83" t="s">
        <v>380</v>
      </c>
      <c r="L158" s="13"/>
      <c r="M158" s="13" t="s">
        <v>123</v>
      </c>
      <c r="N158" s="13">
        <v>2020.0</v>
      </c>
      <c r="O158" s="13">
        <v>3.0</v>
      </c>
      <c r="P158" s="13" t="s">
        <v>43</v>
      </c>
      <c r="Q158" s="14">
        <v>1.0</v>
      </c>
      <c r="R158" s="22" t="s">
        <v>37</v>
      </c>
      <c r="S158" s="13" t="s">
        <v>114</v>
      </c>
      <c r="T158" s="13" t="s">
        <v>71</v>
      </c>
      <c r="X158" s="63"/>
      <c r="Y158" s="64">
        <v>1.0</v>
      </c>
      <c r="Z158" s="14">
        <v>1.0</v>
      </c>
      <c r="AG158" s="25"/>
    </row>
    <row r="159" ht="14.25" customHeight="1">
      <c r="A159" s="57">
        <v>33.0</v>
      </c>
      <c r="B159" s="15">
        <v>287.0</v>
      </c>
      <c r="C159" s="15">
        <v>9.0</v>
      </c>
      <c r="D159" s="15">
        <v>184.0</v>
      </c>
      <c r="E159" s="16" t="s">
        <v>236</v>
      </c>
      <c r="F159" s="12" t="s">
        <v>381</v>
      </c>
      <c r="G159" s="19" t="s">
        <v>382</v>
      </c>
      <c r="H159" s="12" t="b">
        <f t="shared" ref="H159:H170" si="17">J159=K159</f>
        <v>0</v>
      </c>
      <c r="I159" s="14" t="s">
        <v>33</v>
      </c>
      <c r="J159" s="19" t="s">
        <v>383</v>
      </c>
      <c r="K159" s="28" t="s">
        <v>384</v>
      </c>
      <c r="L159" s="19" t="s">
        <v>385</v>
      </c>
      <c r="M159" s="13" t="s">
        <v>45</v>
      </c>
      <c r="N159" s="13">
        <v>2021.0</v>
      </c>
      <c r="O159" s="13">
        <v>1.0</v>
      </c>
      <c r="P159" s="13" t="s">
        <v>43</v>
      </c>
      <c r="Q159" s="14">
        <v>1.0</v>
      </c>
      <c r="S159" s="12" t="s">
        <v>44</v>
      </c>
      <c r="T159" s="13" t="s">
        <v>47</v>
      </c>
      <c r="U159" s="24">
        <v>0.8502089403488153</v>
      </c>
      <c r="X159" s="64">
        <v>2561.8</v>
      </c>
      <c r="Y159" s="14">
        <v>640.2</v>
      </c>
      <c r="Z159" s="14" t="s">
        <v>72</v>
      </c>
      <c r="AA159" s="12">
        <v>7524.0</v>
      </c>
      <c r="AB159" s="24">
        <v>0.8858464080502029</v>
      </c>
      <c r="AG159" s="32"/>
    </row>
    <row r="160" ht="14.25" customHeight="1">
      <c r="A160" s="57">
        <v>33.0</v>
      </c>
      <c r="B160" s="15">
        <v>289.0</v>
      </c>
      <c r="C160" s="15">
        <v>9.0</v>
      </c>
      <c r="D160" s="15">
        <v>185.0</v>
      </c>
      <c r="E160" s="16" t="s">
        <v>236</v>
      </c>
      <c r="F160" s="12" t="s">
        <v>381</v>
      </c>
      <c r="G160" s="19" t="s">
        <v>382</v>
      </c>
      <c r="H160" s="12" t="b">
        <f t="shared" si="17"/>
        <v>0</v>
      </c>
      <c r="I160" s="14" t="s">
        <v>33</v>
      </c>
      <c r="J160" s="19" t="s">
        <v>383</v>
      </c>
      <c r="K160" s="28" t="s">
        <v>384</v>
      </c>
      <c r="L160" s="19" t="s">
        <v>386</v>
      </c>
      <c r="M160" s="13" t="s">
        <v>53</v>
      </c>
      <c r="N160" s="13">
        <v>2021.0</v>
      </c>
      <c r="O160" s="13">
        <v>1.0</v>
      </c>
      <c r="P160" s="13" t="s">
        <v>46</v>
      </c>
      <c r="Q160" s="14">
        <v>2.0</v>
      </c>
      <c r="S160" s="12" t="s">
        <v>44</v>
      </c>
      <c r="T160" s="13" t="s">
        <v>47</v>
      </c>
      <c r="U160" s="24">
        <v>1.166598</v>
      </c>
      <c r="X160" s="14">
        <v>2561.8</v>
      </c>
      <c r="Y160" s="14">
        <v>640.2</v>
      </c>
      <c r="Z160" s="14" t="s">
        <v>72</v>
      </c>
      <c r="AA160" s="12">
        <v>2339.0</v>
      </c>
      <c r="AB160" s="24">
        <v>0.378154</v>
      </c>
      <c r="AG160" s="32"/>
    </row>
    <row r="161" ht="14.25" customHeight="1">
      <c r="A161" s="57">
        <v>33.0</v>
      </c>
      <c r="B161" s="15">
        <v>286.0</v>
      </c>
      <c r="C161" s="15">
        <v>9.0</v>
      </c>
      <c r="D161" s="15">
        <v>186.0</v>
      </c>
      <c r="E161" s="62" t="s">
        <v>236</v>
      </c>
      <c r="F161" s="63" t="s">
        <v>381</v>
      </c>
      <c r="G161" s="19" t="s">
        <v>382</v>
      </c>
      <c r="H161" s="12" t="b">
        <f t="shared" si="17"/>
        <v>0</v>
      </c>
      <c r="I161" s="64" t="s">
        <v>33</v>
      </c>
      <c r="J161" s="93" t="s">
        <v>383</v>
      </c>
      <c r="K161" s="100" t="s">
        <v>384</v>
      </c>
      <c r="L161" s="19" t="s">
        <v>387</v>
      </c>
      <c r="M161" s="57" t="s">
        <v>42</v>
      </c>
      <c r="N161" s="57">
        <v>2021.0</v>
      </c>
      <c r="O161" s="57">
        <v>1.0</v>
      </c>
      <c r="P161" s="57" t="s">
        <v>36</v>
      </c>
      <c r="Q161" s="21">
        <v>3.0</v>
      </c>
      <c r="R161" s="63"/>
      <c r="S161" s="63" t="s">
        <v>44</v>
      </c>
      <c r="T161" s="57" t="s">
        <v>47</v>
      </c>
      <c r="U161" s="92">
        <v>0.5547892204610382</v>
      </c>
      <c r="V161" s="63"/>
      <c r="W161" s="63"/>
      <c r="X161" s="64">
        <v>2561.8</v>
      </c>
      <c r="Y161" s="64">
        <v>640.2</v>
      </c>
      <c r="Z161" s="64" t="s">
        <v>72</v>
      </c>
      <c r="AA161" s="63">
        <v>11561.0</v>
      </c>
      <c r="AB161" s="92">
        <v>1.0519154000876687</v>
      </c>
      <c r="AC161" s="63"/>
      <c r="AD161" s="63"/>
      <c r="AE161" s="63"/>
      <c r="AF161" s="63"/>
      <c r="AG161" s="54"/>
    </row>
    <row r="162" ht="14.25" customHeight="1">
      <c r="A162" s="57">
        <v>33.0</v>
      </c>
      <c r="B162" s="15">
        <v>288.0</v>
      </c>
      <c r="C162" s="15">
        <v>9.0</v>
      </c>
      <c r="D162" s="15">
        <v>187.0</v>
      </c>
      <c r="E162" s="16" t="s">
        <v>236</v>
      </c>
      <c r="F162" s="12" t="s">
        <v>381</v>
      </c>
      <c r="G162" s="19" t="s">
        <v>382</v>
      </c>
      <c r="H162" s="12" t="b">
        <f t="shared" si="17"/>
        <v>0</v>
      </c>
      <c r="I162" s="14" t="s">
        <v>33</v>
      </c>
      <c r="J162" s="19" t="s">
        <v>383</v>
      </c>
      <c r="K162" s="28" t="s">
        <v>384</v>
      </c>
      <c r="L162" s="19" t="s">
        <v>388</v>
      </c>
      <c r="M162" s="13" t="s">
        <v>50</v>
      </c>
      <c r="N162" s="13">
        <v>2021.0</v>
      </c>
      <c r="O162" s="13">
        <v>1.0</v>
      </c>
      <c r="P162" s="13" t="s">
        <v>36</v>
      </c>
      <c r="Q162" s="21">
        <v>3.0</v>
      </c>
      <c r="S162" s="12" t="s">
        <v>44</v>
      </c>
      <c r="T162" s="13" t="s">
        <v>47</v>
      </c>
      <c r="U162" s="24">
        <v>0.956441</v>
      </c>
      <c r="X162" s="14">
        <v>2561.8</v>
      </c>
      <c r="Y162" s="14">
        <v>640.2</v>
      </c>
      <c r="Z162" s="14" t="s">
        <v>72</v>
      </c>
      <c r="AA162" s="12">
        <v>917.0</v>
      </c>
      <c r="AB162" s="24">
        <v>1.229166</v>
      </c>
      <c r="AG162" s="32"/>
    </row>
    <row r="163" ht="14.25" customHeight="1">
      <c r="A163" s="57">
        <v>33.0</v>
      </c>
      <c r="B163" s="15">
        <v>374.0</v>
      </c>
      <c r="C163" s="15">
        <v>9.0</v>
      </c>
      <c r="D163" s="15">
        <v>188.0</v>
      </c>
      <c r="E163" s="16" t="s">
        <v>236</v>
      </c>
      <c r="F163" s="12" t="s">
        <v>389</v>
      </c>
      <c r="G163" s="12" t="s">
        <v>389</v>
      </c>
      <c r="H163" s="12" t="b">
        <f t="shared" si="17"/>
        <v>1</v>
      </c>
      <c r="I163" s="14" t="s">
        <v>33</v>
      </c>
      <c r="J163" s="12" t="s">
        <v>390</v>
      </c>
      <c r="K163" s="12" t="s">
        <v>390</v>
      </c>
      <c r="L163" s="19" t="s">
        <v>391</v>
      </c>
      <c r="M163" s="13" t="s">
        <v>297</v>
      </c>
      <c r="N163" s="13">
        <v>2018.0</v>
      </c>
      <c r="O163" s="13">
        <v>1.0</v>
      </c>
      <c r="P163" s="13" t="s">
        <v>36</v>
      </c>
      <c r="Q163" s="21">
        <v>3.0</v>
      </c>
      <c r="S163" s="12" t="s">
        <v>44</v>
      </c>
      <c r="T163" s="13" t="s">
        <v>47</v>
      </c>
      <c r="U163" s="29">
        <v>0.19390161676659448</v>
      </c>
      <c r="X163" s="14">
        <v>8471.7</v>
      </c>
      <c r="Y163" s="14">
        <v>1493.0</v>
      </c>
      <c r="Z163" s="95" t="s">
        <v>72</v>
      </c>
      <c r="AA163" s="96">
        <v>214.4921577059924</v>
      </c>
      <c r="AG163" s="25"/>
    </row>
    <row r="164" ht="14.25" customHeight="1">
      <c r="A164" s="57">
        <v>33.0</v>
      </c>
      <c r="B164" s="15">
        <v>39.0</v>
      </c>
      <c r="C164" s="15">
        <v>9.0</v>
      </c>
      <c r="D164" s="15">
        <v>189.0</v>
      </c>
      <c r="E164" s="16" t="s">
        <v>236</v>
      </c>
      <c r="F164" s="12" t="s">
        <v>389</v>
      </c>
      <c r="G164" s="12" t="s">
        <v>389</v>
      </c>
      <c r="H164" s="12" t="b">
        <f t="shared" si="17"/>
        <v>1</v>
      </c>
      <c r="I164" s="30" t="s">
        <v>33</v>
      </c>
      <c r="J164" s="31" t="s">
        <v>390</v>
      </c>
      <c r="K164" s="31" t="s">
        <v>390</v>
      </c>
      <c r="L164" s="19" t="s">
        <v>389</v>
      </c>
      <c r="M164" s="13" t="s">
        <v>35</v>
      </c>
      <c r="N164" s="20">
        <v>2020.0</v>
      </c>
      <c r="O164" s="13">
        <v>2.0</v>
      </c>
      <c r="P164" s="13" t="s">
        <v>43</v>
      </c>
      <c r="Q164" s="14">
        <v>1.0</v>
      </c>
      <c r="R164" s="22" t="s">
        <v>127</v>
      </c>
      <c r="S164" s="12" t="s">
        <v>38</v>
      </c>
      <c r="T164" s="13" t="s">
        <v>39</v>
      </c>
      <c r="U164" s="23">
        <v>1.127805493</v>
      </c>
      <c r="X164" s="14">
        <v>8471.7</v>
      </c>
      <c r="Y164" s="12">
        <f>X164-1493</f>
        <v>6978.7</v>
      </c>
      <c r="Z164" s="14">
        <v>1.0</v>
      </c>
      <c r="AG164" s="13"/>
    </row>
    <row r="165" ht="14.25" customHeight="1">
      <c r="A165" s="57">
        <v>33.0</v>
      </c>
      <c r="B165" s="15">
        <v>393.0</v>
      </c>
      <c r="C165" s="15">
        <v>9.0</v>
      </c>
      <c r="D165" s="15">
        <v>190.0</v>
      </c>
      <c r="E165" s="16" t="s">
        <v>236</v>
      </c>
      <c r="F165" s="12" t="s">
        <v>392</v>
      </c>
      <c r="G165" s="12" t="s">
        <v>392</v>
      </c>
      <c r="H165" s="12" t="b">
        <f t="shared" si="17"/>
        <v>1</v>
      </c>
      <c r="I165" s="14" t="s">
        <v>33</v>
      </c>
      <c r="J165" s="12" t="s">
        <v>393</v>
      </c>
      <c r="K165" s="12" t="s">
        <v>393</v>
      </c>
      <c r="L165" s="19" t="s">
        <v>394</v>
      </c>
      <c r="M165" s="13" t="s">
        <v>297</v>
      </c>
      <c r="N165" s="13">
        <v>2018.0</v>
      </c>
      <c r="O165" s="13">
        <v>1.0</v>
      </c>
      <c r="P165" s="13" t="s">
        <v>43</v>
      </c>
      <c r="Q165" s="14">
        <v>1.0</v>
      </c>
      <c r="S165" s="12" t="s">
        <v>44</v>
      </c>
      <c r="T165" s="13" t="s">
        <v>47</v>
      </c>
      <c r="U165" s="29">
        <v>0.16887923887024117</v>
      </c>
      <c r="X165" s="14">
        <v>20503.7</v>
      </c>
      <c r="Y165" s="14">
        <v>2295.0</v>
      </c>
      <c r="Z165" s="95">
        <v>1.0</v>
      </c>
      <c r="AA165" s="96">
        <v>1020.0386459670343</v>
      </c>
      <c r="AG165" s="32"/>
    </row>
    <row r="166" ht="14.25" customHeight="1">
      <c r="A166" s="57">
        <v>33.0</v>
      </c>
      <c r="B166" s="15">
        <v>45.0</v>
      </c>
      <c r="C166" s="15">
        <v>9.0</v>
      </c>
      <c r="D166" s="15">
        <v>191.0</v>
      </c>
      <c r="E166" s="62" t="s">
        <v>236</v>
      </c>
      <c r="F166" s="63" t="s">
        <v>392</v>
      </c>
      <c r="G166" s="63" t="s">
        <v>392</v>
      </c>
      <c r="H166" s="12" t="b">
        <f t="shared" si="17"/>
        <v>1</v>
      </c>
      <c r="I166" s="87" t="s">
        <v>33</v>
      </c>
      <c r="J166" s="88" t="s">
        <v>393</v>
      </c>
      <c r="K166" s="88" t="s">
        <v>393</v>
      </c>
      <c r="L166" s="19" t="s">
        <v>392</v>
      </c>
      <c r="M166" s="57" t="s">
        <v>35</v>
      </c>
      <c r="N166" s="89">
        <v>2020.0</v>
      </c>
      <c r="O166" s="57">
        <v>2.0</v>
      </c>
      <c r="P166" s="57" t="s">
        <v>43</v>
      </c>
      <c r="Q166" s="14">
        <v>1.0</v>
      </c>
      <c r="R166" s="22" t="s">
        <v>127</v>
      </c>
      <c r="S166" s="63" t="s">
        <v>38</v>
      </c>
      <c r="T166" s="57" t="s">
        <v>39</v>
      </c>
      <c r="U166" s="90">
        <v>0.964072086</v>
      </c>
      <c r="V166" s="63"/>
      <c r="W166" s="63"/>
      <c r="X166" s="64">
        <v>20503.7</v>
      </c>
      <c r="Y166" s="63">
        <f>X166-2295</f>
        <v>18208.7</v>
      </c>
      <c r="Z166" s="64" t="s">
        <v>72</v>
      </c>
      <c r="AA166" s="63"/>
      <c r="AB166" s="63"/>
      <c r="AC166" s="63"/>
      <c r="AD166" s="63"/>
      <c r="AE166" s="63" t="s">
        <v>48</v>
      </c>
      <c r="AF166" s="63" t="s">
        <v>49</v>
      </c>
      <c r="AG166" s="54"/>
    </row>
    <row r="167" ht="14.25" customHeight="1">
      <c r="A167" s="80">
        <v>33.0</v>
      </c>
      <c r="B167" s="15">
        <v>406.0</v>
      </c>
      <c r="C167" s="15">
        <v>9.0</v>
      </c>
      <c r="D167" s="15">
        <v>192.0</v>
      </c>
      <c r="E167" s="62" t="s">
        <v>239</v>
      </c>
      <c r="F167" s="63" t="s">
        <v>395</v>
      </c>
      <c r="G167" s="63" t="s">
        <v>395</v>
      </c>
      <c r="H167" s="12" t="b">
        <f t="shared" si="17"/>
        <v>1</v>
      </c>
      <c r="I167" s="64" t="s">
        <v>33</v>
      </c>
      <c r="J167" s="63" t="s">
        <v>396</v>
      </c>
      <c r="K167" s="63" t="s">
        <v>396</v>
      </c>
      <c r="L167" s="19" t="s">
        <v>397</v>
      </c>
      <c r="M167" s="57" t="s">
        <v>297</v>
      </c>
      <c r="N167" s="57">
        <v>2018.0</v>
      </c>
      <c r="O167" s="57">
        <v>1.0</v>
      </c>
      <c r="P167" s="57" t="s">
        <v>36</v>
      </c>
      <c r="Q167" s="21">
        <v>3.0</v>
      </c>
      <c r="R167" s="63"/>
      <c r="S167" s="63" t="s">
        <v>44</v>
      </c>
      <c r="T167" s="57" t="s">
        <v>47</v>
      </c>
      <c r="U167" s="97">
        <v>0.1744811422415904</v>
      </c>
      <c r="V167" s="63"/>
      <c r="W167" s="63"/>
      <c r="X167" s="64">
        <v>7920.0</v>
      </c>
      <c r="Y167" s="64" t="s">
        <v>398</v>
      </c>
      <c r="Z167" s="98">
        <v>1.0</v>
      </c>
      <c r="AA167" s="99">
        <v>1175.578297258537</v>
      </c>
      <c r="AB167" s="63"/>
      <c r="AC167" s="63"/>
      <c r="AD167" s="63"/>
      <c r="AE167" s="63"/>
      <c r="AF167" s="63"/>
      <c r="AG167" s="54"/>
    </row>
    <row r="168" ht="14.25" customHeight="1">
      <c r="A168" s="80">
        <v>33.0</v>
      </c>
      <c r="B168" s="15">
        <v>247.0</v>
      </c>
      <c r="C168" s="15">
        <v>9.0</v>
      </c>
      <c r="D168" s="15">
        <v>193.0</v>
      </c>
      <c r="E168" s="62" t="s">
        <v>239</v>
      </c>
      <c r="F168" s="78"/>
      <c r="G168" s="63" t="s">
        <v>395</v>
      </c>
      <c r="H168" s="12" t="b">
        <f t="shared" si="17"/>
        <v>1</v>
      </c>
      <c r="I168" s="64" t="s">
        <v>33</v>
      </c>
      <c r="J168" s="63" t="s">
        <v>396</v>
      </c>
      <c r="K168" s="63" t="s">
        <v>396</v>
      </c>
      <c r="L168" s="19" t="s">
        <v>395</v>
      </c>
      <c r="M168" s="57" t="s">
        <v>35</v>
      </c>
      <c r="N168" s="89">
        <v>2020.0</v>
      </c>
      <c r="O168" s="57">
        <v>2.0</v>
      </c>
      <c r="P168" s="57" t="s">
        <v>46</v>
      </c>
      <c r="Q168" s="14">
        <v>2.0</v>
      </c>
      <c r="R168" s="80" t="s">
        <v>37</v>
      </c>
      <c r="S168" s="63" t="s">
        <v>38</v>
      </c>
      <c r="T168" s="57" t="s">
        <v>39</v>
      </c>
      <c r="U168" s="90">
        <v>1.463135066</v>
      </c>
      <c r="V168" s="63"/>
      <c r="W168" s="63"/>
      <c r="X168" s="64">
        <v>7920.0</v>
      </c>
      <c r="Y168" s="64">
        <v>1.0</v>
      </c>
      <c r="Z168" s="64" t="s">
        <v>72</v>
      </c>
      <c r="AA168" s="63"/>
      <c r="AB168" s="63"/>
      <c r="AC168" s="63"/>
      <c r="AD168" s="63"/>
      <c r="AE168" s="63"/>
      <c r="AF168" s="63"/>
      <c r="AG168" s="57"/>
    </row>
    <row r="169" ht="14.25" customHeight="1">
      <c r="A169" s="80">
        <v>33.0</v>
      </c>
      <c r="B169" s="15">
        <v>433.0</v>
      </c>
      <c r="C169" s="15">
        <v>9.0</v>
      </c>
      <c r="D169" s="15">
        <v>194.0</v>
      </c>
      <c r="E169" s="16" t="s">
        <v>239</v>
      </c>
      <c r="F169" s="12" t="s">
        <v>399</v>
      </c>
      <c r="G169" s="12" t="s">
        <v>399</v>
      </c>
      <c r="H169" s="12" t="b">
        <f t="shared" si="17"/>
        <v>1</v>
      </c>
      <c r="I169" s="14" t="s">
        <v>33</v>
      </c>
      <c r="J169" s="12" t="s">
        <v>400</v>
      </c>
      <c r="K169" s="12" t="s">
        <v>400</v>
      </c>
      <c r="L169" s="19" t="s">
        <v>401</v>
      </c>
      <c r="M169" s="13" t="s">
        <v>297</v>
      </c>
      <c r="N169" s="13">
        <v>2018.0</v>
      </c>
      <c r="O169" s="13">
        <v>1.0</v>
      </c>
      <c r="P169" s="13" t="s">
        <v>36</v>
      </c>
      <c r="Q169" s="21">
        <v>3.0</v>
      </c>
      <c r="S169" s="12" t="s">
        <v>44</v>
      </c>
      <c r="T169" s="13" t="s">
        <v>47</v>
      </c>
      <c r="U169" s="29">
        <v>0.18895036737216073</v>
      </c>
      <c r="X169" s="14">
        <v>0.0</v>
      </c>
      <c r="Y169" s="14">
        <v>1.0</v>
      </c>
      <c r="Z169" s="95">
        <v>1.0</v>
      </c>
      <c r="AA169" s="96">
        <v>202.24801100241123</v>
      </c>
      <c r="AG169" s="13"/>
    </row>
    <row r="170" ht="14.25" customHeight="1">
      <c r="A170" s="80">
        <v>33.0</v>
      </c>
      <c r="B170" s="15">
        <v>434.0</v>
      </c>
      <c r="C170" s="15">
        <v>9.0</v>
      </c>
      <c r="D170" s="15">
        <v>195.0</v>
      </c>
      <c r="E170" s="16" t="s">
        <v>239</v>
      </c>
      <c r="F170" s="12" t="s">
        <v>399</v>
      </c>
      <c r="G170" s="12" t="s">
        <v>399</v>
      </c>
      <c r="H170" s="12" t="b">
        <f t="shared" si="17"/>
        <v>1</v>
      </c>
      <c r="I170" s="14" t="s">
        <v>33</v>
      </c>
      <c r="J170" s="12" t="s">
        <v>402</v>
      </c>
      <c r="K170" s="12" t="s">
        <v>402</v>
      </c>
      <c r="L170" s="19" t="s">
        <v>403</v>
      </c>
      <c r="M170" s="13" t="s">
        <v>150</v>
      </c>
      <c r="N170" s="13">
        <v>2022.0</v>
      </c>
      <c r="O170" s="13">
        <v>3.0</v>
      </c>
      <c r="P170" s="13" t="s">
        <v>43</v>
      </c>
      <c r="Q170" s="14">
        <v>1.0</v>
      </c>
      <c r="R170" s="13"/>
      <c r="S170" s="13" t="s">
        <v>38</v>
      </c>
      <c r="T170" s="13" t="s">
        <v>39</v>
      </c>
      <c r="U170" s="107">
        <v>0.8251121076233184</v>
      </c>
      <c r="X170" s="14">
        <v>0.0</v>
      </c>
      <c r="Y170" s="14">
        <v>1.0</v>
      </c>
      <c r="Z170" s="14" t="s">
        <v>72</v>
      </c>
      <c r="AE170" s="12" t="s">
        <v>48</v>
      </c>
      <c r="AF170" s="12" t="s">
        <v>49</v>
      </c>
      <c r="AG170" s="32"/>
    </row>
    <row r="171" ht="14.25" customHeight="1">
      <c r="A171" s="57">
        <v>33.0</v>
      </c>
      <c r="B171" s="15">
        <v>295.0</v>
      </c>
      <c r="C171" s="15">
        <v>9.0</v>
      </c>
      <c r="D171" s="15">
        <v>196.0</v>
      </c>
      <c r="E171" s="62" t="s">
        <v>236</v>
      </c>
      <c r="F171" s="63" t="s">
        <v>404</v>
      </c>
      <c r="I171" s="63"/>
      <c r="J171" s="63"/>
      <c r="K171" s="63" t="s">
        <v>405</v>
      </c>
      <c r="L171" s="13"/>
      <c r="M171" s="57" t="s">
        <v>42</v>
      </c>
      <c r="N171" s="57">
        <v>2021.0</v>
      </c>
      <c r="O171" s="57">
        <v>1.0</v>
      </c>
      <c r="P171" s="57" t="s">
        <v>36</v>
      </c>
      <c r="Q171" s="21">
        <v>3.0</v>
      </c>
      <c r="R171" s="63"/>
      <c r="S171" s="63" t="s">
        <v>44</v>
      </c>
      <c r="T171" s="57" t="s">
        <v>39</v>
      </c>
      <c r="U171" s="92">
        <v>0.24250279086815302</v>
      </c>
      <c r="V171" s="63"/>
      <c r="W171" s="63"/>
      <c r="X171" s="63"/>
      <c r="Y171" s="63"/>
      <c r="Z171" s="63"/>
      <c r="AA171" s="63">
        <v>25668.0</v>
      </c>
      <c r="AB171" s="92">
        <v>4.90069553921481</v>
      </c>
      <c r="AC171" s="63"/>
      <c r="AD171" s="63"/>
      <c r="AE171" s="63"/>
      <c r="AF171" s="63"/>
      <c r="AG171" s="54"/>
    </row>
    <row r="172" ht="14.25" customHeight="1">
      <c r="A172" s="57">
        <v>33.0</v>
      </c>
      <c r="B172" s="15">
        <v>296.0</v>
      </c>
      <c r="C172" s="15">
        <v>9.0</v>
      </c>
      <c r="D172" s="15">
        <v>197.0</v>
      </c>
      <c r="E172" s="62" t="s">
        <v>236</v>
      </c>
      <c r="F172" s="63" t="s">
        <v>404</v>
      </c>
      <c r="I172" s="63"/>
      <c r="J172" s="63"/>
      <c r="K172" s="63" t="s">
        <v>405</v>
      </c>
      <c r="L172" s="13"/>
      <c r="M172" s="57" t="s">
        <v>45</v>
      </c>
      <c r="N172" s="57">
        <v>2021.0</v>
      </c>
      <c r="O172" s="57">
        <v>1.0</v>
      </c>
      <c r="P172" s="57" t="s">
        <v>36</v>
      </c>
      <c r="Q172" s="21">
        <v>3.0</v>
      </c>
      <c r="R172" s="63"/>
      <c r="S172" s="63" t="s">
        <v>44</v>
      </c>
      <c r="T172" s="57" t="s">
        <v>47</v>
      </c>
      <c r="U172" s="92">
        <v>0.6420805683388351</v>
      </c>
      <c r="V172" s="63"/>
      <c r="W172" s="63"/>
      <c r="X172" s="63"/>
      <c r="Y172" s="63"/>
      <c r="Z172" s="63"/>
      <c r="AA172" s="63">
        <v>1093.0</v>
      </c>
      <c r="AB172" s="92">
        <v>3.068552098089588</v>
      </c>
      <c r="AC172" s="63"/>
      <c r="AD172" s="63"/>
      <c r="AE172" s="63"/>
      <c r="AF172" s="63"/>
      <c r="AG172" s="54"/>
    </row>
    <row r="173" ht="14.25" customHeight="1">
      <c r="A173" s="57">
        <v>33.0</v>
      </c>
      <c r="B173" s="15">
        <v>297.0</v>
      </c>
      <c r="C173" s="15">
        <v>9.0</v>
      </c>
      <c r="D173" s="15">
        <v>198.0</v>
      </c>
      <c r="E173" s="16" t="s">
        <v>236</v>
      </c>
      <c r="F173" s="12" t="s">
        <v>404</v>
      </c>
      <c r="K173" s="12" t="s">
        <v>405</v>
      </c>
      <c r="L173" s="13"/>
      <c r="M173" s="13" t="s">
        <v>50</v>
      </c>
      <c r="N173" s="13">
        <v>2021.0</v>
      </c>
      <c r="O173" s="13">
        <v>1.0</v>
      </c>
      <c r="P173" s="13" t="s">
        <v>36</v>
      </c>
      <c r="Q173" s="21">
        <v>3.0</v>
      </c>
      <c r="S173" s="12" t="s">
        <v>44</v>
      </c>
      <c r="T173" s="13" t="s">
        <v>47</v>
      </c>
      <c r="U173" s="24">
        <v>0.546997</v>
      </c>
      <c r="AA173" s="12">
        <v>20961.0</v>
      </c>
      <c r="AB173" s="24">
        <v>2.922744</v>
      </c>
      <c r="AG173" s="32"/>
    </row>
    <row r="174" ht="14.25" customHeight="1">
      <c r="A174" s="57">
        <v>33.0</v>
      </c>
      <c r="B174" s="15">
        <v>298.0</v>
      </c>
      <c r="C174" s="15">
        <v>9.0</v>
      </c>
      <c r="D174" s="15">
        <v>199.0</v>
      </c>
      <c r="E174" s="62" t="s">
        <v>236</v>
      </c>
      <c r="F174" s="63" t="s">
        <v>404</v>
      </c>
      <c r="I174" s="63"/>
      <c r="J174" s="63"/>
      <c r="K174" s="63" t="s">
        <v>405</v>
      </c>
      <c r="L174" s="13"/>
      <c r="M174" s="57" t="s">
        <v>53</v>
      </c>
      <c r="N174" s="57">
        <v>2021.0</v>
      </c>
      <c r="O174" s="57">
        <v>1.0</v>
      </c>
      <c r="P174" s="57" t="s">
        <v>36</v>
      </c>
      <c r="Q174" s="21">
        <v>3.0</v>
      </c>
      <c r="R174" s="63"/>
      <c r="S174" s="63" t="s">
        <v>44</v>
      </c>
      <c r="T174" s="57" t="s">
        <v>47</v>
      </c>
      <c r="U174" s="92">
        <v>0.808515</v>
      </c>
      <c r="V174" s="63"/>
      <c r="W174" s="63"/>
      <c r="Y174" s="63"/>
      <c r="Z174" s="63"/>
      <c r="AA174" s="63">
        <v>12730.0</v>
      </c>
      <c r="AB174" s="92">
        <v>1.700575</v>
      </c>
      <c r="AC174" s="63"/>
      <c r="AD174" s="63"/>
      <c r="AE174" s="63"/>
      <c r="AF174" s="63"/>
      <c r="AG174" s="54"/>
    </row>
    <row r="175" ht="14.25" customHeight="1">
      <c r="A175" s="57">
        <v>33.0</v>
      </c>
      <c r="B175" s="15">
        <v>173.0</v>
      </c>
      <c r="C175" s="15">
        <v>9.0</v>
      </c>
      <c r="D175" s="15">
        <v>200.0</v>
      </c>
      <c r="E175" s="62" t="s">
        <v>236</v>
      </c>
      <c r="F175" s="63" t="s">
        <v>404</v>
      </c>
      <c r="G175" s="70" t="s">
        <v>406</v>
      </c>
      <c r="H175" s="12" t="b">
        <f>J175=K175</f>
        <v>1</v>
      </c>
      <c r="I175" s="87" t="s">
        <v>33</v>
      </c>
      <c r="J175" s="88" t="s">
        <v>407</v>
      </c>
      <c r="K175" s="88" t="s">
        <v>407</v>
      </c>
      <c r="L175" s="19" t="s">
        <v>406</v>
      </c>
      <c r="M175" s="57" t="s">
        <v>35</v>
      </c>
      <c r="N175" s="89">
        <v>2020.0</v>
      </c>
      <c r="O175" s="57">
        <v>2.0</v>
      </c>
      <c r="P175" s="57" t="s">
        <v>43</v>
      </c>
      <c r="Q175" s="14">
        <v>1.0</v>
      </c>
      <c r="R175" s="80" t="s">
        <v>37</v>
      </c>
      <c r="S175" s="63" t="s">
        <v>38</v>
      </c>
      <c r="T175" s="57" t="s">
        <v>39</v>
      </c>
      <c r="U175" s="90">
        <v>0.808735142</v>
      </c>
      <c r="V175" s="63"/>
      <c r="W175" s="63"/>
      <c r="X175" s="14">
        <v>149.7</v>
      </c>
      <c r="Y175" s="64">
        <v>149.7</v>
      </c>
      <c r="Z175" s="64">
        <v>1.0</v>
      </c>
      <c r="AA175" s="63"/>
      <c r="AB175" s="63"/>
      <c r="AC175" s="63"/>
      <c r="AD175" s="63"/>
      <c r="AE175" s="63"/>
      <c r="AF175" s="63"/>
      <c r="AG175" s="54"/>
    </row>
    <row r="176" ht="14.25" customHeight="1">
      <c r="A176" s="57">
        <v>33.0</v>
      </c>
      <c r="B176" s="15">
        <v>358.0</v>
      </c>
      <c r="C176" s="15">
        <v>9.0</v>
      </c>
      <c r="D176" s="15">
        <v>201.0</v>
      </c>
      <c r="E176" s="62" t="s">
        <v>236</v>
      </c>
      <c r="F176" s="63" t="s">
        <v>408</v>
      </c>
      <c r="I176" s="63"/>
      <c r="J176" s="63"/>
      <c r="K176" s="63" t="s">
        <v>409</v>
      </c>
      <c r="L176" s="13"/>
      <c r="M176" s="57" t="s">
        <v>56</v>
      </c>
      <c r="N176" s="57">
        <v>2015.0</v>
      </c>
      <c r="O176" s="57">
        <v>1.0</v>
      </c>
      <c r="P176" s="57" t="s">
        <v>36</v>
      </c>
      <c r="Q176" s="21">
        <v>3.0</v>
      </c>
      <c r="R176" s="63"/>
      <c r="S176" s="63" t="s">
        <v>44</v>
      </c>
      <c r="T176" s="57" t="s">
        <v>47</v>
      </c>
      <c r="U176" s="63">
        <v>0.27</v>
      </c>
      <c r="V176" s="63"/>
      <c r="W176" s="63"/>
      <c r="Y176" s="63"/>
      <c r="Z176" s="63"/>
      <c r="AA176" s="63">
        <v>2166.0</v>
      </c>
      <c r="AB176" s="63">
        <v>2.21</v>
      </c>
      <c r="AC176" s="63"/>
      <c r="AD176" s="63"/>
      <c r="AE176" s="63"/>
      <c r="AF176" s="63"/>
      <c r="AG176" s="54"/>
    </row>
    <row r="177" ht="14.25" customHeight="1">
      <c r="A177" s="57">
        <v>33.0</v>
      </c>
      <c r="B177" s="15">
        <v>161.0</v>
      </c>
      <c r="C177" s="15">
        <v>9.0</v>
      </c>
      <c r="D177" s="15">
        <v>202.0</v>
      </c>
      <c r="E177" s="62" t="s">
        <v>236</v>
      </c>
      <c r="F177" s="78"/>
      <c r="G177" s="27" t="s">
        <v>410</v>
      </c>
      <c r="H177" s="12" t="b">
        <f t="shared" ref="H177:H182" si="18">J177=K177</f>
        <v>0</v>
      </c>
      <c r="I177" s="64" t="s">
        <v>33</v>
      </c>
      <c r="J177" s="64" t="s">
        <v>411</v>
      </c>
      <c r="K177" s="100" t="s">
        <v>412</v>
      </c>
      <c r="L177" s="19" t="s">
        <v>410</v>
      </c>
      <c r="M177" s="57" t="s">
        <v>35</v>
      </c>
      <c r="N177" s="57">
        <v>2021.0</v>
      </c>
      <c r="O177" s="57">
        <v>2.0</v>
      </c>
      <c r="P177" s="57" t="s">
        <v>43</v>
      </c>
      <c r="Q177" s="14">
        <v>1.0</v>
      </c>
      <c r="R177" s="80" t="s">
        <v>37</v>
      </c>
      <c r="S177" s="63" t="s">
        <v>38</v>
      </c>
      <c r="T177" s="57" t="s">
        <v>39</v>
      </c>
      <c r="U177" s="97">
        <v>1.135285736</v>
      </c>
      <c r="V177" s="63"/>
      <c r="W177" s="63"/>
      <c r="X177" s="64">
        <v>984.8</v>
      </c>
      <c r="Y177" s="64">
        <v>984.1</v>
      </c>
      <c r="Z177" s="64">
        <v>1.0</v>
      </c>
      <c r="AA177" s="63"/>
      <c r="AB177" s="63"/>
      <c r="AC177" s="63"/>
      <c r="AD177" s="63"/>
      <c r="AE177" s="52"/>
      <c r="AF177" s="52"/>
      <c r="AG177" s="54"/>
    </row>
    <row r="178" ht="14.25" customHeight="1">
      <c r="A178" s="50">
        <v>33.0</v>
      </c>
      <c r="B178" s="15">
        <v>371.0</v>
      </c>
      <c r="C178" s="15">
        <v>9.0</v>
      </c>
      <c r="D178" s="37">
        <v>203.0</v>
      </c>
      <c r="E178" s="38" t="s">
        <v>239</v>
      </c>
      <c r="F178" s="39" t="s">
        <v>413</v>
      </c>
      <c r="G178" s="39" t="s">
        <v>413</v>
      </c>
      <c r="H178" s="12" t="b">
        <f t="shared" si="18"/>
        <v>1</v>
      </c>
      <c r="I178" s="40" t="s">
        <v>33</v>
      </c>
      <c r="J178" s="52" t="s">
        <v>414</v>
      </c>
      <c r="K178" s="39" t="s">
        <v>414</v>
      </c>
      <c r="L178" s="19" t="s">
        <v>415</v>
      </c>
      <c r="M178" s="32" t="s">
        <v>297</v>
      </c>
      <c r="N178" s="32">
        <v>2018.0</v>
      </c>
      <c r="O178" s="32">
        <v>1.0</v>
      </c>
      <c r="P178" s="32" t="s">
        <v>36</v>
      </c>
      <c r="Q178" s="21">
        <v>3.0</v>
      </c>
      <c r="R178" s="32"/>
      <c r="S178" s="32" t="s">
        <v>44</v>
      </c>
      <c r="T178" s="32" t="s">
        <v>47</v>
      </c>
      <c r="U178" s="72">
        <v>0.2065971818603135</v>
      </c>
      <c r="V178" s="39"/>
      <c r="W178" s="39"/>
      <c r="X178" s="53">
        <v>10050.2</v>
      </c>
      <c r="Y178" s="40">
        <v>8766.0</v>
      </c>
      <c r="Z178" s="108">
        <v>1.0</v>
      </c>
      <c r="AA178" s="109">
        <v>196.1176514624189</v>
      </c>
      <c r="AB178" s="39"/>
      <c r="AC178" s="39"/>
      <c r="AD178" s="39"/>
      <c r="AE178" s="12" t="s">
        <v>48</v>
      </c>
      <c r="AF178" s="12" t="s">
        <v>49</v>
      </c>
      <c r="AG178" s="32"/>
    </row>
    <row r="179" ht="14.25" customHeight="1">
      <c r="A179" s="50">
        <v>33.0</v>
      </c>
      <c r="B179" s="15">
        <v>234.0</v>
      </c>
      <c r="C179" s="15">
        <v>9.0</v>
      </c>
      <c r="D179" s="37">
        <v>204.0</v>
      </c>
      <c r="E179" s="38" t="s">
        <v>239</v>
      </c>
      <c r="F179" s="39" t="s">
        <v>413</v>
      </c>
      <c r="G179" s="39" t="s">
        <v>413</v>
      </c>
      <c r="H179" s="12" t="b">
        <f t="shared" si="18"/>
        <v>1</v>
      </c>
      <c r="I179" s="110" t="s">
        <v>33</v>
      </c>
      <c r="J179" s="104" t="s">
        <v>414</v>
      </c>
      <c r="K179" s="111" t="s">
        <v>414</v>
      </c>
      <c r="L179" s="19" t="s">
        <v>416</v>
      </c>
      <c r="M179" s="32" t="s">
        <v>270</v>
      </c>
      <c r="N179" s="32">
        <v>2023.0</v>
      </c>
      <c r="O179" s="32">
        <v>3.0</v>
      </c>
      <c r="P179" s="32" t="s">
        <v>36</v>
      </c>
      <c r="Q179" s="21">
        <v>3.0</v>
      </c>
      <c r="R179" s="46" t="s">
        <v>37</v>
      </c>
      <c r="S179" s="32" t="s">
        <v>114</v>
      </c>
      <c r="T179" s="32" t="s">
        <v>189</v>
      </c>
      <c r="U179" s="39"/>
      <c r="V179" s="39"/>
      <c r="W179" s="39"/>
      <c r="X179" s="53">
        <v>10050.2</v>
      </c>
      <c r="Y179" s="40">
        <v>1.0</v>
      </c>
      <c r="Z179" s="40" t="s">
        <v>72</v>
      </c>
      <c r="AA179" s="39"/>
      <c r="AB179" s="39">
        <v>1.23</v>
      </c>
      <c r="AC179" s="39"/>
      <c r="AD179" s="39"/>
      <c r="AG179" s="32"/>
    </row>
    <row r="180" ht="14.25" customHeight="1">
      <c r="A180" s="80">
        <v>33.0</v>
      </c>
      <c r="B180" s="15">
        <v>410.0</v>
      </c>
      <c r="C180" s="15">
        <v>9.0</v>
      </c>
      <c r="D180" s="15">
        <v>205.0</v>
      </c>
      <c r="E180" s="62" t="s">
        <v>239</v>
      </c>
      <c r="F180" s="63" t="s">
        <v>417</v>
      </c>
      <c r="H180" s="12" t="b">
        <f t="shared" si="18"/>
        <v>0</v>
      </c>
      <c r="I180" s="64" t="s">
        <v>33</v>
      </c>
      <c r="J180" s="70" t="s">
        <v>418</v>
      </c>
      <c r="K180" s="100" t="s">
        <v>419</v>
      </c>
      <c r="L180" s="19" t="s">
        <v>56</v>
      </c>
      <c r="M180" s="57" t="s">
        <v>56</v>
      </c>
      <c r="N180" s="57">
        <v>2015.0</v>
      </c>
      <c r="O180" s="57">
        <v>1.0</v>
      </c>
      <c r="P180" s="57" t="s">
        <v>36</v>
      </c>
      <c r="Q180" s="21">
        <v>3.0</v>
      </c>
      <c r="R180" s="63"/>
      <c r="S180" s="63" t="s">
        <v>44</v>
      </c>
      <c r="T180" s="57" t="s">
        <v>47</v>
      </c>
      <c r="U180" s="63">
        <v>0.23</v>
      </c>
      <c r="V180" s="63"/>
      <c r="W180" s="63"/>
      <c r="X180" s="64">
        <v>7920.0</v>
      </c>
      <c r="Y180" s="64">
        <v>1.0</v>
      </c>
      <c r="Z180" s="64" t="s">
        <v>72</v>
      </c>
      <c r="AA180" s="63">
        <v>5944.0</v>
      </c>
      <c r="AB180" s="63">
        <v>3.0</v>
      </c>
      <c r="AC180" s="63"/>
      <c r="AD180" s="63"/>
      <c r="AE180" s="63"/>
      <c r="AF180" s="63"/>
      <c r="AG180" s="67"/>
    </row>
    <row r="181" ht="14.25" customHeight="1">
      <c r="A181" s="80">
        <v>33.0</v>
      </c>
      <c r="B181" s="15">
        <v>109.0</v>
      </c>
      <c r="C181" s="15">
        <v>9.0</v>
      </c>
      <c r="D181" s="15">
        <v>206.0</v>
      </c>
      <c r="E181" s="16" t="s">
        <v>239</v>
      </c>
      <c r="F181" s="17"/>
      <c r="G181" s="18" t="s">
        <v>420</v>
      </c>
      <c r="H181" s="12" t="b">
        <f t="shared" si="18"/>
        <v>1</v>
      </c>
      <c r="I181" s="14" t="s">
        <v>33</v>
      </c>
      <c r="J181" s="63" t="s">
        <v>421</v>
      </c>
      <c r="K181" s="12" t="s">
        <v>421</v>
      </c>
      <c r="L181" s="19" t="s">
        <v>420</v>
      </c>
      <c r="M181" s="13" t="s">
        <v>35</v>
      </c>
      <c r="N181" s="20">
        <v>2020.0</v>
      </c>
      <c r="O181" s="13">
        <v>2.0</v>
      </c>
      <c r="P181" s="13" t="s">
        <v>36</v>
      </c>
      <c r="Q181" s="21">
        <v>3.0</v>
      </c>
      <c r="R181" s="22" t="s">
        <v>127</v>
      </c>
      <c r="S181" s="12" t="s">
        <v>38</v>
      </c>
      <c r="T181" s="13" t="s">
        <v>39</v>
      </c>
      <c r="U181" s="23">
        <v>0.691227709</v>
      </c>
      <c r="X181" s="64">
        <v>343.9</v>
      </c>
      <c r="Y181" s="14">
        <v>343.9</v>
      </c>
      <c r="Z181" s="14">
        <v>1.0</v>
      </c>
      <c r="AG181" s="32"/>
    </row>
    <row r="182" ht="14.25" customHeight="1">
      <c r="A182" s="80">
        <v>33.0</v>
      </c>
      <c r="B182" s="15">
        <v>359.0</v>
      </c>
      <c r="C182" s="15">
        <v>9.0</v>
      </c>
      <c r="D182" s="15">
        <v>207.0</v>
      </c>
      <c r="E182" s="16" t="s">
        <v>239</v>
      </c>
      <c r="F182" s="12" t="s">
        <v>422</v>
      </c>
      <c r="G182" s="12" t="s">
        <v>422</v>
      </c>
      <c r="H182" s="12" t="b">
        <f t="shared" si="18"/>
        <v>1</v>
      </c>
      <c r="I182" s="14" t="s">
        <v>33</v>
      </c>
      <c r="J182" s="12" t="s">
        <v>423</v>
      </c>
      <c r="K182" s="12" t="s">
        <v>423</v>
      </c>
      <c r="L182" s="19" t="s">
        <v>424</v>
      </c>
      <c r="M182" s="13" t="s">
        <v>111</v>
      </c>
      <c r="N182" s="13">
        <v>2020.0</v>
      </c>
      <c r="O182" s="13">
        <v>3.0</v>
      </c>
      <c r="P182" s="13" t="s">
        <v>43</v>
      </c>
      <c r="Q182" s="14">
        <v>1.0</v>
      </c>
      <c r="R182" s="13"/>
      <c r="S182" s="13" t="s">
        <v>114</v>
      </c>
      <c r="T182" s="13" t="s">
        <v>39</v>
      </c>
      <c r="X182" s="14">
        <v>35.0</v>
      </c>
      <c r="Y182" s="14">
        <v>35.0</v>
      </c>
      <c r="Z182" s="14">
        <v>1.0</v>
      </c>
      <c r="AG182" s="25"/>
    </row>
    <row r="183" ht="14.25" customHeight="1">
      <c r="A183" s="80">
        <v>33.0</v>
      </c>
      <c r="B183" s="15">
        <v>108.0</v>
      </c>
      <c r="C183" s="15">
        <v>9.0</v>
      </c>
      <c r="D183" s="15">
        <v>208.0</v>
      </c>
      <c r="E183" s="62" t="s">
        <v>239</v>
      </c>
      <c r="F183" s="78"/>
      <c r="G183" s="27"/>
      <c r="H183" s="27"/>
      <c r="I183" s="112"/>
      <c r="J183" s="79" t="s">
        <v>425</v>
      </c>
      <c r="K183" s="79" t="s">
        <v>425</v>
      </c>
      <c r="L183" s="13"/>
      <c r="M183" s="57" t="s">
        <v>270</v>
      </c>
      <c r="N183" s="57">
        <v>2023.0</v>
      </c>
      <c r="O183" s="57">
        <v>3.0</v>
      </c>
      <c r="P183" s="57" t="s">
        <v>36</v>
      </c>
      <c r="Q183" s="21">
        <v>3.0</v>
      </c>
      <c r="R183" s="94" t="s">
        <v>127</v>
      </c>
      <c r="S183" s="57" t="s">
        <v>114</v>
      </c>
      <c r="T183" s="57" t="s">
        <v>189</v>
      </c>
      <c r="U183" s="63"/>
      <c r="V183" s="63"/>
      <c r="W183" s="63"/>
      <c r="Y183" s="63"/>
      <c r="Z183" s="63"/>
      <c r="AA183" s="63"/>
      <c r="AB183" s="63"/>
      <c r="AC183" s="63"/>
      <c r="AD183" s="63"/>
      <c r="AE183" s="63" t="s">
        <v>62</v>
      </c>
      <c r="AF183" s="63"/>
      <c r="AG183" s="54"/>
    </row>
    <row r="184" ht="14.25" customHeight="1">
      <c r="A184" s="57">
        <v>33.0</v>
      </c>
      <c r="B184" s="15">
        <v>254.0</v>
      </c>
      <c r="C184" s="15">
        <v>9.0</v>
      </c>
      <c r="D184" s="15">
        <v>209.0</v>
      </c>
      <c r="E184" s="62" t="s">
        <v>236</v>
      </c>
      <c r="F184" s="63" t="s">
        <v>289</v>
      </c>
      <c r="G184" s="113" t="s">
        <v>365</v>
      </c>
      <c r="H184" s="18"/>
      <c r="I184" s="63"/>
      <c r="J184" s="63"/>
      <c r="K184" s="63" t="s">
        <v>426</v>
      </c>
      <c r="L184" s="57"/>
      <c r="M184" s="57" t="s">
        <v>283</v>
      </c>
      <c r="N184" s="57">
        <v>2021.0</v>
      </c>
      <c r="O184" s="57">
        <v>1.0</v>
      </c>
      <c r="P184" s="57" t="s">
        <v>46</v>
      </c>
      <c r="Q184" s="14">
        <v>2.0</v>
      </c>
      <c r="R184" s="80" t="s">
        <v>37</v>
      </c>
      <c r="S184" s="63" t="s">
        <v>44</v>
      </c>
      <c r="T184" s="57" t="s">
        <v>39</v>
      </c>
      <c r="U184" s="92">
        <v>1.44379381337906</v>
      </c>
      <c r="V184" s="63"/>
      <c r="W184" s="63"/>
      <c r="X184" s="63"/>
      <c r="Y184" s="63"/>
      <c r="Z184" s="63"/>
      <c r="AA184" s="63">
        <v>329.0</v>
      </c>
      <c r="AB184" s="92">
        <v>0.569371486396514</v>
      </c>
      <c r="AC184" s="63"/>
      <c r="AD184" s="63"/>
      <c r="AE184" s="63"/>
      <c r="AF184" s="63"/>
      <c r="AG184" s="67"/>
    </row>
    <row r="185" ht="14.25" customHeight="1">
      <c r="A185" s="57">
        <v>33.0</v>
      </c>
      <c r="B185" s="15">
        <v>59.0</v>
      </c>
      <c r="C185" s="15">
        <v>9.0</v>
      </c>
      <c r="D185" s="15">
        <v>210.0</v>
      </c>
      <c r="E185" s="62" t="s">
        <v>236</v>
      </c>
      <c r="F185" s="78"/>
      <c r="G185" s="18" t="s">
        <v>427</v>
      </c>
      <c r="H185" s="12" t="b">
        <f t="shared" ref="H185:H190" si="19">J185=K185</f>
        <v>1</v>
      </c>
      <c r="I185" s="64" t="s">
        <v>33</v>
      </c>
      <c r="J185" s="63" t="s">
        <v>428</v>
      </c>
      <c r="K185" s="63" t="s">
        <v>428</v>
      </c>
      <c r="L185" s="19" t="s">
        <v>427</v>
      </c>
      <c r="M185" s="57" t="s">
        <v>35</v>
      </c>
      <c r="N185" s="57">
        <v>2021.0</v>
      </c>
      <c r="O185" s="57">
        <v>2.0</v>
      </c>
      <c r="P185" s="57" t="s">
        <v>43</v>
      </c>
      <c r="Q185" s="14">
        <v>1.0</v>
      </c>
      <c r="R185" s="94" t="s">
        <v>127</v>
      </c>
      <c r="S185" s="63" t="s">
        <v>38</v>
      </c>
      <c r="T185" s="57" t="s">
        <v>39</v>
      </c>
      <c r="U185" s="97">
        <v>1.050388774</v>
      </c>
      <c r="V185" s="63"/>
      <c r="W185" s="63"/>
      <c r="X185" s="14">
        <v>0.0</v>
      </c>
      <c r="Y185" s="64">
        <v>1.0</v>
      </c>
      <c r="Z185" s="64">
        <v>1.0</v>
      </c>
      <c r="AA185" s="63"/>
      <c r="AB185" s="63"/>
      <c r="AC185" s="63"/>
      <c r="AD185" s="63"/>
      <c r="AE185" s="52"/>
      <c r="AF185" s="52"/>
      <c r="AG185" s="54"/>
    </row>
    <row r="186" ht="14.25" customHeight="1">
      <c r="A186" s="57">
        <v>33.0</v>
      </c>
      <c r="B186" s="15">
        <v>303.0</v>
      </c>
      <c r="C186" s="15">
        <v>9.0</v>
      </c>
      <c r="D186" s="15">
        <v>211.0</v>
      </c>
      <c r="E186" s="62" t="s">
        <v>236</v>
      </c>
      <c r="F186" s="63" t="s">
        <v>429</v>
      </c>
      <c r="G186" s="12" t="s">
        <v>430</v>
      </c>
      <c r="H186" s="12" t="b">
        <f t="shared" si="19"/>
        <v>1</v>
      </c>
      <c r="I186" s="64" t="s">
        <v>33</v>
      </c>
      <c r="J186" s="63" t="s">
        <v>431</v>
      </c>
      <c r="K186" s="63" t="s">
        <v>431</v>
      </c>
      <c r="L186" s="19" t="s">
        <v>432</v>
      </c>
      <c r="M186" s="57" t="s">
        <v>111</v>
      </c>
      <c r="N186" s="57">
        <v>2020.0</v>
      </c>
      <c r="O186" s="57">
        <v>3.0</v>
      </c>
      <c r="P186" s="57" t="s">
        <v>43</v>
      </c>
      <c r="Q186" s="14">
        <v>1.0</v>
      </c>
      <c r="R186" s="57"/>
      <c r="S186" s="57" t="s">
        <v>114</v>
      </c>
      <c r="T186" s="57" t="s">
        <v>39</v>
      </c>
      <c r="U186" s="63"/>
      <c r="V186" s="63"/>
      <c r="W186" s="63"/>
      <c r="X186" s="14">
        <v>1054.6</v>
      </c>
      <c r="Y186" s="64">
        <v>1.0</v>
      </c>
      <c r="Z186" s="64" t="s">
        <v>72</v>
      </c>
      <c r="AA186" s="63"/>
      <c r="AB186" s="63"/>
      <c r="AC186" s="63"/>
      <c r="AD186" s="63"/>
      <c r="AE186" s="63" t="s">
        <v>66</v>
      </c>
      <c r="AF186" s="63" t="s">
        <v>49</v>
      </c>
      <c r="AG186" s="54"/>
    </row>
    <row r="187" ht="14.25" customHeight="1">
      <c r="A187" s="13">
        <v>33.0</v>
      </c>
      <c r="B187" s="15">
        <v>302.0</v>
      </c>
      <c r="C187" s="15">
        <v>9.0</v>
      </c>
      <c r="D187" s="15">
        <v>212.0</v>
      </c>
      <c r="E187" s="16" t="s">
        <v>236</v>
      </c>
      <c r="F187" s="12" t="s">
        <v>430</v>
      </c>
      <c r="G187" s="12" t="s">
        <v>430</v>
      </c>
      <c r="H187" s="12" t="b">
        <f t="shared" si="19"/>
        <v>1</v>
      </c>
      <c r="I187" s="14" t="s">
        <v>33</v>
      </c>
      <c r="J187" s="12" t="s">
        <v>433</v>
      </c>
      <c r="K187" s="12" t="s">
        <v>433</v>
      </c>
      <c r="L187" s="19" t="s">
        <v>434</v>
      </c>
      <c r="M187" s="13" t="s">
        <v>121</v>
      </c>
      <c r="N187" s="13">
        <v>2022.0</v>
      </c>
      <c r="O187" s="13">
        <v>3.0</v>
      </c>
      <c r="P187" s="13" t="s">
        <v>46</v>
      </c>
      <c r="Q187" s="14">
        <v>2.0</v>
      </c>
      <c r="R187" s="13"/>
      <c r="S187" s="13" t="s">
        <v>114</v>
      </c>
      <c r="T187" s="13" t="s">
        <v>39</v>
      </c>
      <c r="U187" s="12">
        <v>1.26</v>
      </c>
      <c r="X187" s="14">
        <v>1054.6</v>
      </c>
      <c r="Y187" s="14">
        <v>1052.0</v>
      </c>
      <c r="Z187" s="14">
        <v>1.0</v>
      </c>
      <c r="AE187" s="12" t="s">
        <v>51</v>
      </c>
      <c r="AF187" s="12" t="s">
        <v>52</v>
      </c>
      <c r="AG187" s="32"/>
    </row>
    <row r="188" ht="14.25" customHeight="1">
      <c r="A188" s="57">
        <v>33.0</v>
      </c>
      <c r="B188" s="15">
        <v>465.0</v>
      </c>
      <c r="C188" s="15">
        <v>9.0</v>
      </c>
      <c r="D188" s="15">
        <v>213.0</v>
      </c>
      <c r="E188" s="62" t="s">
        <v>236</v>
      </c>
      <c r="F188" s="63" t="s">
        <v>435</v>
      </c>
      <c r="G188" s="63" t="s">
        <v>430</v>
      </c>
      <c r="H188" s="12" t="b">
        <f t="shared" si="19"/>
        <v>1</v>
      </c>
      <c r="I188" s="64" t="s">
        <v>33</v>
      </c>
      <c r="J188" s="63" t="s">
        <v>436</v>
      </c>
      <c r="K188" s="63" t="s">
        <v>436</v>
      </c>
      <c r="L188" s="19" t="s">
        <v>437</v>
      </c>
      <c r="M188" s="57" t="s">
        <v>150</v>
      </c>
      <c r="N188" s="57">
        <v>2022.0</v>
      </c>
      <c r="O188" s="57">
        <v>3.0</v>
      </c>
      <c r="P188" s="57" t="s">
        <v>43</v>
      </c>
      <c r="Q188" s="14">
        <v>1.0</v>
      </c>
      <c r="R188" s="57"/>
      <c r="S188" s="57" t="s">
        <v>38</v>
      </c>
      <c r="T188" s="57" t="s">
        <v>39</v>
      </c>
      <c r="U188" s="114">
        <v>0.96144578313253</v>
      </c>
      <c r="V188" s="63"/>
      <c r="W188" s="63"/>
      <c r="X188" s="64">
        <v>1054.6</v>
      </c>
      <c r="Y188" s="64">
        <v>1.0</v>
      </c>
      <c r="Z188" s="64" t="s">
        <v>72</v>
      </c>
      <c r="AA188" s="63"/>
      <c r="AB188" s="63"/>
      <c r="AC188" s="63"/>
      <c r="AD188" s="63"/>
      <c r="AE188" s="63"/>
      <c r="AF188" s="63"/>
      <c r="AG188" s="54"/>
    </row>
    <row r="189" ht="14.25" customHeight="1">
      <c r="A189" s="80">
        <v>33.0</v>
      </c>
      <c r="B189" s="15">
        <v>468.0</v>
      </c>
      <c r="C189" s="15">
        <v>9.0</v>
      </c>
      <c r="D189" s="15">
        <v>214.0</v>
      </c>
      <c r="E189" s="62" t="s">
        <v>239</v>
      </c>
      <c r="F189" s="63" t="s">
        <v>438</v>
      </c>
      <c r="G189" s="70" t="s">
        <v>439</v>
      </c>
      <c r="H189" s="12" t="b">
        <f t="shared" si="19"/>
        <v>1</v>
      </c>
      <c r="I189" s="64" t="s">
        <v>33</v>
      </c>
      <c r="J189" s="63" t="s">
        <v>440</v>
      </c>
      <c r="K189" s="63" t="s">
        <v>440</v>
      </c>
      <c r="L189" s="19" t="s">
        <v>441</v>
      </c>
      <c r="M189" s="57" t="s">
        <v>117</v>
      </c>
      <c r="N189" s="57">
        <v>2021.0</v>
      </c>
      <c r="O189" s="57">
        <v>3.0</v>
      </c>
      <c r="P189" s="57" t="s">
        <v>36</v>
      </c>
      <c r="Q189" s="21">
        <v>3.0</v>
      </c>
      <c r="R189" s="57"/>
      <c r="S189" s="57" t="s">
        <v>114</v>
      </c>
      <c r="T189" s="57" t="s">
        <v>39</v>
      </c>
      <c r="U189" s="63"/>
      <c r="V189" s="63"/>
      <c r="W189" s="63">
        <v>256.0</v>
      </c>
      <c r="X189" s="64">
        <v>806.0</v>
      </c>
      <c r="Y189" s="64">
        <v>805.0</v>
      </c>
      <c r="Z189" s="115">
        <v>1.0</v>
      </c>
      <c r="AA189" s="116">
        <v>256.0</v>
      </c>
      <c r="AB189" s="63"/>
      <c r="AC189" s="63"/>
      <c r="AD189" s="63"/>
      <c r="AE189" s="63"/>
      <c r="AF189" s="63"/>
      <c r="AG189" s="54"/>
    </row>
    <row r="190" ht="14.25" customHeight="1">
      <c r="A190" s="13">
        <v>33.0</v>
      </c>
      <c r="B190" s="15">
        <v>467.0</v>
      </c>
      <c r="C190" s="15">
        <v>9.0</v>
      </c>
      <c r="D190" s="15">
        <v>215.0</v>
      </c>
      <c r="E190" s="16" t="s">
        <v>236</v>
      </c>
      <c r="F190" s="12" t="s">
        <v>429</v>
      </c>
      <c r="G190" s="27" t="s">
        <v>439</v>
      </c>
      <c r="H190" s="12" t="b">
        <f t="shared" si="19"/>
        <v>1</v>
      </c>
      <c r="I190" s="14" t="s">
        <v>33</v>
      </c>
      <c r="J190" s="12" t="s">
        <v>440</v>
      </c>
      <c r="K190" s="12" t="s">
        <v>440</v>
      </c>
      <c r="L190" s="19" t="s">
        <v>442</v>
      </c>
      <c r="M190" s="13" t="s">
        <v>443</v>
      </c>
      <c r="N190" s="13">
        <v>2017.0</v>
      </c>
      <c r="O190" s="13">
        <v>3.0</v>
      </c>
      <c r="P190" s="13" t="s">
        <v>36</v>
      </c>
      <c r="Q190" s="21">
        <v>3.0</v>
      </c>
      <c r="R190" s="13"/>
      <c r="S190" s="13" t="s">
        <v>38</v>
      </c>
      <c r="T190" s="13" t="s">
        <v>189</v>
      </c>
      <c r="X190" s="14">
        <v>806.0</v>
      </c>
      <c r="Y190" s="14">
        <v>1.0</v>
      </c>
      <c r="Z190" s="14" t="s">
        <v>72</v>
      </c>
      <c r="AG190" s="32"/>
    </row>
    <row r="191" ht="14.25" customHeight="1">
      <c r="A191" s="13">
        <v>33.0</v>
      </c>
      <c r="B191" s="15">
        <v>114.0</v>
      </c>
      <c r="C191" s="15">
        <v>9.0</v>
      </c>
      <c r="D191" s="15">
        <v>216.0</v>
      </c>
      <c r="E191" s="16" t="s">
        <v>236</v>
      </c>
      <c r="F191" s="17"/>
      <c r="G191" s="18" t="s">
        <v>444</v>
      </c>
      <c r="H191" s="18"/>
      <c r="I191" s="117"/>
      <c r="J191" s="77" t="s">
        <v>445</v>
      </c>
      <c r="K191" s="117" t="s">
        <v>445</v>
      </c>
      <c r="L191" s="13"/>
      <c r="M191" s="13" t="s">
        <v>270</v>
      </c>
      <c r="N191" s="13">
        <v>2023.0</v>
      </c>
      <c r="O191" s="13">
        <v>3.0</v>
      </c>
      <c r="P191" s="13" t="s">
        <v>36</v>
      </c>
      <c r="Q191" s="21">
        <v>3.0</v>
      </c>
      <c r="R191" s="22" t="s">
        <v>127</v>
      </c>
      <c r="S191" s="13" t="s">
        <v>114</v>
      </c>
      <c r="T191" s="13" t="s">
        <v>189</v>
      </c>
      <c r="U191" s="12">
        <v>0.5</v>
      </c>
      <c r="AB191" s="12">
        <v>2.3</v>
      </c>
      <c r="AE191" s="39"/>
      <c r="AF191" s="39"/>
      <c r="AG191" s="13"/>
    </row>
    <row r="192" ht="14.25" customHeight="1">
      <c r="A192" s="57">
        <v>33.0</v>
      </c>
      <c r="B192" s="15">
        <v>226.0</v>
      </c>
      <c r="C192" s="15">
        <v>9.0</v>
      </c>
      <c r="D192" s="15">
        <v>217.0</v>
      </c>
      <c r="E192" s="62" t="s">
        <v>236</v>
      </c>
      <c r="F192" s="78"/>
      <c r="G192" s="86" t="s">
        <v>444</v>
      </c>
      <c r="H192" s="18"/>
      <c r="I192" s="79"/>
      <c r="J192" s="79" t="s">
        <v>445</v>
      </c>
      <c r="K192" s="79" t="s">
        <v>445</v>
      </c>
      <c r="L192" s="13"/>
      <c r="M192" s="57" t="s">
        <v>217</v>
      </c>
      <c r="N192" s="57">
        <v>2014.0</v>
      </c>
      <c r="O192" s="57">
        <v>3.0</v>
      </c>
      <c r="P192" s="57" t="s">
        <v>36</v>
      </c>
      <c r="Q192" s="21">
        <v>3.0</v>
      </c>
      <c r="R192" s="80" t="s">
        <v>37</v>
      </c>
      <c r="S192" s="57" t="s">
        <v>114</v>
      </c>
      <c r="T192" s="57" t="s">
        <v>189</v>
      </c>
      <c r="U192" s="63"/>
      <c r="V192" s="63"/>
      <c r="W192" s="63"/>
      <c r="X192" s="63"/>
      <c r="Y192" s="63"/>
      <c r="Z192" s="63"/>
      <c r="AA192" s="63"/>
      <c r="AB192" s="63"/>
      <c r="AC192" s="63"/>
      <c r="AD192" s="63"/>
      <c r="AE192" s="63" t="s">
        <v>48</v>
      </c>
      <c r="AF192" s="63" t="s">
        <v>49</v>
      </c>
      <c r="AG192" s="54"/>
    </row>
    <row r="193" ht="14.25" customHeight="1">
      <c r="A193" s="57">
        <v>33.0</v>
      </c>
      <c r="B193" s="15">
        <v>255.0</v>
      </c>
      <c r="C193" s="15">
        <v>9.0</v>
      </c>
      <c r="D193" s="15">
        <v>218.0</v>
      </c>
      <c r="E193" s="62" t="s">
        <v>236</v>
      </c>
      <c r="F193" s="78"/>
      <c r="G193" s="27" t="s">
        <v>446</v>
      </c>
      <c r="H193" s="12" t="b">
        <f>J193=K193</f>
        <v>1</v>
      </c>
      <c r="I193" s="64" t="s">
        <v>33</v>
      </c>
      <c r="J193" s="63" t="s">
        <v>447</v>
      </c>
      <c r="K193" s="63" t="s">
        <v>447</v>
      </c>
      <c r="L193" s="93" t="s">
        <v>446</v>
      </c>
      <c r="M193" s="57" t="s">
        <v>35</v>
      </c>
      <c r="N193" s="89">
        <v>2020.0</v>
      </c>
      <c r="O193" s="57">
        <v>2.0</v>
      </c>
      <c r="P193" s="57" t="s">
        <v>46</v>
      </c>
      <c r="Q193" s="14">
        <v>2.0</v>
      </c>
      <c r="R193" s="80" t="s">
        <v>37</v>
      </c>
      <c r="S193" s="63" t="s">
        <v>38</v>
      </c>
      <c r="T193" s="57" t="s">
        <v>39</v>
      </c>
      <c r="U193" s="90">
        <v>1.418852917</v>
      </c>
      <c r="V193" s="63"/>
      <c r="W193" s="63"/>
      <c r="X193" s="64">
        <v>27018.3</v>
      </c>
      <c r="Y193" s="64">
        <v>27018.3</v>
      </c>
      <c r="Z193" s="64">
        <v>1.0</v>
      </c>
      <c r="AA193" s="63"/>
      <c r="AB193" s="63"/>
      <c r="AC193" s="63"/>
      <c r="AD193" s="63"/>
      <c r="AE193" s="63" t="s">
        <v>66</v>
      </c>
      <c r="AF193" s="63" t="s">
        <v>49</v>
      </c>
      <c r="AG193" s="67"/>
    </row>
    <row r="194" ht="14.25" customHeight="1">
      <c r="A194" s="13">
        <v>33.0</v>
      </c>
      <c r="B194" s="15">
        <v>308.0</v>
      </c>
      <c r="C194" s="15">
        <v>9.0</v>
      </c>
      <c r="D194" s="15">
        <v>219.0</v>
      </c>
      <c r="E194" s="16" t="s">
        <v>236</v>
      </c>
      <c r="F194" s="12" t="s">
        <v>376</v>
      </c>
      <c r="I194" s="14" t="s">
        <v>30</v>
      </c>
      <c r="K194" s="12" t="s">
        <v>448</v>
      </c>
      <c r="L194" s="13"/>
      <c r="M194" s="13" t="s">
        <v>188</v>
      </c>
      <c r="N194" s="13">
        <v>2021.0</v>
      </c>
      <c r="O194" s="13">
        <v>1.0</v>
      </c>
      <c r="P194" s="13" t="s">
        <v>43</v>
      </c>
      <c r="Q194" s="14">
        <v>1.0</v>
      </c>
      <c r="S194" s="12" t="s">
        <v>44</v>
      </c>
      <c r="T194" s="13" t="s">
        <v>47</v>
      </c>
      <c r="U194" s="24">
        <v>0.6748386096171882</v>
      </c>
      <c r="AA194" s="12">
        <v>2947.0</v>
      </c>
      <c r="AB194" s="24">
        <v>0.24743398371877898</v>
      </c>
      <c r="AE194" s="12" t="s">
        <v>48</v>
      </c>
      <c r="AF194" s="12" t="s">
        <v>49</v>
      </c>
      <c r="AG194" s="25"/>
    </row>
    <row r="195" ht="14.25" customHeight="1">
      <c r="A195" s="57">
        <v>33.0</v>
      </c>
      <c r="B195" s="15">
        <v>309.0</v>
      </c>
      <c r="C195" s="15">
        <v>9.0</v>
      </c>
      <c r="D195" s="15">
        <v>220.0</v>
      </c>
      <c r="E195" s="62" t="s">
        <v>236</v>
      </c>
      <c r="F195" s="63" t="s">
        <v>376</v>
      </c>
      <c r="I195" s="64" t="s">
        <v>30</v>
      </c>
      <c r="J195" s="63"/>
      <c r="K195" s="63" t="s">
        <v>448</v>
      </c>
      <c r="L195" s="13"/>
      <c r="M195" s="57" t="s">
        <v>53</v>
      </c>
      <c r="N195" s="57">
        <v>2021.0</v>
      </c>
      <c r="O195" s="57">
        <v>1.0</v>
      </c>
      <c r="P195" s="57" t="s">
        <v>43</v>
      </c>
      <c r="Q195" s="14">
        <v>1.0</v>
      </c>
      <c r="R195" s="63"/>
      <c r="S195" s="63" t="s">
        <v>44</v>
      </c>
      <c r="T195" s="57" t="s">
        <v>47</v>
      </c>
      <c r="U195" s="92">
        <v>0.788119</v>
      </c>
      <c r="V195" s="63"/>
      <c r="W195" s="63"/>
      <c r="X195" s="63"/>
      <c r="Y195" s="63"/>
      <c r="Z195" s="63"/>
      <c r="AA195" s="63">
        <v>353.0</v>
      </c>
      <c r="AB195" s="92">
        <v>0.881047</v>
      </c>
      <c r="AC195" s="63"/>
      <c r="AD195" s="63"/>
      <c r="AE195" s="63" t="s">
        <v>54</v>
      </c>
      <c r="AF195" s="63" t="s">
        <v>52</v>
      </c>
      <c r="AG195" s="67"/>
    </row>
    <row r="196" ht="14.25" customHeight="1">
      <c r="A196" s="57">
        <v>33.0</v>
      </c>
      <c r="B196" s="15">
        <v>311.0</v>
      </c>
      <c r="C196" s="15">
        <v>9.0</v>
      </c>
      <c r="D196" s="15">
        <v>221.0</v>
      </c>
      <c r="E196" s="62" t="s">
        <v>236</v>
      </c>
      <c r="F196" s="63" t="s">
        <v>237</v>
      </c>
      <c r="G196" s="63"/>
      <c r="I196" s="64" t="s">
        <v>30</v>
      </c>
      <c r="J196" s="63"/>
      <c r="K196" s="63" t="s">
        <v>238</v>
      </c>
      <c r="L196" s="13"/>
      <c r="M196" s="57" t="s">
        <v>188</v>
      </c>
      <c r="N196" s="57">
        <v>2021.0</v>
      </c>
      <c r="O196" s="57">
        <v>1.0</v>
      </c>
      <c r="P196" s="57" t="s">
        <v>46</v>
      </c>
      <c r="Q196" s="14">
        <v>2.0</v>
      </c>
      <c r="R196" s="63"/>
      <c r="S196" s="63" t="s">
        <v>44</v>
      </c>
      <c r="T196" s="57" t="s">
        <v>39</v>
      </c>
      <c r="U196" s="92">
        <v>1.355476653942409</v>
      </c>
      <c r="V196" s="63"/>
      <c r="W196" s="63"/>
      <c r="X196" s="63"/>
      <c r="Y196" s="63"/>
      <c r="Z196" s="63"/>
      <c r="AA196" s="63">
        <v>1875.0</v>
      </c>
      <c r="AB196" s="92">
        <v>0.11737117338582426</v>
      </c>
      <c r="AC196" s="63"/>
      <c r="AD196" s="63"/>
      <c r="AE196" s="63"/>
      <c r="AF196" s="63"/>
      <c r="AG196" s="54"/>
    </row>
    <row r="197" ht="14.25" customHeight="1">
      <c r="A197" s="57">
        <v>33.0</v>
      </c>
      <c r="B197" s="15">
        <v>312.0</v>
      </c>
      <c r="C197" s="15">
        <v>9.0</v>
      </c>
      <c r="D197" s="15">
        <v>222.0</v>
      </c>
      <c r="E197" s="62" t="s">
        <v>236</v>
      </c>
      <c r="F197" s="63" t="s">
        <v>237</v>
      </c>
      <c r="G197" s="63"/>
      <c r="I197" s="64" t="s">
        <v>30</v>
      </c>
      <c r="J197" s="63"/>
      <c r="K197" s="63" t="s">
        <v>238</v>
      </c>
      <c r="L197" s="13"/>
      <c r="M197" s="57" t="s">
        <v>50</v>
      </c>
      <c r="N197" s="57">
        <v>2021.0</v>
      </c>
      <c r="O197" s="57">
        <v>1.0</v>
      </c>
      <c r="P197" s="57" t="s">
        <v>46</v>
      </c>
      <c r="Q197" s="14">
        <v>2.0</v>
      </c>
      <c r="S197" s="63" t="s">
        <v>44</v>
      </c>
      <c r="T197" s="57" t="s">
        <v>39</v>
      </c>
      <c r="U197" s="92">
        <v>1.174776</v>
      </c>
      <c r="V197" s="63"/>
      <c r="W197" s="63"/>
      <c r="X197" s="63"/>
      <c r="Y197" s="63"/>
      <c r="Z197" s="63"/>
      <c r="AA197" s="63">
        <v>9150.0</v>
      </c>
      <c r="AB197" s="92">
        <v>0.630396</v>
      </c>
      <c r="AC197" s="63"/>
      <c r="AD197" s="63"/>
      <c r="AE197" s="63"/>
      <c r="AF197" s="63"/>
      <c r="AG197" s="54"/>
    </row>
    <row r="198" ht="14.25" customHeight="1">
      <c r="A198" s="57">
        <v>33.0</v>
      </c>
      <c r="B198" s="15">
        <v>484.0</v>
      </c>
      <c r="C198" s="15">
        <v>9.0</v>
      </c>
      <c r="D198" s="15">
        <v>224.0</v>
      </c>
      <c r="E198" s="62" t="s">
        <v>236</v>
      </c>
      <c r="F198" s="63" t="s">
        <v>449</v>
      </c>
      <c r="G198" s="12" t="s">
        <v>449</v>
      </c>
      <c r="H198" s="12" t="b">
        <f t="shared" ref="H198:H212" si="20">J198=K198</f>
        <v>1</v>
      </c>
      <c r="I198" s="64" t="s">
        <v>33</v>
      </c>
      <c r="J198" s="63" t="s">
        <v>450</v>
      </c>
      <c r="K198" s="63" t="s">
        <v>450</v>
      </c>
      <c r="L198" s="19" t="s">
        <v>451</v>
      </c>
      <c r="M198" s="57" t="s">
        <v>297</v>
      </c>
      <c r="N198" s="57">
        <v>2018.0</v>
      </c>
      <c r="O198" s="57">
        <v>1.0</v>
      </c>
      <c r="P198" s="57" t="s">
        <v>36</v>
      </c>
      <c r="Q198" s="21">
        <v>3.0</v>
      </c>
      <c r="S198" s="63" t="s">
        <v>44</v>
      </c>
      <c r="T198" s="57" t="s">
        <v>71</v>
      </c>
      <c r="U198" s="97">
        <v>0.18103005225749805</v>
      </c>
      <c r="V198" s="63"/>
      <c r="W198" s="63"/>
      <c r="X198" s="64">
        <v>1050.0</v>
      </c>
      <c r="Y198" s="64">
        <v>1050.0</v>
      </c>
      <c r="Z198" s="98">
        <v>1.0</v>
      </c>
      <c r="AA198" s="99">
        <v>48.376936902988</v>
      </c>
      <c r="AB198" s="63"/>
      <c r="AC198" s="63"/>
      <c r="AD198" s="63"/>
      <c r="AE198" s="63"/>
      <c r="AF198" s="63"/>
      <c r="AG198" s="54"/>
    </row>
    <row r="199" ht="14.25" customHeight="1">
      <c r="A199" s="13">
        <v>33.0</v>
      </c>
      <c r="B199" s="15">
        <v>485.0</v>
      </c>
      <c r="C199" s="15">
        <v>9.0</v>
      </c>
      <c r="D199" s="15">
        <v>225.0</v>
      </c>
      <c r="E199" s="16" t="s">
        <v>236</v>
      </c>
      <c r="F199" s="12" t="s">
        <v>452</v>
      </c>
      <c r="G199" s="12" t="s">
        <v>452</v>
      </c>
      <c r="H199" s="12" t="b">
        <f t="shared" si="20"/>
        <v>1</v>
      </c>
      <c r="I199" s="14" t="s">
        <v>33</v>
      </c>
      <c r="J199" s="63" t="s">
        <v>453</v>
      </c>
      <c r="K199" s="12" t="s">
        <v>453</v>
      </c>
      <c r="L199" s="19" t="s">
        <v>454</v>
      </c>
      <c r="M199" s="13" t="s">
        <v>147</v>
      </c>
      <c r="N199" s="13">
        <v>2020.0</v>
      </c>
      <c r="O199" s="13">
        <v>1.0</v>
      </c>
      <c r="P199" s="13" t="s">
        <v>43</v>
      </c>
      <c r="Q199" s="14">
        <v>1.0</v>
      </c>
      <c r="S199" s="12" t="s">
        <v>44</v>
      </c>
      <c r="T199" s="13" t="s">
        <v>39</v>
      </c>
      <c r="U199" s="12">
        <v>1.12</v>
      </c>
      <c r="Y199" s="14">
        <v>1.0</v>
      </c>
      <c r="Z199" s="14">
        <v>1.0</v>
      </c>
      <c r="AA199" s="12">
        <v>51500.0</v>
      </c>
      <c r="AB199" s="12">
        <v>1.63</v>
      </c>
      <c r="AG199" s="32"/>
    </row>
    <row r="200" ht="14.25" customHeight="1">
      <c r="A200" s="57">
        <v>33.0</v>
      </c>
      <c r="B200" s="15">
        <v>63.0</v>
      </c>
      <c r="C200" s="15">
        <v>9.0</v>
      </c>
      <c r="D200" s="15">
        <v>226.0</v>
      </c>
      <c r="E200" s="62" t="s">
        <v>236</v>
      </c>
      <c r="F200" s="78"/>
      <c r="G200" s="18" t="s">
        <v>455</v>
      </c>
      <c r="H200" s="12" t="b">
        <f t="shared" si="20"/>
        <v>1</v>
      </c>
      <c r="I200" s="87" t="s">
        <v>33</v>
      </c>
      <c r="J200" s="88" t="s">
        <v>456</v>
      </c>
      <c r="K200" s="88" t="s">
        <v>456</v>
      </c>
      <c r="L200" s="19" t="s">
        <v>455</v>
      </c>
      <c r="M200" s="57" t="s">
        <v>35</v>
      </c>
      <c r="N200" s="89">
        <v>2020.0</v>
      </c>
      <c r="O200" s="57">
        <v>2.0</v>
      </c>
      <c r="P200" s="57" t="s">
        <v>43</v>
      </c>
      <c r="Q200" s="14">
        <v>1.0</v>
      </c>
      <c r="R200" s="94" t="s">
        <v>127</v>
      </c>
      <c r="S200" s="63" t="s">
        <v>38</v>
      </c>
      <c r="T200" s="57" t="s">
        <v>39</v>
      </c>
      <c r="U200" s="90">
        <v>0.929346321</v>
      </c>
      <c r="V200" s="63"/>
      <c r="W200" s="63"/>
      <c r="X200" s="64">
        <v>77.7</v>
      </c>
      <c r="Y200" s="64">
        <v>77.7</v>
      </c>
      <c r="Z200" s="64">
        <v>1.0</v>
      </c>
      <c r="AA200" s="63"/>
      <c r="AB200" s="63"/>
      <c r="AC200" s="63"/>
      <c r="AD200" s="63"/>
      <c r="AE200" s="63"/>
      <c r="AF200" s="63"/>
      <c r="AG200" s="54"/>
      <c r="AH200" s="26"/>
      <c r="AI200" s="26"/>
      <c r="AJ200" s="26"/>
      <c r="AK200" s="26"/>
      <c r="AL200" s="26"/>
      <c r="AM200" s="26"/>
      <c r="AN200" s="26"/>
      <c r="AO200" s="26"/>
      <c r="AP200" s="26"/>
      <c r="AQ200" s="26"/>
      <c r="AR200" s="26"/>
      <c r="AS200" s="26"/>
      <c r="AT200" s="26"/>
      <c r="AU200" s="26"/>
      <c r="AV200" s="26"/>
      <c r="AW200" s="26"/>
      <c r="AX200" s="26"/>
      <c r="AY200" s="26"/>
      <c r="AZ200" s="26"/>
    </row>
    <row r="201" ht="14.25" customHeight="1">
      <c r="A201" s="46">
        <v>33.0</v>
      </c>
      <c r="B201" s="15">
        <v>307.0</v>
      </c>
      <c r="C201" s="15">
        <v>9.0</v>
      </c>
      <c r="D201" s="37">
        <v>227.0</v>
      </c>
      <c r="E201" s="38" t="s">
        <v>239</v>
      </c>
      <c r="F201" s="39" t="s">
        <v>306</v>
      </c>
      <c r="G201" s="39" t="s">
        <v>306</v>
      </c>
      <c r="H201" s="12" t="b">
        <f t="shared" si="20"/>
        <v>1</v>
      </c>
      <c r="I201" s="40" t="s">
        <v>33</v>
      </c>
      <c r="J201" s="39" t="s">
        <v>457</v>
      </c>
      <c r="K201" s="39" t="s">
        <v>457</v>
      </c>
      <c r="L201" s="19" t="s">
        <v>458</v>
      </c>
      <c r="M201" s="32" t="s">
        <v>150</v>
      </c>
      <c r="N201" s="32">
        <v>2022.0</v>
      </c>
      <c r="O201" s="32">
        <v>3.0</v>
      </c>
      <c r="P201" s="32" t="s">
        <v>43</v>
      </c>
      <c r="Q201" s="14">
        <v>1.0</v>
      </c>
      <c r="R201" s="32"/>
      <c r="S201" s="32" t="s">
        <v>38</v>
      </c>
      <c r="T201" s="32" t="s">
        <v>39</v>
      </c>
      <c r="U201" s="68">
        <v>1.039755351681957</v>
      </c>
      <c r="V201" s="39"/>
      <c r="W201" s="39"/>
      <c r="X201" s="40">
        <v>13376.7</v>
      </c>
      <c r="Y201" s="40">
        <v>5558.0</v>
      </c>
      <c r="Z201" s="40">
        <v>1.0</v>
      </c>
      <c r="AA201" s="39"/>
      <c r="AB201" s="39"/>
      <c r="AC201" s="39"/>
      <c r="AD201" s="39"/>
      <c r="AG201" s="32"/>
      <c r="AH201" s="26"/>
      <c r="AI201" s="26"/>
      <c r="AJ201" s="26"/>
      <c r="AK201" s="26"/>
      <c r="AL201" s="26"/>
      <c r="AM201" s="26"/>
      <c r="AN201" s="26"/>
      <c r="AO201" s="26"/>
      <c r="AP201" s="26"/>
      <c r="AQ201" s="26"/>
      <c r="AR201" s="26"/>
      <c r="AS201" s="26"/>
      <c r="AT201" s="26"/>
      <c r="AU201" s="26"/>
      <c r="AV201" s="26"/>
      <c r="AW201" s="26"/>
      <c r="AX201" s="26"/>
      <c r="AY201" s="26"/>
      <c r="AZ201" s="26"/>
    </row>
    <row r="202" ht="14.25" customHeight="1">
      <c r="A202" s="21">
        <v>33.0</v>
      </c>
      <c r="B202" s="15">
        <v>9.0</v>
      </c>
      <c r="C202" s="15">
        <v>9.0</v>
      </c>
      <c r="D202" s="15">
        <v>228.0</v>
      </c>
      <c r="E202" s="16" t="s">
        <v>107</v>
      </c>
      <c r="F202" s="17"/>
      <c r="G202" s="18" t="s">
        <v>459</v>
      </c>
      <c r="H202" s="12" t="b">
        <f t="shared" si="20"/>
        <v>1</v>
      </c>
      <c r="I202" s="30" t="s">
        <v>33</v>
      </c>
      <c r="J202" s="31" t="s">
        <v>460</v>
      </c>
      <c r="K202" s="31" t="s">
        <v>460</v>
      </c>
      <c r="L202" s="19" t="s">
        <v>459</v>
      </c>
      <c r="M202" s="13" t="s">
        <v>35</v>
      </c>
      <c r="N202" s="20">
        <v>2020.0</v>
      </c>
      <c r="O202" s="13">
        <v>2.0</v>
      </c>
      <c r="P202" s="13" t="s">
        <v>43</v>
      </c>
      <c r="Q202" s="14">
        <v>1.0</v>
      </c>
      <c r="R202" s="22" t="s">
        <v>127</v>
      </c>
      <c r="S202" s="12" t="s">
        <v>38</v>
      </c>
      <c r="T202" s="13" t="s">
        <v>39</v>
      </c>
      <c r="U202" s="23">
        <v>0.895351702</v>
      </c>
      <c r="X202" s="14">
        <v>50.0</v>
      </c>
      <c r="Y202" s="14">
        <v>50.0</v>
      </c>
      <c r="Z202" s="14">
        <v>1.0</v>
      </c>
      <c r="AG202" s="13"/>
    </row>
    <row r="203" ht="14.25" customHeight="1">
      <c r="A203" s="21">
        <v>33.0</v>
      </c>
      <c r="B203" s="15">
        <v>121.0</v>
      </c>
      <c r="C203" s="15">
        <v>9.0</v>
      </c>
      <c r="D203" s="15">
        <v>229.0</v>
      </c>
      <c r="E203" s="16" t="s">
        <v>239</v>
      </c>
      <c r="F203" s="17"/>
      <c r="G203" s="18" t="s">
        <v>461</v>
      </c>
      <c r="H203" s="12" t="b">
        <f t="shared" si="20"/>
        <v>1</v>
      </c>
      <c r="I203" s="14" t="s">
        <v>33</v>
      </c>
      <c r="J203" s="12" t="s">
        <v>462</v>
      </c>
      <c r="K203" s="12" t="s">
        <v>462</v>
      </c>
      <c r="L203" s="19" t="s">
        <v>463</v>
      </c>
      <c r="M203" s="32" t="s">
        <v>186</v>
      </c>
      <c r="N203" s="13">
        <v>2021.0</v>
      </c>
      <c r="O203" s="13">
        <v>2.0</v>
      </c>
      <c r="P203" s="13" t="s">
        <v>46</v>
      </c>
      <c r="Q203" s="14">
        <v>2.0</v>
      </c>
      <c r="R203" s="22" t="s">
        <v>127</v>
      </c>
      <c r="S203" s="12" t="s">
        <v>38</v>
      </c>
      <c r="T203" s="13" t="s">
        <v>47</v>
      </c>
      <c r="U203" s="29">
        <v>1.547782471</v>
      </c>
      <c r="X203" s="14">
        <v>135.8</v>
      </c>
      <c r="Y203" s="14">
        <v>134.8</v>
      </c>
      <c r="Z203" s="14">
        <v>1.0</v>
      </c>
      <c r="AG203" s="13"/>
    </row>
    <row r="204" ht="14.25" customHeight="1">
      <c r="A204" s="21">
        <v>33.0</v>
      </c>
      <c r="B204" s="15">
        <v>12.0</v>
      </c>
      <c r="C204" s="15">
        <v>9.0</v>
      </c>
      <c r="D204" s="15">
        <v>230.0</v>
      </c>
      <c r="E204" s="16" t="s">
        <v>239</v>
      </c>
      <c r="F204" s="17"/>
      <c r="G204" s="18" t="s">
        <v>461</v>
      </c>
      <c r="H204" s="12" t="b">
        <f t="shared" si="20"/>
        <v>1</v>
      </c>
      <c r="I204" s="82" t="s">
        <v>33</v>
      </c>
      <c r="J204" s="83" t="s">
        <v>462</v>
      </c>
      <c r="K204" s="83" t="s">
        <v>462</v>
      </c>
      <c r="L204" s="19" t="s">
        <v>464</v>
      </c>
      <c r="M204" s="13" t="s">
        <v>123</v>
      </c>
      <c r="N204" s="13">
        <v>2020.0</v>
      </c>
      <c r="O204" s="13">
        <v>3.0</v>
      </c>
      <c r="P204" s="13" t="s">
        <v>43</v>
      </c>
      <c r="Q204" s="14">
        <v>1.0</v>
      </c>
      <c r="R204" s="22" t="s">
        <v>127</v>
      </c>
      <c r="S204" s="13" t="s">
        <v>114</v>
      </c>
      <c r="T204" s="12" t="s">
        <v>47</v>
      </c>
      <c r="X204" s="14">
        <v>135.8</v>
      </c>
      <c r="Y204" s="14">
        <v>1.0</v>
      </c>
      <c r="Z204" s="14" t="s">
        <v>72</v>
      </c>
      <c r="AG204" s="25"/>
    </row>
    <row r="205" ht="14.25" customHeight="1">
      <c r="A205" s="21">
        <v>33.0</v>
      </c>
      <c r="B205" s="15">
        <v>14.0</v>
      </c>
      <c r="C205" s="15">
        <v>9.0</v>
      </c>
      <c r="D205" s="15">
        <v>231.0</v>
      </c>
      <c r="E205" s="16" t="s">
        <v>31</v>
      </c>
      <c r="F205" s="17"/>
      <c r="G205" s="18" t="s">
        <v>465</v>
      </c>
      <c r="H205" s="12" t="b">
        <f t="shared" si="20"/>
        <v>1</v>
      </c>
      <c r="I205" s="30" t="s">
        <v>33</v>
      </c>
      <c r="J205" s="31" t="s">
        <v>466</v>
      </c>
      <c r="K205" s="31" t="s">
        <v>466</v>
      </c>
      <c r="L205" s="19" t="s">
        <v>465</v>
      </c>
      <c r="M205" s="13" t="s">
        <v>35</v>
      </c>
      <c r="N205" s="20">
        <v>2020.0</v>
      </c>
      <c r="O205" s="13">
        <v>2.0</v>
      </c>
      <c r="P205" s="13" t="s">
        <v>43</v>
      </c>
      <c r="Q205" s="14">
        <v>1.0</v>
      </c>
      <c r="R205" s="22" t="s">
        <v>127</v>
      </c>
      <c r="S205" s="12" t="s">
        <v>38</v>
      </c>
      <c r="T205" s="13" t="s">
        <v>39</v>
      </c>
      <c r="U205" s="23">
        <v>0.950576866</v>
      </c>
      <c r="X205" s="14">
        <v>2598.0</v>
      </c>
      <c r="Y205" s="14">
        <v>2598.0</v>
      </c>
      <c r="Z205" s="14">
        <v>1.0</v>
      </c>
      <c r="AE205" s="12" t="s">
        <v>48</v>
      </c>
      <c r="AF205" s="12" t="s">
        <v>49</v>
      </c>
      <c r="AG205" s="13"/>
    </row>
    <row r="206" ht="14.25" customHeight="1">
      <c r="A206" s="21">
        <v>33.0</v>
      </c>
      <c r="B206" s="15">
        <v>325.0</v>
      </c>
      <c r="C206" s="15">
        <v>9.0</v>
      </c>
      <c r="D206" s="15">
        <v>232.0</v>
      </c>
      <c r="E206" s="16" t="s">
        <v>239</v>
      </c>
      <c r="F206" s="12" t="s">
        <v>467</v>
      </c>
      <c r="G206" s="12" t="s">
        <v>467</v>
      </c>
      <c r="H206" s="12" t="b">
        <f t="shared" si="20"/>
        <v>1</v>
      </c>
      <c r="I206" s="14" t="s">
        <v>33</v>
      </c>
      <c r="J206" s="12" t="s">
        <v>468</v>
      </c>
      <c r="K206" s="12" t="s">
        <v>468</v>
      </c>
      <c r="L206" s="19" t="s">
        <v>469</v>
      </c>
      <c r="M206" s="13" t="s">
        <v>121</v>
      </c>
      <c r="N206" s="13">
        <v>2022.0</v>
      </c>
      <c r="O206" s="13">
        <v>3.0</v>
      </c>
      <c r="P206" s="13" t="s">
        <v>46</v>
      </c>
      <c r="Q206" s="14">
        <v>2.0</v>
      </c>
      <c r="R206" s="13"/>
      <c r="S206" s="13" t="s">
        <v>114</v>
      </c>
      <c r="T206" s="13" t="s">
        <v>39</v>
      </c>
      <c r="X206" s="14">
        <v>1064.0</v>
      </c>
      <c r="Y206" s="14">
        <v>85.0</v>
      </c>
      <c r="Z206" s="14" t="s">
        <v>72</v>
      </c>
      <c r="AG206" s="13"/>
    </row>
    <row r="207" ht="14.25" customHeight="1">
      <c r="A207" s="21">
        <v>33.0</v>
      </c>
      <c r="B207" s="15">
        <v>305.0</v>
      </c>
      <c r="C207" s="15">
        <v>9.0</v>
      </c>
      <c r="D207" s="15">
        <v>233.0</v>
      </c>
      <c r="E207" s="16" t="s">
        <v>239</v>
      </c>
      <c r="F207" s="12" t="s">
        <v>470</v>
      </c>
      <c r="G207" s="12" t="s">
        <v>467</v>
      </c>
      <c r="H207" s="12" t="b">
        <f t="shared" si="20"/>
        <v>1</v>
      </c>
      <c r="I207" s="14" t="s">
        <v>33</v>
      </c>
      <c r="J207" s="12" t="s">
        <v>468</v>
      </c>
      <c r="K207" s="12" t="s">
        <v>468</v>
      </c>
      <c r="L207" s="19" t="s">
        <v>471</v>
      </c>
      <c r="M207" s="13" t="s">
        <v>150</v>
      </c>
      <c r="N207" s="13">
        <v>2022.0</v>
      </c>
      <c r="O207" s="13">
        <v>3.0</v>
      </c>
      <c r="P207" s="13" t="s">
        <v>36</v>
      </c>
      <c r="Q207" s="21">
        <v>3.0</v>
      </c>
      <c r="R207" s="13"/>
      <c r="S207" s="13" t="s">
        <v>38</v>
      </c>
      <c r="T207" s="13" t="s">
        <v>39</v>
      </c>
      <c r="U207" s="107">
        <v>0.643859649122807</v>
      </c>
      <c r="X207" s="14">
        <v>1064.0</v>
      </c>
      <c r="Y207" s="14">
        <v>979.0</v>
      </c>
      <c r="Z207" s="14">
        <v>1.0</v>
      </c>
      <c r="AG207" s="13"/>
    </row>
    <row r="208" ht="14.25" customHeight="1">
      <c r="A208" s="80">
        <v>33.0</v>
      </c>
      <c r="B208" s="15">
        <v>20.0</v>
      </c>
      <c r="C208" s="15">
        <v>9.0</v>
      </c>
      <c r="D208" s="15">
        <v>234.0</v>
      </c>
      <c r="E208" s="62" t="s">
        <v>239</v>
      </c>
      <c r="F208" s="78"/>
      <c r="G208" s="86" t="s">
        <v>472</v>
      </c>
      <c r="H208" s="63" t="b">
        <f t="shared" si="20"/>
        <v>1</v>
      </c>
      <c r="I208" s="87" t="s">
        <v>33</v>
      </c>
      <c r="J208" s="88" t="s">
        <v>473</v>
      </c>
      <c r="K208" s="88" t="s">
        <v>473</v>
      </c>
      <c r="L208" s="93" t="s">
        <v>472</v>
      </c>
      <c r="M208" s="57" t="s">
        <v>35</v>
      </c>
      <c r="N208" s="89">
        <v>2020.0</v>
      </c>
      <c r="O208" s="57">
        <v>2.0</v>
      </c>
      <c r="P208" s="57" t="s">
        <v>43</v>
      </c>
      <c r="Q208" s="14">
        <v>1.0</v>
      </c>
      <c r="R208" s="94" t="s">
        <v>127</v>
      </c>
      <c r="S208" s="63" t="s">
        <v>38</v>
      </c>
      <c r="T208" s="57" t="s">
        <v>39</v>
      </c>
      <c r="U208" s="90">
        <v>0.905919842</v>
      </c>
      <c r="V208" s="63"/>
      <c r="W208" s="63"/>
      <c r="X208" s="64">
        <v>161.1</v>
      </c>
      <c r="Y208" s="64">
        <v>160.0</v>
      </c>
      <c r="Z208" s="64">
        <v>1.0</v>
      </c>
      <c r="AA208" s="63"/>
      <c r="AB208" s="63"/>
      <c r="AC208" s="63"/>
      <c r="AD208" s="63"/>
      <c r="AE208" s="63" t="s">
        <v>54</v>
      </c>
      <c r="AF208" s="63" t="s">
        <v>52</v>
      </c>
      <c r="AG208" s="57"/>
    </row>
    <row r="209" ht="14.25" customHeight="1">
      <c r="A209" s="13">
        <v>33.0</v>
      </c>
      <c r="B209" s="15">
        <v>272.0</v>
      </c>
      <c r="C209" s="15">
        <v>9.0</v>
      </c>
      <c r="D209" s="15">
        <v>235.0</v>
      </c>
      <c r="E209" s="16" t="s">
        <v>236</v>
      </c>
      <c r="F209" s="12" t="s">
        <v>474</v>
      </c>
      <c r="G209" s="12" t="str">
        <f t="shared" ref="G209:G210" si="21">F209</f>
        <v>Painted sweetlips </v>
      </c>
      <c r="H209" s="12" t="b">
        <f t="shared" si="20"/>
        <v>1</v>
      </c>
      <c r="I209" s="14" t="s">
        <v>33</v>
      </c>
      <c r="J209" s="12" t="str">
        <f t="shared" ref="J209:J210" si="22">K209</f>
        <v>Diagramma pictum</v>
      </c>
      <c r="K209" s="12" t="s">
        <v>475</v>
      </c>
      <c r="L209" s="19" t="s">
        <v>476</v>
      </c>
      <c r="M209" s="13" t="s">
        <v>121</v>
      </c>
      <c r="N209" s="13">
        <v>2022.0</v>
      </c>
      <c r="O209" s="13">
        <v>3.0</v>
      </c>
      <c r="P209" s="13" t="s">
        <v>43</v>
      </c>
      <c r="Q209" s="14">
        <v>1.0</v>
      </c>
      <c r="R209" s="13"/>
      <c r="S209" s="13" t="s">
        <v>114</v>
      </c>
      <c r="T209" s="13" t="s">
        <v>39</v>
      </c>
      <c r="U209" s="12">
        <v>0.979</v>
      </c>
      <c r="X209" s="14">
        <v>327.1</v>
      </c>
      <c r="Y209" s="14">
        <v>258.1</v>
      </c>
      <c r="Z209" s="14">
        <v>1.0</v>
      </c>
      <c r="AE209" s="12" t="s">
        <v>129</v>
      </c>
      <c r="AG209" s="13"/>
    </row>
    <row r="210" ht="14.25" customHeight="1">
      <c r="A210" s="57">
        <v>33.0</v>
      </c>
      <c r="B210" s="15">
        <v>290.0</v>
      </c>
      <c r="C210" s="15">
        <v>9.0</v>
      </c>
      <c r="D210" s="15">
        <v>236.0</v>
      </c>
      <c r="E210" s="62" t="s">
        <v>236</v>
      </c>
      <c r="F210" s="63" t="s">
        <v>477</v>
      </c>
      <c r="G210" s="63" t="str">
        <f t="shared" si="21"/>
        <v>Painted sweetlips</v>
      </c>
      <c r="H210" s="12" t="b">
        <f t="shared" si="20"/>
        <v>1</v>
      </c>
      <c r="I210" s="64" t="s">
        <v>33</v>
      </c>
      <c r="J210" s="63" t="str">
        <f t="shared" si="22"/>
        <v>Diagramma pictum</v>
      </c>
      <c r="K210" s="63" t="s">
        <v>475</v>
      </c>
      <c r="L210" s="19" t="s">
        <v>478</v>
      </c>
      <c r="M210" s="57" t="s">
        <v>150</v>
      </c>
      <c r="N210" s="57">
        <v>2022.0</v>
      </c>
      <c r="O210" s="57">
        <v>3.0</v>
      </c>
      <c r="P210" s="57" t="s">
        <v>36</v>
      </c>
      <c r="Q210" s="21">
        <v>3.0</v>
      </c>
      <c r="R210" s="57"/>
      <c r="S210" s="57" t="s">
        <v>38</v>
      </c>
      <c r="T210" s="57" t="s">
        <v>39</v>
      </c>
      <c r="U210" s="114">
        <v>0.5906976744186047</v>
      </c>
      <c r="V210" s="63"/>
      <c r="W210" s="63"/>
      <c r="X210" s="64">
        <v>327.1</v>
      </c>
      <c r="Y210" s="64">
        <v>1.0</v>
      </c>
      <c r="Z210" s="64" t="s">
        <v>72</v>
      </c>
      <c r="AA210" s="63"/>
      <c r="AB210" s="63"/>
      <c r="AC210" s="63"/>
      <c r="AD210" s="63"/>
      <c r="AE210" s="52"/>
      <c r="AF210" s="52"/>
      <c r="AG210" s="67"/>
    </row>
    <row r="211" ht="14.25" customHeight="1">
      <c r="A211" s="80">
        <v>33.0</v>
      </c>
      <c r="B211" s="15">
        <v>304.0</v>
      </c>
      <c r="C211" s="15">
        <v>9.0</v>
      </c>
      <c r="D211" s="15">
        <v>237.0</v>
      </c>
      <c r="E211" s="62" t="s">
        <v>239</v>
      </c>
      <c r="F211" s="63" t="s">
        <v>479</v>
      </c>
      <c r="G211" s="12" t="s">
        <v>479</v>
      </c>
      <c r="H211" s="12" t="b">
        <f t="shared" si="20"/>
        <v>1</v>
      </c>
      <c r="I211" s="64" t="s">
        <v>33</v>
      </c>
      <c r="J211" s="63" t="s">
        <v>480</v>
      </c>
      <c r="K211" s="63" t="s">
        <v>480</v>
      </c>
      <c r="L211" s="93" t="s">
        <v>481</v>
      </c>
      <c r="M211" s="57" t="s">
        <v>113</v>
      </c>
      <c r="N211" s="57">
        <v>2021.0</v>
      </c>
      <c r="O211" s="57">
        <v>3.0</v>
      </c>
      <c r="P211" s="57" t="s">
        <v>43</v>
      </c>
      <c r="Q211" s="14">
        <v>1.0</v>
      </c>
      <c r="R211" s="13"/>
      <c r="S211" s="57" t="s">
        <v>114</v>
      </c>
      <c r="T211" s="57" t="s">
        <v>39</v>
      </c>
      <c r="U211" s="63"/>
      <c r="V211" s="63"/>
      <c r="W211" s="63">
        <v>84.0</v>
      </c>
      <c r="X211" s="64">
        <v>345.7</v>
      </c>
      <c r="Y211" s="64">
        <v>223.0</v>
      </c>
      <c r="Z211" s="64">
        <v>1.0</v>
      </c>
      <c r="AA211" s="63">
        <v>343.0</v>
      </c>
      <c r="AB211" s="63"/>
      <c r="AC211" s="63"/>
      <c r="AD211" s="63"/>
      <c r="AE211" s="63" t="s">
        <v>48</v>
      </c>
      <c r="AF211" s="63" t="s">
        <v>49</v>
      </c>
      <c r="AG211" s="54"/>
    </row>
    <row r="212" ht="14.25" customHeight="1">
      <c r="A212" s="21">
        <v>33.0</v>
      </c>
      <c r="B212" s="15">
        <v>324.0</v>
      </c>
      <c r="C212" s="15">
        <v>9.0</v>
      </c>
      <c r="D212" s="15">
        <v>238.0</v>
      </c>
      <c r="E212" s="16" t="s">
        <v>239</v>
      </c>
      <c r="F212" s="12" t="s">
        <v>479</v>
      </c>
      <c r="G212" s="12" t="s">
        <v>479</v>
      </c>
      <c r="H212" s="12" t="b">
        <f t="shared" si="20"/>
        <v>1</v>
      </c>
      <c r="I212" s="14" t="s">
        <v>33</v>
      </c>
      <c r="J212" s="12" t="s">
        <v>480</v>
      </c>
      <c r="K212" s="12" t="s">
        <v>480</v>
      </c>
      <c r="L212" s="19" t="s">
        <v>482</v>
      </c>
      <c r="M212" s="13" t="s">
        <v>111</v>
      </c>
      <c r="N212" s="13">
        <v>2020.0</v>
      </c>
      <c r="O212" s="13">
        <v>3.0</v>
      </c>
      <c r="P212" s="13" t="s">
        <v>43</v>
      </c>
      <c r="Q212" s="14">
        <v>1.0</v>
      </c>
      <c r="R212" s="13"/>
      <c r="S212" s="13" t="s">
        <v>114</v>
      </c>
      <c r="T212" s="13" t="s">
        <v>39</v>
      </c>
      <c r="X212" s="64">
        <v>345.7</v>
      </c>
      <c r="Y212" s="64">
        <v>1.0</v>
      </c>
      <c r="Z212" s="64" t="s">
        <v>72</v>
      </c>
      <c r="AE212" s="12" t="s">
        <v>48</v>
      </c>
      <c r="AF212" s="12" t="s">
        <v>49</v>
      </c>
      <c r="AG212" s="32"/>
    </row>
    <row r="213" ht="14.25" customHeight="1">
      <c r="A213" s="21">
        <v>33.0</v>
      </c>
      <c r="B213" s="15">
        <v>328.0</v>
      </c>
      <c r="C213" s="15">
        <v>9.0</v>
      </c>
      <c r="D213" s="15">
        <v>239.0</v>
      </c>
      <c r="E213" s="16" t="s">
        <v>239</v>
      </c>
      <c r="F213" s="12" t="s">
        <v>483</v>
      </c>
      <c r="G213" s="12" t="s">
        <v>483</v>
      </c>
      <c r="I213" s="14"/>
      <c r="J213" s="12" t="s">
        <v>484</v>
      </c>
      <c r="K213" s="12" t="s">
        <v>484</v>
      </c>
      <c r="L213" s="13"/>
      <c r="M213" s="13" t="s">
        <v>111</v>
      </c>
      <c r="N213" s="13">
        <v>2020.0</v>
      </c>
      <c r="O213" s="13">
        <v>3.0</v>
      </c>
      <c r="P213" s="13" t="s">
        <v>43</v>
      </c>
      <c r="Q213" s="14">
        <v>1.0</v>
      </c>
      <c r="R213" s="13"/>
      <c r="S213" s="13" t="s">
        <v>114</v>
      </c>
      <c r="T213" s="13" t="s">
        <v>39</v>
      </c>
      <c r="AG213" s="32"/>
    </row>
    <row r="214" ht="14.25" customHeight="1">
      <c r="A214" s="80">
        <v>33.0</v>
      </c>
      <c r="B214" s="15">
        <v>329.0</v>
      </c>
      <c r="C214" s="15">
        <v>9.0</v>
      </c>
      <c r="D214" s="15">
        <v>240.0</v>
      </c>
      <c r="E214" s="62" t="s">
        <v>239</v>
      </c>
      <c r="F214" s="63" t="s">
        <v>483</v>
      </c>
      <c r="G214" s="63" t="s">
        <v>483</v>
      </c>
      <c r="I214" s="64"/>
      <c r="J214" s="63" t="s">
        <v>485</v>
      </c>
      <c r="K214" s="63" t="s">
        <v>485</v>
      </c>
      <c r="L214" s="13"/>
      <c r="M214" s="57" t="s">
        <v>486</v>
      </c>
      <c r="N214" s="57">
        <v>2022.0</v>
      </c>
      <c r="O214" s="57">
        <v>3.0</v>
      </c>
      <c r="P214" s="57" t="s">
        <v>36</v>
      </c>
      <c r="Q214" s="21">
        <v>3.0</v>
      </c>
      <c r="R214" s="57"/>
      <c r="S214" s="57" t="s">
        <v>114</v>
      </c>
      <c r="T214" s="57" t="s">
        <v>39</v>
      </c>
      <c r="U214" s="63"/>
      <c r="V214" s="63"/>
      <c r="W214" s="63"/>
      <c r="X214" s="63"/>
      <c r="Y214" s="63"/>
      <c r="Z214" s="63"/>
      <c r="AA214" s="63"/>
      <c r="AB214" s="63"/>
      <c r="AC214" s="63"/>
      <c r="AD214" s="63"/>
      <c r="AE214" s="63"/>
      <c r="AF214" s="63"/>
      <c r="AG214" s="54"/>
    </row>
    <row r="215" ht="14.25" customHeight="1">
      <c r="A215" s="80">
        <v>33.0</v>
      </c>
      <c r="B215" s="15">
        <v>19.0</v>
      </c>
      <c r="C215" s="15">
        <v>9.0</v>
      </c>
      <c r="D215" s="15">
        <v>241.0</v>
      </c>
      <c r="E215" s="62" t="s">
        <v>239</v>
      </c>
      <c r="F215" s="78"/>
      <c r="G215" s="70" t="s">
        <v>487</v>
      </c>
      <c r="H215" s="12" t="b">
        <f t="shared" ref="H215:H222" si="23">J215=K215</f>
        <v>1</v>
      </c>
      <c r="I215" s="87" t="s">
        <v>33</v>
      </c>
      <c r="J215" s="88" t="s">
        <v>488</v>
      </c>
      <c r="K215" s="88" t="s">
        <v>488</v>
      </c>
      <c r="L215" s="19" t="s">
        <v>487</v>
      </c>
      <c r="M215" s="57" t="s">
        <v>35</v>
      </c>
      <c r="N215" s="89">
        <v>2020.0</v>
      </c>
      <c r="O215" s="57">
        <v>2.0</v>
      </c>
      <c r="P215" s="57" t="s">
        <v>43</v>
      </c>
      <c r="Q215" s="14">
        <v>1.0</v>
      </c>
      <c r="R215" s="94" t="s">
        <v>127</v>
      </c>
      <c r="S215" s="63" t="s">
        <v>38</v>
      </c>
      <c r="T215" s="57" t="s">
        <v>39</v>
      </c>
      <c r="U215" s="90">
        <v>1.089092987</v>
      </c>
      <c r="V215" s="63"/>
      <c r="W215" s="63"/>
      <c r="X215" s="64">
        <v>147.0</v>
      </c>
      <c r="Y215" s="64">
        <v>147.0</v>
      </c>
      <c r="Z215" s="64">
        <v>1.0</v>
      </c>
      <c r="AA215" s="63"/>
      <c r="AB215" s="63"/>
      <c r="AC215" s="63"/>
      <c r="AD215" s="63"/>
      <c r="AE215" s="63" t="s">
        <v>51</v>
      </c>
      <c r="AF215" s="63" t="s">
        <v>52</v>
      </c>
      <c r="AG215" s="54"/>
    </row>
    <row r="216" ht="14.25" customHeight="1">
      <c r="A216" s="21">
        <v>33.0</v>
      </c>
      <c r="B216" s="15">
        <v>22.0</v>
      </c>
      <c r="C216" s="15">
        <v>9.0</v>
      </c>
      <c r="D216" s="15">
        <v>242.0</v>
      </c>
      <c r="E216" s="16" t="s">
        <v>239</v>
      </c>
      <c r="F216" s="84"/>
      <c r="G216" s="27" t="s">
        <v>489</v>
      </c>
      <c r="H216" s="12" t="b">
        <f t="shared" si="23"/>
        <v>1</v>
      </c>
      <c r="I216" s="30" t="s">
        <v>33</v>
      </c>
      <c r="J216" s="31" t="s">
        <v>490</v>
      </c>
      <c r="K216" s="31" t="s">
        <v>490</v>
      </c>
      <c r="L216" s="19" t="s">
        <v>489</v>
      </c>
      <c r="M216" s="13" t="s">
        <v>35</v>
      </c>
      <c r="N216" s="20">
        <v>2020.0</v>
      </c>
      <c r="O216" s="13">
        <v>2.0</v>
      </c>
      <c r="P216" s="13" t="s">
        <v>43</v>
      </c>
      <c r="Q216" s="14">
        <v>1.0</v>
      </c>
      <c r="R216" s="22" t="s">
        <v>127</v>
      </c>
      <c r="S216" s="12" t="s">
        <v>38</v>
      </c>
      <c r="T216" s="13" t="s">
        <v>39</v>
      </c>
      <c r="U216" s="23">
        <v>0.855488101</v>
      </c>
      <c r="X216" s="64">
        <v>355.0</v>
      </c>
      <c r="Y216" s="64">
        <v>355.0</v>
      </c>
      <c r="Z216" s="14">
        <v>1.0</v>
      </c>
      <c r="AE216" s="39"/>
      <c r="AF216" s="39"/>
      <c r="AG216" s="13"/>
    </row>
    <row r="217" ht="14.25" customHeight="1">
      <c r="A217" s="21">
        <v>33.0</v>
      </c>
      <c r="B217" s="15">
        <v>23.0</v>
      </c>
      <c r="C217" s="15">
        <v>9.0</v>
      </c>
      <c r="D217" s="15">
        <v>243.0</v>
      </c>
      <c r="E217" s="16" t="s">
        <v>239</v>
      </c>
      <c r="F217" s="17"/>
      <c r="G217" s="18" t="s">
        <v>491</v>
      </c>
      <c r="H217" s="12" t="b">
        <f t="shared" si="23"/>
        <v>1</v>
      </c>
      <c r="I217" s="30" t="s">
        <v>33</v>
      </c>
      <c r="J217" s="31" t="s">
        <v>492</v>
      </c>
      <c r="K217" s="31" t="s">
        <v>492</v>
      </c>
      <c r="L217" s="19" t="s">
        <v>491</v>
      </c>
      <c r="M217" s="13" t="s">
        <v>35</v>
      </c>
      <c r="N217" s="20">
        <v>2020.0</v>
      </c>
      <c r="O217" s="13">
        <v>2.0</v>
      </c>
      <c r="P217" s="13" t="s">
        <v>43</v>
      </c>
      <c r="Q217" s="14">
        <v>1.0</v>
      </c>
      <c r="R217" s="22" t="s">
        <v>127</v>
      </c>
      <c r="S217" s="12" t="s">
        <v>38</v>
      </c>
      <c r="T217" s="13" t="s">
        <v>39</v>
      </c>
      <c r="U217" s="23">
        <v>1.052275107</v>
      </c>
      <c r="X217" s="14">
        <v>238.0</v>
      </c>
      <c r="Y217" s="14">
        <v>238.0</v>
      </c>
      <c r="Z217" s="14">
        <v>1.0</v>
      </c>
      <c r="AG217" s="13"/>
    </row>
    <row r="218" ht="14.25" customHeight="1">
      <c r="A218" s="80">
        <v>33.0</v>
      </c>
      <c r="B218" s="15">
        <v>330.0</v>
      </c>
      <c r="C218" s="15">
        <v>9.0</v>
      </c>
      <c r="D218" s="37">
        <v>244.0</v>
      </c>
      <c r="E218" s="51" t="s">
        <v>239</v>
      </c>
      <c r="F218" s="52" t="s">
        <v>493</v>
      </c>
      <c r="G218" s="39" t="s">
        <v>493</v>
      </c>
      <c r="H218" s="12" t="b">
        <f t="shared" si="23"/>
        <v>1</v>
      </c>
      <c r="I218" s="53" t="s">
        <v>33</v>
      </c>
      <c r="J218" s="52" t="s">
        <v>494</v>
      </c>
      <c r="K218" s="52" t="s">
        <v>494</v>
      </c>
      <c r="L218" s="19" t="s">
        <v>495</v>
      </c>
      <c r="M218" s="54" t="s">
        <v>121</v>
      </c>
      <c r="N218" s="54">
        <v>2022.0</v>
      </c>
      <c r="O218" s="54">
        <v>3.0</v>
      </c>
      <c r="P218" s="54" t="s">
        <v>43</v>
      </c>
      <c r="Q218" s="14">
        <v>1.0</v>
      </c>
      <c r="R218" s="54"/>
      <c r="S218" s="54" t="s">
        <v>114</v>
      </c>
      <c r="T218" s="54" t="s">
        <v>39</v>
      </c>
      <c r="U218" s="52"/>
      <c r="V218" s="52"/>
      <c r="W218" s="52"/>
      <c r="X218" s="40">
        <v>132.3</v>
      </c>
      <c r="Y218" s="53">
        <v>1.1</v>
      </c>
      <c r="Z218" s="53">
        <v>1.0</v>
      </c>
      <c r="AA218" s="52"/>
      <c r="AB218" s="52"/>
      <c r="AC218" s="52"/>
      <c r="AD218" s="52"/>
      <c r="AE218" s="63" t="s">
        <v>54</v>
      </c>
      <c r="AF218" s="63" t="s">
        <v>52</v>
      </c>
      <c r="AG218" s="54"/>
    </row>
    <row r="219" ht="14.25" customHeight="1">
      <c r="A219" s="21">
        <v>33.0</v>
      </c>
      <c r="B219" s="15">
        <v>74.0</v>
      </c>
      <c r="C219" s="15">
        <v>9.0</v>
      </c>
      <c r="D219" s="15">
        <v>245.0</v>
      </c>
      <c r="E219" s="16" t="s">
        <v>239</v>
      </c>
      <c r="F219" s="17"/>
      <c r="G219" s="27" t="s">
        <v>496</v>
      </c>
      <c r="H219" s="12" t="b">
        <f t="shared" si="23"/>
        <v>1</v>
      </c>
      <c r="I219" s="14" t="s">
        <v>33</v>
      </c>
      <c r="J219" s="12" t="s">
        <v>497</v>
      </c>
      <c r="K219" s="12" t="s">
        <v>497</v>
      </c>
      <c r="L219" s="19" t="s">
        <v>496</v>
      </c>
      <c r="M219" s="13" t="s">
        <v>35</v>
      </c>
      <c r="N219" s="20">
        <v>2020.0</v>
      </c>
      <c r="O219" s="13">
        <v>2.0</v>
      </c>
      <c r="P219" s="13" t="s">
        <v>36</v>
      </c>
      <c r="Q219" s="21">
        <v>3.0</v>
      </c>
      <c r="R219" s="22" t="s">
        <v>127</v>
      </c>
      <c r="S219" s="12" t="s">
        <v>38</v>
      </c>
      <c r="T219" s="13" t="s">
        <v>39</v>
      </c>
      <c r="U219" s="23">
        <v>0.709252522</v>
      </c>
      <c r="X219" s="14">
        <v>67.0</v>
      </c>
      <c r="Y219" s="14">
        <v>67.0</v>
      </c>
      <c r="Z219" s="14">
        <v>1.0</v>
      </c>
      <c r="AE219" s="39"/>
      <c r="AF219" s="39"/>
      <c r="AG219" s="32"/>
    </row>
    <row r="220" ht="14.25" customHeight="1">
      <c r="A220" s="21">
        <v>33.0</v>
      </c>
      <c r="B220" s="15">
        <v>18.0</v>
      </c>
      <c r="C220" s="15">
        <v>9.0</v>
      </c>
      <c r="D220" s="15">
        <v>246.0</v>
      </c>
      <c r="E220" s="16" t="s">
        <v>239</v>
      </c>
      <c r="F220" s="17"/>
      <c r="G220" s="18" t="s">
        <v>498</v>
      </c>
      <c r="H220" s="12" t="b">
        <f t="shared" si="23"/>
        <v>1</v>
      </c>
      <c r="I220" s="76" t="s">
        <v>33</v>
      </c>
      <c r="J220" s="77" t="s">
        <v>499</v>
      </c>
      <c r="K220" s="77" t="s">
        <v>499</v>
      </c>
      <c r="L220" s="19" t="s">
        <v>500</v>
      </c>
      <c r="M220" s="13" t="s">
        <v>501</v>
      </c>
      <c r="N220" s="13">
        <v>2021.0</v>
      </c>
      <c r="O220" s="13">
        <v>3.0</v>
      </c>
      <c r="P220" s="13" t="s">
        <v>43</v>
      </c>
      <c r="Q220" s="14">
        <v>1.0</v>
      </c>
      <c r="R220" s="22" t="s">
        <v>127</v>
      </c>
      <c r="S220" s="13" t="s">
        <v>114</v>
      </c>
      <c r="T220" s="13" t="s">
        <v>47</v>
      </c>
      <c r="X220" s="14">
        <v>87.0</v>
      </c>
      <c r="Y220" s="14">
        <v>1.0</v>
      </c>
      <c r="Z220" s="14">
        <v>1.0</v>
      </c>
      <c r="AE220" s="39"/>
      <c r="AF220" s="39"/>
      <c r="AG220" s="32"/>
    </row>
    <row r="221" ht="14.25" customHeight="1">
      <c r="A221" s="80">
        <v>33.0</v>
      </c>
      <c r="B221" s="15">
        <v>17.0</v>
      </c>
      <c r="C221" s="15">
        <v>9.0</v>
      </c>
      <c r="D221" s="15">
        <v>247.0</v>
      </c>
      <c r="E221" s="62" t="s">
        <v>239</v>
      </c>
      <c r="F221" s="78"/>
      <c r="G221" s="18" t="s">
        <v>502</v>
      </c>
      <c r="H221" s="12" t="b">
        <f t="shared" si="23"/>
        <v>0</v>
      </c>
      <c r="I221" s="87" t="s">
        <v>33</v>
      </c>
      <c r="J221" s="18" t="s">
        <v>503</v>
      </c>
      <c r="K221" s="88" t="s">
        <v>504</v>
      </c>
      <c r="L221" s="19" t="s">
        <v>502</v>
      </c>
      <c r="M221" s="57" t="s">
        <v>35</v>
      </c>
      <c r="N221" s="89">
        <v>2020.0</v>
      </c>
      <c r="O221" s="57">
        <v>2.0</v>
      </c>
      <c r="P221" s="57" t="s">
        <v>43</v>
      </c>
      <c r="Q221" s="14">
        <v>1.0</v>
      </c>
      <c r="R221" s="22" t="s">
        <v>127</v>
      </c>
      <c r="S221" s="63" t="s">
        <v>38</v>
      </c>
      <c r="T221" s="57" t="s">
        <v>39</v>
      </c>
      <c r="U221" s="90">
        <v>0.835926778</v>
      </c>
      <c r="V221" s="63"/>
      <c r="W221" s="63"/>
      <c r="X221" s="64">
        <v>63.0</v>
      </c>
      <c r="Y221" s="64">
        <v>63.0</v>
      </c>
      <c r="Z221" s="64">
        <v>1.0</v>
      </c>
      <c r="AA221" s="63"/>
      <c r="AB221" s="63"/>
      <c r="AC221" s="63"/>
      <c r="AD221" s="63"/>
      <c r="AE221" s="63"/>
      <c r="AF221" s="63"/>
      <c r="AG221" s="57"/>
    </row>
    <row r="222" ht="14.25" customHeight="1">
      <c r="A222" s="21">
        <v>33.0</v>
      </c>
      <c r="B222" s="15">
        <v>21.0</v>
      </c>
      <c r="C222" s="15">
        <v>9.0</v>
      </c>
      <c r="D222" s="15">
        <v>248.0</v>
      </c>
      <c r="E222" s="16" t="s">
        <v>239</v>
      </c>
      <c r="F222" s="17"/>
      <c r="G222" s="27" t="s">
        <v>505</v>
      </c>
      <c r="H222" s="12" t="b">
        <f t="shared" si="23"/>
        <v>1</v>
      </c>
      <c r="I222" s="76" t="s">
        <v>33</v>
      </c>
      <c r="J222" s="77" t="s">
        <v>506</v>
      </c>
      <c r="K222" s="77" t="s">
        <v>506</v>
      </c>
      <c r="L222" s="19" t="s">
        <v>507</v>
      </c>
      <c r="M222" s="13" t="s">
        <v>501</v>
      </c>
      <c r="N222" s="13">
        <v>2021.0</v>
      </c>
      <c r="O222" s="13">
        <v>3.0</v>
      </c>
      <c r="P222" s="13" t="s">
        <v>43</v>
      </c>
      <c r="Q222" s="14">
        <v>1.0</v>
      </c>
      <c r="R222" s="22" t="s">
        <v>127</v>
      </c>
      <c r="S222" s="13" t="s">
        <v>114</v>
      </c>
      <c r="T222" s="13" t="s">
        <v>47</v>
      </c>
      <c r="X222" s="64"/>
      <c r="Y222" s="14">
        <v>1.0</v>
      </c>
      <c r="Z222" s="14">
        <v>1.0</v>
      </c>
      <c r="AE222" s="12" t="s">
        <v>48</v>
      </c>
      <c r="AF222" s="12" t="s">
        <v>49</v>
      </c>
      <c r="AG222" s="13"/>
    </row>
    <row r="223" ht="14.25" customHeight="1">
      <c r="A223" s="21">
        <v>33.0</v>
      </c>
      <c r="B223" s="15">
        <v>75.0</v>
      </c>
      <c r="C223" s="15">
        <v>9.0</v>
      </c>
      <c r="D223" s="15">
        <v>249.0</v>
      </c>
      <c r="E223" s="16" t="s">
        <v>239</v>
      </c>
      <c r="F223" s="17"/>
      <c r="G223" s="18" t="s">
        <v>508</v>
      </c>
      <c r="H223" s="18"/>
      <c r="I223" s="83"/>
      <c r="J223" s="83" t="s">
        <v>509</v>
      </c>
      <c r="K223" s="83" t="s">
        <v>509</v>
      </c>
      <c r="L223" s="13"/>
      <c r="M223" s="13" t="s">
        <v>123</v>
      </c>
      <c r="N223" s="13">
        <v>2020.0</v>
      </c>
      <c r="O223" s="13">
        <v>3.0</v>
      </c>
      <c r="P223" s="13" t="s">
        <v>36</v>
      </c>
      <c r="Q223" s="21">
        <v>3.0</v>
      </c>
      <c r="R223" s="22" t="s">
        <v>127</v>
      </c>
      <c r="S223" s="13" t="s">
        <v>114</v>
      </c>
      <c r="T223" s="12" t="s">
        <v>47</v>
      </c>
      <c r="X223" s="63"/>
      <c r="AG223" s="13"/>
    </row>
    <row r="224" ht="14.25" customHeight="1">
      <c r="A224" s="57">
        <v>33.0</v>
      </c>
      <c r="B224" s="15">
        <v>206.0</v>
      </c>
      <c r="C224" s="15">
        <v>9.0</v>
      </c>
      <c r="D224" s="15">
        <v>250.0</v>
      </c>
      <c r="E224" s="62" t="s">
        <v>236</v>
      </c>
      <c r="F224" s="78"/>
      <c r="G224" s="27" t="s">
        <v>510</v>
      </c>
      <c r="H224" s="12" t="b">
        <f t="shared" ref="H224:H227" si="24">J224=K224</f>
        <v>1</v>
      </c>
      <c r="I224" s="64" t="s">
        <v>33</v>
      </c>
      <c r="J224" s="63" t="s">
        <v>511</v>
      </c>
      <c r="K224" s="63" t="s">
        <v>511</v>
      </c>
      <c r="L224" s="19" t="s">
        <v>510</v>
      </c>
      <c r="M224" s="57" t="s">
        <v>35</v>
      </c>
      <c r="N224" s="89">
        <v>2020.0</v>
      </c>
      <c r="O224" s="57">
        <v>2.0</v>
      </c>
      <c r="P224" s="57" t="s">
        <v>36</v>
      </c>
      <c r="Q224" s="21">
        <v>3.0</v>
      </c>
      <c r="R224" s="94" t="s">
        <v>37</v>
      </c>
      <c r="S224" s="63" t="s">
        <v>38</v>
      </c>
      <c r="T224" s="57" t="s">
        <v>39</v>
      </c>
      <c r="U224" s="90">
        <v>0.57817801</v>
      </c>
      <c r="V224" s="63"/>
      <c r="W224" s="63"/>
      <c r="X224" s="64">
        <v>15091.5</v>
      </c>
      <c r="Y224" s="64">
        <v>15091.5</v>
      </c>
      <c r="Z224" s="64">
        <v>1.0</v>
      </c>
      <c r="AA224" s="63"/>
      <c r="AB224" s="63"/>
      <c r="AC224" s="63"/>
      <c r="AD224" s="63"/>
      <c r="AE224" s="63"/>
      <c r="AF224" s="63"/>
      <c r="AG224" s="67"/>
    </row>
    <row r="225" ht="14.25" customHeight="1">
      <c r="A225" s="21">
        <v>33.0</v>
      </c>
      <c r="B225" s="15">
        <v>323.0</v>
      </c>
      <c r="C225" s="15">
        <v>9.0</v>
      </c>
      <c r="D225" s="15">
        <v>251.0</v>
      </c>
      <c r="E225" s="16" t="s">
        <v>239</v>
      </c>
      <c r="F225" s="12" t="s">
        <v>512</v>
      </c>
      <c r="G225" s="27" t="s">
        <v>513</v>
      </c>
      <c r="H225" s="12" t="b">
        <f t="shared" si="24"/>
        <v>1</v>
      </c>
      <c r="I225" s="14" t="s">
        <v>33</v>
      </c>
      <c r="J225" s="12" t="s">
        <v>514</v>
      </c>
      <c r="K225" s="12" t="s">
        <v>514</v>
      </c>
      <c r="L225" s="19" t="s">
        <v>515</v>
      </c>
      <c r="M225" s="13" t="s">
        <v>117</v>
      </c>
      <c r="N225" s="13">
        <v>2021.0</v>
      </c>
      <c r="O225" s="13">
        <v>3.0</v>
      </c>
      <c r="P225" s="13" t="s">
        <v>36</v>
      </c>
      <c r="Q225" s="21">
        <v>3.0</v>
      </c>
      <c r="R225" s="13"/>
      <c r="S225" s="13" t="s">
        <v>114</v>
      </c>
      <c r="T225" s="13" t="s">
        <v>39</v>
      </c>
      <c r="W225" s="12">
        <v>0.0</v>
      </c>
      <c r="Y225" s="14">
        <v>1.0</v>
      </c>
      <c r="Z225" s="118">
        <v>1.0</v>
      </c>
      <c r="AA225" s="119">
        <v>0.0</v>
      </c>
      <c r="AE225" s="12" t="s">
        <v>66</v>
      </c>
      <c r="AF225" s="12" t="s">
        <v>49</v>
      </c>
      <c r="AG225" s="13"/>
    </row>
    <row r="226" ht="14.25" customHeight="1">
      <c r="A226" s="21">
        <v>33.0</v>
      </c>
      <c r="B226" s="15">
        <v>148.0</v>
      </c>
      <c r="C226" s="15">
        <v>9.0</v>
      </c>
      <c r="D226" s="15">
        <v>252.0</v>
      </c>
      <c r="E226" s="16" t="s">
        <v>239</v>
      </c>
      <c r="F226" s="17"/>
      <c r="G226" s="27" t="s">
        <v>516</v>
      </c>
      <c r="H226" s="12" t="b">
        <f t="shared" si="24"/>
        <v>0</v>
      </c>
      <c r="I226" s="30" t="s">
        <v>33</v>
      </c>
      <c r="J226" s="27" t="s">
        <v>517</v>
      </c>
      <c r="K226" s="31" t="s">
        <v>518</v>
      </c>
      <c r="L226" s="19" t="s">
        <v>516</v>
      </c>
      <c r="M226" s="13" t="s">
        <v>35</v>
      </c>
      <c r="N226" s="20">
        <v>2020.0</v>
      </c>
      <c r="O226" s="13">
        <v>2.0</v>
      </c>
      <c r="P226" s="13" t="s">
        <v>43</v>
      </c>
      <c r="Q226" s="14">
        <v>1.0</v>
      </c>
      <c r="R226" s="22" t="s">
        <v>37</v>
      </c>
      <c r="S226" s="12" t="s">
        <v>38</v>
      </c>
      <c r="T226" s="13" t="s">
        <v>39</v>
      </c>
      <c r="U226" s="23">
        <v>0.899731662</v>
      </c>
      <c r="X226" s="14">
        <v>9715.0</v>
      </c>
      <c r="Y226" s="14">
        <v>9715.0</v>
      </c>
      <c r="Z226" s="14">
        <v>1.0</v>
      </c>
      <c r="AG226" s="13"/>
    </row>
    <row r="227" ht="14.25" customHeight="1">
      <c r="A227" s="80">
        <v>33.0</v>
      </c>
      <c r="B227" s="15">
        <v>338.0</v>
      </c>
      <c r="C227" s="15">
        <v>9.0</v>
      </c>
      <c r="D227" s="15">
        <v>253.0</v>
      </c>
      <c r="E227" s="62" t="s">
        <v>239</v>
      </c>
      <c r="F227" s="63" t="s">
        <v>519</v>
      </c>
      <c r="G227" s="12" t="s">
        <v>519</v>
      </c>
      <c r="H227" s="12" t="b">
        <f t="shared" si="24"/>
        <v>1</v>
      </c>
      <c r="I227" s="64" t="s">
        <v>33</v>
      </c>
      <c r="J227" s="63" t="s">
        <v>520</v>
      </c>
      <c r="K227" s="63" t="s">
        <v>520</v>
      </c>
      <c r="L227" s="19" t="s">
        <v>521</v>
      </c>
      <c r="M227" s="57" t="s">
        <v>522</v>
      </c>
      <c r="N227" s="57">
        <v>2022.0</v>
      </c>
      <c r="O227" s="57">
        <v>3.0</v>
      </c>
      <c r="P227" s="57" t="s">
        <v>46</v>
      </c>
      <c r="Q227" s="14">
        <v>2.0</v>
      </c>
      <c r="R227" s="57"/>
      <c r="S227" s="57" t="s">
        <v>114</v>
      </c>
      <c r="T227" s="57" t="s">
        <v>47</v>
      </c>
      <c r="U227" s="63"/>
      <c r="V227" s="63"/>
      <c r="W227" s="63"/>
      <c r="X227" s="64">
        <v>18.0</v>
      </c>
      <c r="Y227" s="64">
        <v>1.0</v>
      </c>
      <c r="Z227" s="64">
        <v>1.0</v>
      </c>
      <c r="AA227" s="63"/>
      <c r="AB227" s="63"/>
      <c r="AC227" s="63"/>
      <c r="AD227" s="63"/>
      <c r="AE227" s="52"/>
      <c r="AF227" s="52"/>
      <c r="AG227" s="54"/>
    </row>
    <row r="228" ht="14.25" customHeight="1">
      <c r="A228" s="120">
        <v>33.0</v>
      </c>
      <c r="B228" s="15">
        <v>333.0</v>
      </c>
      <c r="C228" s="15">
        <v>9.0</v>
      </c>
      <c r="D228" s="15">
        <v>254.0</v>
      </c>
      <c r="E228" s="16" t="s">
        <v>236</v>
      </c>
      <c r="F228" s="105" t="s">
        <v>523</v>
      </c>
      <c r="G228" s="73" t="s">
        <v>524</v>
      </c>
      <c r="H228" s="73"/>
      <c r="I228" s="105"/>
      <c r="J228" s="105" t="s">
        <v>525</v>
      </c>
      <c r="K228" s="105" t="s">
        <v>525</v>
      </c>
      <c r="L228" s="13"/>
      <c r="M228" s="13" t="s">
        <v>362</v>
      </c>
      <c r="N228" s="13">
        <v>2019.0</v>
      </c>
      <c r="O228" s="13">
        <v>3.0</v>
      </c>
      <c r="P228" s="13" t="s">
        <v>36</v>
      </c>
      <c r="Q228" s="21">
        <v>3.0</v>
      </c>
      <c r="R228" s="57"/>
      <c r="S228" s="13" t="s">
        <v>114</v>
      </c>
      <c r="T228" s="13" t="s">
        <v>71</v>
      </c>
      <c r="U228" s="12">
        <v>0.37</v>
      </c>
      <c r="AG228" s="13"/>
    </row>
    <row r="229" ht="14.25" customHeight="1">
      <c r="A229" s="13">
        <v>33.0</v>
      </c>
      <c r="B229" s="15">
        <v>271.0</v>
      </c>
      <c r="C229" s="15">
        <v>9.0</v>
      </c>
      <c r="D229" s="15">
        <v>255.0</v>
      </c>
      <c r="E229" s="16" t="s">
        <v>236</v>
      </c>
      <c r="F229" s="12" t="s">
        <v>526</v>
      </c>
      <c r="G229" s="73" t="s">
        <v>527</v>
      </c>
      <c r="H229" s="12" t="b">
        <f t="shared" ref="H229:H254" si="25">J229=K229</f>
        <v>1</v>
      </c>
      <c r="I229" s="14" t="s">
        <v>33</v>
      </c>
      <c r="J229" s="12" t="s">
        <v>528</v>
      </c>
      <c r="K229" s="12" t="s">
        <v>528</v>
      </c>
      <c r="L229" s="19" t="s">
        <v>529</v>
      </c>
      <c r="M229" s="13" t="s">
        <v>121</v>
      </c>
      <c r="N229" s="13">
        <v>2022.0</v>
      </c>
      <c r="O229" s="13">
        <v>3.0</v>
      </c>
      <c r="P229" s="13" t="s">
        <v>46</v>
      </c>
      <c r="Q229" s="14">
        <v>2.0</v>
      </c>
      <c r="R229" s="57"/>
      <c r="S229" s="13" t="s">
        <v>114</v>
      </c>
      <c r="T229" s="13" t="s">
        <v>39</v>
      </c>
      <c r="U229" s="12">
        <v>1.5</v>
      </c>
      <c r="Y229" s="14">
        <v>1.0</v>
      </c>
      <c r="Z229" s="14" t="s">
        <v>72</v>
      </c>
      <c r="AE229" s="12" t="s">
        <v>51</v>
      </c>
      <c r="AF229" s="12" t="s">
        <v>52</v>
      </c>
      <c r="AG229" s="25"/>
    </row>
    <row r="230" ht="14.25" customHeight="1">
      <c r="A230" s="46">
        <v>33.0</v>
      </c>
      <c r="B230" s="15">
        <v>154.0</v>
      </c>
      <c r="C230" s="15">
        <v>9.0</v>
      </c>
      <c r="D230" s="37">
        <v>256.0</v>
      </c>
      <c r="E230" s="38" t="s">
        <v>239</v>
      </c>
      <c r="F230" s="43"/>
      <c r="G230" s="81" t="s">
        <v>530</v>
      </c>
      <c r="H230" s="12" t="b">
        <f t="shared" si="25"/>
        <v>1</v>
      </c>
      <c r="I230" s="60" t="s">
        <v>33</v>
      </c>
      <c r="J230" s="61" t="s">
        <v>531</v>
      </c>
      <c r="K230" s="61" t="s">
        <v>531</v>
      </c>
      <c r="L230" s="19" t="s">
        <v>530</v>
      </c>
      <c r="M230" s="32" t="s">
        <v>35</v>
      </c>
      <c r="N230" s="44">
        <v>2020.0</v>
      </c>
      <c r="O230" s="32">
        <v>2.0</v>
      </c>
      <c r="P230" s="32" t="s">
        <v>43</v>
      </c>
      <c r="Q230" s="14">
        <v>1.0</v>
      </c>
      <c r="R230" s="50" t="s">
        <v>37</v>
      </c>
      <c r="S230" s="32" t="s">
        <v>38</v>
      </c>
      <c r="T230" s="32" t="s">
        <v>39</v>
      </c>
      <c r="U230" s="45">
        <v>1.083340554</v>
      </c>
      <c r="V230" s="39"/>
      <c r="W230" s="39"/>
      <c r="X230" s="40">
        <v>237.0</v>
      </c>
      <c r="Y230" s="40">
        <v>1.0</v>
      </c>
      <c r="Z230" s="40" t="s">
        <v>72</v>
      </c>
      <c r="AA230" s="39"/>
      <c r="AB230" s="39"/>
      <c r="AC230" s="39"/>
      <c r="AD230" s="39"/>
      <c r="AE230" s="39"/>
      <c r="AF230" s="39"/>
      <c r="AG230" s="13"/>
    </row>
    <row r="231" ht="14.25" customHeight="1">
      <c r="A231" s="46">
        <v>33.0</v>
      </c>
      <c r="B231" s="15">
        <v>87.0</v>
      </c>
      <c r="C231" s="15">
        <v>9.0</v>
      </c>
      <c r="D231" s="37">
        <v>257.0</v>
      </c>
      <c r="E231" s="38" t="s">
        <v>239</v>
      </c>
      <c r="F231" s="43"/>
      <c r="G231" s="81" t="s">
        <v>530</v>
      </c>
      <c r="H231" s="12" t="b">
        <f t="shared" si="25"/>
        <v>1</v>
      </c>
      <c r="I231" s="110" t="s">
        <v>33</v>
      </c>
      <c r="J231" s="111" t="s">
        <v>531</v>
      </c>
      <c r="K231" s="111" t="s">
        <v>531</v>
      </c>
      <c r="L231" s="19" t="s">
        <v>532</v>
      </c>
      <c r="M231" s="32" t="s">
        <v>270</v>
      </c>
      <c r="N231" s="32">
        <v>2023.0</v>
      </c>
      <c r="O231" s="32">
        <v>3.0</v>
      </c>
      <c r="P231" s="32" t="s">
        <v>36</v>
      </c>
      <c r="Q231" s="21">
        <v>3.0</v>
      </c>
      <c r="R231" s="50" t="s">
        <v>127</v>
      </c>
      <c r="S231" s="32" t="s">
        <v>114</v>
      </c>
      <c r="T231" s="32" t="s">
        <v>189</v>
      </c>
      <c r="U231" s="39">
        <v>0.5</v>
      </c>
      <c r="V231" s="39"/>
      <c r="W231" s="39"/>
      <c r="X231" s="40">
        <v>237.0</v>
      </c>
      <c r="Y231" s="40">
        <v>1.0</v>
      </c>
      <c r="Z231" s="40">
        <v>1.0</v>
      </c>
      <c r="AA231" s="39"/>
      <c r="AB231" s="39" t="s">
        <v>533</v>
      </c>
      <c r="AC231" s="39"/>
      <c r="AD231" s="39"/>
      <c r="AE231" s="39"/>
      <c r="AF231" s="39"/>
      <c r="AG231" s="13"/>
    </row>
    <row r="232" ht="14.25" customHeight="1">
      <c r="A232" s="32">
        <v>33.0</v>
      </c>
      <c r="B232" s="15">
        <v>86.0</v>
      </c>
      <c r="C232" s="15">
        <v>9.0</v>
      </c>
      <c r="D232" s="37">
        <v>258.0</v>
      </c>
      <c r="E232" s="51" t="s">
        <v>236</v>
      </c>
      <c r="F232" s="52" t="s">
        <v>534</v>
      </c>
      <c r="G232" s="73" t="s">
        <v>535</v>
      </c>
      <c r="H232" s="12" t="b">
        <f t="shared" si="25"/>
        <v>1</v>
      </c>
      <c r="I232" s="53" t="s">
        <v>33</v>
      </c>
      <c r="J232" s="52" t="s">
        <v>536</v>
      </c>
      <c r="K232" s="52" t="s">
        <v>536</v>
      </c>
      <c r="L232" s="93" t="s">
        <v>537</v>
      </c>
      <c r="M232" s="54" t="s">
        <v>217</v>
      </c>
      <c r="N232" s="54">
        <v>2014.0</v>
      </c>
      <c r="O232" s="54">
        <v>3.0</v>
      </c>
      <c r="P232" s="54" t="s">
        <v>36</v>
      </c>
      <c r="Q232" s="21">
        <v>3.0</v>
      </c>
      <c r="R232" s="50" t="s">
        <v>127</v>
      </c>
      <c r="S232" s="54" t="s">
        <v>114</v>
      </c>
      <c r="T232" s="54" t="s">
        <v>189</v>
      </c>
      <c r="U232" s="52"/>
      <c r="V232" s="52"/>
      <c r="W232" s="52"/>
      <c r="X232" s="53">
        <v>1154.0</v>
      </c>
      <c r="Y232" s="53">
        <v>1.0</v>
      </c>
      <c r="Z232" s="53">
        <v>1.0</v>
      </c>
      <c r="AA232" s="52"/>
      <c r="AB232" s="52"/>
      <c r="AC232" s="52"/>
      <c r="AD232" s="52"/>
      <c r="AE232" s="63" t="s">
        <v>54</v>
      </c>
      <c r="AF232" s="63" t="s">
        <v>52</v>
      </c>
      <c r="AG232" s="57"/>
    </row>
    <row r="233" ht="14.25" customHeight="1">
      <c r="A233" s="32">
        <v>33.0</v>
      </c>
      <c r="B233" s="15">
        <v>334.0</v>
      </c>
      <c r="C233" s="15">
        <v>9.0</v>
      </c>
      <c r="D233" s="37">
        <v>259.0</v>
      </c>
      <c r="E233" s="51" t="s">
        <v>236</v>
      </c>
      <c r="F233" s="52" t="s">
        <v>534</v>
      </c>
      <c r="G233" s="91" t="s">
        <v>535</v>
      </c>
      <c r="H233" s="12" t="b">
        <f t="shared" si="25"/>
        <v>1</v>
      </c>
      <c r="I233" s="53" t="s">
        <v>33</v>
      </c>
      <c r="J233" s="40" t="s">
        <v>538</v>
      </c>
      <c r="K233" s="53" t="s">
        <v>538</v>
      </c>
      <c r="L233" s="19" t="s">
        <v>539</v>
      </c>
      <c r="M233" s="54" t="s">
        <v>150</v>
      </c>
      <c r="N233" s="54">
        <v>2022.0</v>
      </c>
      <c r="O233" s="54">
        <v>3.0</v>
      </c>
      <c r="P233" s="54" t="s">
        <v>36</v>
      </c>
      <c r="Q233" s="21">
        <v>3.0</v>
      </c>
      <c r="R233" s="54"/>
      <c r="S233" s="54" t="s">
        <v>38</v>
      </c>
      <c r="T233" s="54" t="s">
        <v>39</v>
      </c>
      <c r="U233" s="121">
        <v>0.5137085137085138</v>
      </c>
      <c r="V233" s="52"/>
      <c r="W233" s="52"/>
      <c r="X233" s="53">
        <v>1154.0</v>
      </c>
      <c r="Y233" s="53">
        <v>1.0</v>
      </c>
      <c r="Z233" s="53" t="s">
        <v>72</v>
      </c>
      <c r="AA233" s="52"/>
      <c r="AB233" s="52"/>
      <c r="AC233" s="52"/>
      <c r="AD233" s="52"/>
      <c r="AE233" s="63" t="s">
        <v>51</v>
      </c>
      <c r="AF233" s="63" t="s">
        <v>52</v>
      </c>
      <c r="AG233" s="54"/>
    </row>
    <row r="234" ht="14.25" customHeight="1">
      <c r="A234" s="21">
        <v>33.0</v>
      </c>
      <c r="B234" s="15">
        <v>339.0</v>
      </c>
      <c r="C234" s="15">
        <v>9.0</v>
      </c>
      <c r="D234" s="15">
        <v>260.0</v>
      </c>
      <c r="E234" s="62" t="s">
        <v>239</v>
      </c>
      <c r="F234" s="63" t="s">
        <v>540</v>
      </c>
      <c r="G234" s="73" t="s">
        <v>541</v>
      </c>
      <c r="H234" s="12" t="b">
        <f t="shared" si="25"/>
        <v>1</v>
      </c>
      <c r="I234" s="64" t="s">
        <v>33</v>
      </c>
      <c r="J234" s="63" t="s">
        <v>542</v>
      </c>
      <c r="K234" s="63" t="s">
        <v>542</v>
      </c>
      <c r="L234" s="19" t="s">
        <v>543</v>
      </c>
      <c r="M234" s="57" t="s">
        <v>117</v>
      </c>
      <c r="N234" s="57">
        <v>2021.0</v>
      </c>
      <c r="O234" s="57">
        <v>3.0</v>
      </c>
      <c r="P234" s="57" t="s">
        <v>43</v>
      </c>
      <c r="Q234" s="14">
        <v>1.0</v>
      </c>
      <c r="R234" s="57"/>
      <c r="S234" s="57" t="s">
        <v>114</v>
      </c>
      <c r="T234" s="57" t="s">
        <v>39</v>
      </c>
      <c r="U234" s="63"/>
      <c r="V234" s="63"/>
      <c r="W234" s="63">
        <v>339.0</v>
      </c>
      <c r="X234" s="64">
        <v>898.9</v>
      </c>
      <c r="Y234" s="64">
        <v>527.0</v>
      </c>
      <c r="Z234" s="115">
        <v>1.0</v>
      </c>
      <c r="AA234" s="116">
        <v>410.0</v>
      </c>
      <c r="AB234" s="63"/>
      <c r="AC234" s="63"/>
      <c r="AD234" s="63"/>
      <c r="AE234" s="63"/>
      <c r="AF234" s="63"/>
      <c r="AG234" s="67"/>
    </row>
    <row r="235" ht="14.25" customHeight="1">
      <c r="A235" s="13">
        <v>33.0</v>
      </c>
      <c r="B235" s="15">
        <v>89.0</v>
      </c>
      <c r="C235" s="15">
        <v>9.0</v>
      </c>
      <c r="D235" s="15">
        <v>261.0</v>
      </c>
      <c r="E235" s="16" t="s">
        <v>236</v>
      </c>
      <c r="F235" s="17"/>
      <c r="G235" s="73" t="s">
        <v>541</v>
      </c>
      <c r="H235" s="12" t="b">
        <f t="shared" si="25"/>
        <v>1</v>
      </c>
      <c r="I235" s="76" t="s">
        <v>33</v>
      </c>
      <c r="J235" s="77" t="s">
        <v>542</v>
      </c>
      <c r="K235" s="77" t="s">
        <v>542</v>
      </c>
      <c r="L235" s="19" t="s">
        <v>544</v>
      </c>
      <c r="M235" s="13" t="s">
        <v>270</v>
      </c>
      <c r="N235" s="13">
        <v>2023.0</v>
      </c>
      <c r="O235" s="13">
        <v>3.0</v>
      </c>
      <c r="P235" s="13" t="s">
        <v>36</v>
      </c>
      <c r="Q235" s="21">
        <v>3.0</v>
      </c>
      <c r="R235" s="94" t="s">
        <v>127</v>
      </c>
      <c r="S235" s="13" t="s">
        <v>114</v>
      </c>
      <c r="T235" s="13" t="s">
        <v>189</v>
      </c>
      <c r="U235" s="12">
        <v>0.4</v>
      </c>
      <c r="X235" s="14">
        <v>898.9</v>
      </c>
      <c r="Y235" s="14">
        <v>1.0</v>
      </c>
      <c r="Z235" s="14" t="s">
        <v>72</v>
      </c>
      <c r="AB235" s="12" t="s">
        <v>533</v>
      </c>
      <c r="AG235" s="32"/>
    </row>
    <row r="236" ht="14.25" customHeight="1">
      <c r="A236" s="13">
        <v>33.0</v>
      </c>
      <c r="B236" s="15">
        <v>90.0</v>
      </c>
      <c r="C236" s="15">
        <v>9.0</v>
      </c>
      <c r="D236" s="15">
        <v>262.0</v>
      </c>
      <c r="E236" s="16" t="s">
        <v>236</v>
      </c>
      <c r="F236" s="17"/>
      <c r="G236" s="73" t="s">
        <v>541</v>
      </c>
      <c r="H236" s="12" t="b">
        <f t="shared" si="25"/>
        <v>1</v>
      </c>
      <c r="I236" s="76" t="s">
        <v>33</v>
      </c>
      <c r="J236" s="77" t="s">
        <v>542</v>
      </c>
      <c r="K236" s="77" t="s">
        <v>542</v>
      </c>
      <c r="L236" s="19" t="s">
        <v>545</v>
      </c>
      <c r="M236" s="13" t="s">
        <v>217</v>
      </c>
      <c r="N236" s="13">
        <v>2019.0</v>
      </c>
      <c r="O236" s="13">
        <v>3.0</v>
      </c>
      <c r="P236" s="13" t="s">
        <v>36</v>
      </c>
      <c r="Q236" s="21">
        <v>3.0</v>
      </c>
      <c r="R236" s="94" t="s">
        <v>127</v>
      </c>
      <c r="S236" s="13" t="s">
        <v>114</v>
      </c>
      <c r="T236" s="13" t="s">
        <v>189</v>
      </c>
      <c r="X236" s="14">
        <v>898.9</v>
      </c>
      <c r="Y236" s="14">
        <v>1.0</v>
      </c>
      <c r="Z236" s="14" t="s">
        <v>72</v>
      </c>
      <c r="AG236" s="32"/>
    </row>
    <row r="237" ht="14.25" customHeight="1">
      <c r="A237" s="13">
        <v>33.0</v>
      </c>
      <c r="B237" s="15">
        <v>343.0</v>
      </c>
      <c r="C237" s="15">
        <v>9.0</v>
      </c>
      <c r="D237" s="15">
        <v>263.0</v>
      </c>
      <c r="E237" s="16" t="s">
        <v>236</v>
      </c>
      <c r="F237" s="12" t="s">
        <v>546</v>
      </c>
      <c r="G237" s="12" t="s">
        <v>546</v>
      </c>
      <c r="H237" s="12" t="b">
        <f t="shared" si="25"/>
        <v>0</v>
      </c>
      <c r="I237" s="14" t="s">
        <v>33</v>
      </c>
      <c r="J237" s="83" t="s">
        <v>547</v>
      </c>
      <c r="K237" s="12" t="s">
        <v>548</v>
      </c>
      <c r="L237" s="19" t="s">
        <v>549</v>
      </c>
      <c r="M237" s="13" t="s">
        <v>150</v>
      </c>
      <c r="N237" s="13">
        <v>2022.0</v>
      </c>
      <c r="O237" s="13">
        <v>3.0</v>
      </c>
      <c r="P237" s="13" t="s">
        <v>43</v>
      </c>
      <c r="Q237" s="14">
        <v>1.0</v>
      </c>
      <c r="R237" s="13"/>
      <c r="S237" s="13" t="s">
        <v>38</v>
      </c>
      <c r="T237" s="13" t="s">
        <v>39</v>
      </c>
      <c r="U237" s="107">
        <v>0.943793911007026</v>
      </c>
      <c r="X237" s="14">
        <v>22804.6</v>
      </c>
      <c r="Y237" s="14">
        <v>7901.0</v>
      </c>
      <c r="Z237" s="14">
        <v>1.0</v>
      </c>
      <c r="AG237" s="25"/>
    </row>
    <row r="238" ht="14.25" customHeight="1">
      <c r="A238" s="13">
        <v>33.0</v>
      </c>
      <c r="B238" s="15">
        <v>280.0</v>
      </c>
      <c r="C238" s="15">
        <v>9.0</v>
      </c>
      <c r="D238" s="15">
        <v>264.0</v>
      </c>
      <c r="E238" s="16" t="s">
        <v>236</v>
      </c>
      <c r="F238" s="12" t="s">
        <v>546</v>
      </c>
      <c r="G238" s="12" t="s">
        <v>546</v>
      </c>
      <c r="H238" s="12" t="b">
        <f t="shared" si="25"/>
        <v>1</v>
      </c>
      <c r="I238" s="14" t="s">
        <v>33</v>
      </c>
      <c r="J238" s="83" t="s">
        <v>547</v>
      </c>
      <c r="K238" s="12" t="s">
        <v>547</v>
      </c>
      <c r="L238" s="19" t="s">
        <v>550</v>
      </c>
      <c r="M238" s="13" t="s">
        <v>111</v>
      </c>
      <c r="N238" s="13">
        <v>2020.0</v>
      </c>
      <c r="O238" s="13">
        <v>3.0</v>
      </c>
      <c r="P238" s="13" t="s">
        <v>43</v>
      </c>
      <c r="Q238" s="14">
        <v>1.0</v>
      </c>
      <c r="R238" s="57"/>
      <c r="S238" s="13" t="s">
        <v>114</v>
      </c>
      <c r="T238" s="13" t="s">
        <v>39</v>
      </c>
      <c r="X238" s="14">
        <v>22804.6</v>
      </c>
      <c r="Y238" s="14">
        <v>1.0</v>
      </c>
      <c r="Z238" s="14" t="s">
        <v>72</v>
      </c>
      <c r="AG238" s="13"/>
    </row>
    <row r="239" ht="14.25" customHeight="1">
      <c r="A239" s="57">
        <v>33.0</v>
      </c>
      <c r="B239" s="15">
        <v>156.0</v>
      </c>
      <c r="C239" s="15">
        <v>9.0</v>
      </c>
      <c r="D239" s="15">
        <v>265.0</v>
      </c>
      <c r="E239" s="62" t="s">
        <v>236</v>
      </c>
      <c r="F239" s="78"/>
      <c r="G239" s="12" t="s">
        <v>546</v>
      </c>
      <c r="H239" s="12" t="b">
        <f t="shared" si="25"/>
        <v>1</v>
      </c>
      <c r="I239" s="122" t="s">
        <v>33</v>
      </c>
      <c r="J239" s="123" t="s">
        <v>547</v>
      </c>
      <c r="K239" s="123" t="s">
        <v>547</v>
      </c>
      <c r="L239" s="19" t="s">
        <v>551</v>
      </c>
      <c r="M239" s="57" t="s">
        <v>123</v>
      </c>
      <c r="N239" s="57">
        <v>2020.0</v>
      </c>
      <c r="O239" s="57">
        <v>3.0</v>
      </c>
      <c r="P239" s="57" t="s">
        <v>43</v>
      </c>
      <c r="Q239" s="14">
        <v>1.0</v>
      </c>
      <c r="R239" s="80" t="s">
        <v>37</v>
      </c>
      <c r="S239" s="57" t="s">
        <v>114</v>
      </c>
      <c r="T239" s="63" t="s">
        <v>47</v>
      </c>
      <c r="U239" s="63"/>
      <c r="V239" s="63"/>
      <c r="W239" s="63"/>
      <c r="X239" s="64">
        <v>22804.6</v>
      </c>
      <c r="Y239" s="64">
        <v>1.0</v>
      </c>
      <c r="Z239" s="64" t="s">
        <v>72</v>
      </c>
      <c r="AA239" s="63"/>
      <c r="AB239" s="63"/>
      <c r="AC239" s="63"/>
      <c r="AD239" s="63"/>
      <c r="AE239" s="63"/>
      <c r="AF239" s="63"/>
      <c r="AG239" s="54"/>
    </row>
    <row r="240" ht="14.25" customHeight="1">
      <c r="A240" s="80">
        <v>33.0</v>
      </c>
      <c r="B240" s="15">
        <v>345.0</v>
      </c>
      <c r="C240" s="15">
        <v>9.0</v>
      </c>
      <c r="D240" s="15">
        <v>266.0</v>
      </c>
      <c r="E240" s="62" t="s">
        <v>239</v>
      </c>
      <c r="F240" s="63" t="s">
        <v>552</v>
      </c>
      <c r="G240" s="12" t="s">
        <v>552</v>
      </c>
      <c r="H240" s="12" t="b">
        <f t="shared" si="25"/>
        <v>1</v>
      </c>
      <c r="I240" s="64" t="s">
        <v>33</v>
      </c>
      <c r="J240" s="63" t="s">
        <v>553</v>
      </c>
      <c r="K240" s="63" t="s">
        <v>553</v>
      </c>
      <c r="L240" s="19" t="s">
        <v>554</v>
      </c>
      <c r="M240" s="57" t="s">
        <v>121</v>
      </c>
      <c r="N240" s="57">
        <v>2022.0</v>
      </c>
      <c r="O240" s="57">
        <v>3.0</v>
      </c>
      <c r="P240" s="57" t="s">
        <v>43</v>
      </c>
      <c r="Q240" s="14">
        <v>1.0</v>
      </c>
      <c r="R240" s="57"/>
      <c r="S240" s="57" t="s">
        <v>114</v>
      </c>
      <c r="T240" s="57" t="s">
        <v>39</v>
      </c>
      <c r="U240" s="63">
        <v>0.948</v>
      </c>
      <c r="V240" s="63"/>
      <c r="W240" s="63"/>
      <c r="X240" s="64">
        <v>22804.6</v>
      </c>
      <c r="Y240" s="64">
        <v>1576.2</v>
      </c>
      <c r="Z240" s="64" t="s">
        <v>72</v>
      </c>
      <c r="AA240" s="63"/>
      <c r="AB240" s="63"/>
      <c r="AC240" s="63"/>
      <c r="AD240" s="63"/>
      <c r="AE240" s="63"/>
      <c r="AF240" s="63"/>
      <c r="AG240" s="54"/>
    </row>
    <row r="241" ht="14.25" customHeight="1">
      <c r="A241" s="13">
        <v>33.0</v>
      </c>
      <c r="B241" s="15">
        <v>28.0</v>
      </c>
      <c r="C241" s="15">
        <v>9.0</v>
      </c>
      <c r="D241" s="15">
        <v>267.0</v>
      </c>
      <c r="E241" s="16" t="s">
        <v>236</v>
      </c>
      <c r="F241" s="17"/>
      <c r="G241" s="73" t="s">
        <v>555</v>
      </c>
      <c r="H241" s="12" t="b">
        <f t="shared" si="25"/>
        <v>1</v>
      </c>
      <c r="I241" s="76" t="s">
        <v>33</v>
      </c>
      <c r="J241" s="77" t="s">
        <v>556</v>
      </c>
      <c r="K241" s="77" t="s">
        <v>556</v>
      </c>
      <c r="L241" s="19" t="s">
        <v>557</v>
      </c>
      <c r="M241" s="13" t="s">
        <v>501</v>
      </c>
      <c r="N241" s="13">
        <v>2021.0</v>
      </c>
      <c r="O241" s="13">
        <v>3.0</v>
      </c>
      <c r="P241" s="13" t="s">
        <v>43</v>
      </c>
      <c r="Q241" s="14">
        <v>1.0</v>
      </c>
      <c r="R241" s="94" t="s">
        <v>127</v>
      </c>
      <c r="S241" s="13" t="s">
        <v>114</v>
      </c>
      <c r="T241" s="13" t="s">
        <v>47</v>
      </c>
      <c r="X241" s="63"/>
      <c r="Y241" s="14">
        <v>1.0</v>
      </c>
      <c r="Z241" s="14">
        <v>1.0</v>
      </c>
      <c r="AE241" s="12" t="s">
        <v>51</v>
      </c>
      <c r="AF241" s="12" t="s">
        <v>52</v>
      </c>
      <c r="AG241" s="13"/>
    </row>
    <row r="242" ht="14.25" customHeight="1">
      <c r="A242" s="13">
        <v>33.0</v>
      </c>
      <c r="B242" s="15">
        <v>123.0</v>
      </c>
      <c r="C242" s="15">
        <v>9.0</v>
      </c>
      <c r="D242" s="15">
        <v>268.0</v>
      </c>
      <c r="E242" s="16" t="s">
        <v>236</v>
      </c>
      <c r="F242" s="17"/>
      <c r="G242" s="73" t="s">
        <v>558</v>
      </c>
      <c r="H242" s="12" t="b">
        <f t="shared" si="25"/>
        <v>1</v>
      </c>
      <c r="I242" s="14" t="s">
        <v>33</v>
      </c>
      <c r="J242" s="12" t="s">
        <v>559</v>
      </c>
      <c r="K242" s="12" t="s">
        <v>559</v>
      </c>
      <c r="L242" s="19" t="s">
        <v>558</v>
      </c>
      <c r="M242" s="13" t="s">
        <v>35</v>
      </c>
      <c r="N242" s="20">
        <v>2019.0</v>
      </c>
      <c r="O242" s="13">
        <v>2.0</v>
      </c>
      <c r="P242" s="13" t="s">
        <v>46</v>
      </c>
      <c r="Q242" s="14">
        <v>2.0</v>
      </c>
      <c r="R242" s="94" t="s">
        <v>127</v>
      </c>
      <c r="S242" s="12" t="s">
        <v>38</v>
      </c>
      <c r="T242" s="13" t="s">
        <v>39</v>
      </c>
      <c r="U242" s="23">
        <v>1.29991356</v>
      </c>
      <c r="X242" s="64">
        <v>388.0</v>
      </c>
      <c r="Y242" s="14">
        <v>388.0</v>
      </c>
      <c r="Z242" s="14">
        <v>1.0</v>
      </c>
      <c r="AG242" s="13"/>
    </row>
    <row r="243" ht="14.25" customHeight="1">
      <c r="A243" s="13">
        <v>33.0</v>
      </c>
      <c r="B243" s="15">
        <v>241.0</v>
      </c>
      <c r="C243" s="15">
        <v>9.0</v>
      </c>
      <c r="D243" s="15">
        <v>269.0</v>
      </c>
      <c r="E243" s="16" t="s">
        <v>236</v>
      </c>
      <c r="F243" s="17"/>
      <c r="H243" s="12" t="b">
        <f t="shared" si="25"/>
        <v>0</v>
      </c>
      <c r="I243" s="14" t="s">
        <v>33</v>
      </c>
      <c r="J243" s="81" t="s">
        <v>560</v>
      </c>
      <c r="K243" s="28" t="s">
        <v>561</v>
      </c>
      <c r="L243" s="124"/>
      <c r="M243" s="13" t="s">
        <v>35</v>
      </c>
      <c r="N243" s="20">
        <v>2021.0</v>
      </c>
      <c r="O243" s="13">
        <v>2.0</v>
      </c>
      <c r="P243" s="13" t="s">
        <v>46</v>
      </c>
      <c r="Q243" s="14">
        <v>2.0</v>
      </c>
      <c r="R243" s="80" t="s">
        <v>37</v>
      </c>
      <c r="S243" s="12" t="s">
        <v>38</v>
      </c>
      <c r="T243" s="13" t="s">
        <v>39</v>
      </c>
      <c r="U243" s="23">
        <v>1.639534086</v>
      </c>
      <c r="X243" s="14">
        <v>113.1</v>
      </c>
      <c r="Y243" s="14">
        <v>113.1</v>
      </c>
      <c r="Z243" s="14">
        <v>1.0</v>
      </c>
      <c r="AG243" s="13"/>
    </row>
    <row r="244" ht="14.25" customHeight="1">
      <c r="A244" s="57">
        <v>33.0</v>
      </c>
      <c r="B244" s="15">
        <v>29.0</v>
      </c>
      <c r="C244" s="15">
        <v>9.0</v>
      </c>
      <c r="D244" s="15">
        <v>270.0</v>
      </c>
      <c r="E244" s="62" t="s">
        <v>236</v>
      </c>
      <c r="F244" s="78"/>
      <c r="G244" s="91" t="s">
        <v>562</v>
      </c>
      <c r="H244" s="12" t="b">
        <f t="shared" si="25"/>
        <v>1</v>
      </c>
      <c r="I244" s="87" t="s">
        <v>33</v>
      </c>
      <c r="J244" s="31" t="s">
        <v>563</v>
      </c>
      <c r="K244" s="88" t="s">
        <v>563</v>
      </c>
      <c r="L244" s="19" t="s">
        <v>562</v>
      </c>
      <c r="M244" s="57" t="s">
        <v>35</v>
      </c>
      <c r="N244" s="89">
        <v>2020.0</v>
      </c>
      <c r="O244" s="57">
        <v>2.0</v>
      </c>
      <c r="P244" s="57" t="s">
        <v>43</v>
      </c>
      <c r="Q244" s="14">
        <v>1.0</v>
      </c>
      <c r="R244" s="94" t="s">
        <v>127</v>
      </c>
      <c r="S244" s="63" t="s">
        <v>38</v>
      </c>
      <c r="T244" s="57" t="s">
        <v>39</v>
      </c>
      <c r="U244" s="90">
        <v>0.809469352</v>
      </c>
      <c r="V244" s="63"/>
      <c r="W244" s="63"/>
      <c r="X244" s="64">
        <v>232.0</v>
      </c>
      <c r="Y244" s="64">
        <v>232.0</v>
      </c>
      <c r="Z244" s="64">
        <v>1.0</v>
      </c>
      <c r="AA244" s="63"/>
      <c r="AB244" s="63"/>
      <c r="AC244" s="63"/>
      <c r="AD244" s="63"/>
      <c r="AE244" s="52"/>
      <c r="AF244" s="52"/>
      <c r="AG244" s="57"/>
    </row>
    <row r="245" ht="14.25" customHeight="1">
      <c r="A245" s="13">
        <v>33.0</v>
      </c>
      <c r="B245" s="15">
        <v>242.0</v>
      </c>
      <c r="C245" s="15">
        <v>9.0</v>
      </c>
      <c r="D245" s="15">
        <v>271.0</v>
      </c>
      <c r="E245" s="16" t="s">
        <v>236</v>
      </c>
      <c r="F245" s="17"/>
      <c r="G245" s="27" t="s">
        <v>564</v>
      </c>
      <c r="H245" s="12" t="b">
        <f t="shared" si="25"/>
        <v>1</v>
      </c>
      <c r="I245" s="14" t="s">
        <v>33</v>
      </c>
      <c r="J245" s="12" t="s">
        <v>565</v>
      </c>
      <c r="K245" s="12" t="s">
        <v>565</v>
      </c>
      <c r="L245" s="19" t="s">
        <v>564</v>
      </c>
      <c r="M245" s="13" t="s">
        <v>35</v>
      </c>
      <c r="N245" s="20">
        <v>2020.0</v>
      </c>
      <c r="O245" s="13">
        <v>2.0</v>
      </c>
      <c r="P245" s="13" t="s">
        <v>46</v>
      </c>
      <c r="Q245" s="14">
        <v>2.0</v>
      </c>
      <c r="R245" s="80" t="s">
        <v>37</v>
      </c>
      <c r="S245" s="12" t="s">
        <v>38</v>
      </c>
      <c r="T245" s="13" t="s">
        <v>39</v>
      </c>
      <c r="U245" s="23">
        <v>1.350446776</v>
      </c>
      <c r="X245" s="14">
        <v>18113.4</v>
      </c>
      <c r="Y245" s="12">
        <f>X245-605.8</f>
        <v>17507.6</v>
      </c>
      <c r="Z245" s="14">
        <v>1.0</v>
      </c>
      <c r="AG245" s="13"/>
    </row>
    <row r="246" ht="14.25" customHeight="1">
      <c r="A246" s="13">
        <v>34.0</v>
      </c>
      <c r="B246" s="15">
        <v>158.0</v>
      </c>
      <c r="C246" s="15" t="s">
        <v>33</v>
      </c>
      <c r="D246" s="15">
        <v>272.0</v>
      </c>
      <c r="E246" s="16" t="s">
        <v>239</v>
      </c>
      <c r="F246" s="12" t="s">
        <v>289</v>
      </c>
      <c r="G246" s="27" t="s">
        <v>564</v>
      </c>
      <c r="H246" s="12" t="b">
        <f t="shared" si="25"/>
        <v>1</v>
      </c>
      <c r="I246" s="14" t="s">
        <v>33</v>
      </c>
      <c r="J246" s="12" t="s">
        <v>565</v>
      </c>
      <c r="K246" s="12" t="s">
        <v>565</v>
      </c>
      <c r="L246" s="19" t="s">
        <v>566</v>
      </c>
      <c r="M246" s="13" t="s">
        <v>283</v>
      </c>
      <c r="N246" s="13">
        <v>2021.0</v>
      </c>
      <c r="O246" s="13">
        <v>1.0</v>
      </c>
      <c r="P246" s="13" t="s">
        <v>43</v>
      </c>
      <c r="Q246" s="14">
        <v>1.0</v>
      </c>
      <c r="R246" s="21" t="s">
        <v>37</v>
      </c>
      <c r="S246" s="12" t="s">
        <v>44</v>
      </c>
      <c r="T246" s="13" t="s">
        <v>39</v>
      </c>
      <c r="U246" s="24">
        <v>1.02416891679454</v>
      </c>
      <c r="X246" s="14">
        <v>18113.4</v>
      </c>
      <c r="Y246" s="14">
        <v>605.8</v>
      </c>
      <c r="Z246" s="14" t="s">
        <v>72</v>
      </c>
      <c r="AA246" s="12">
        <v>500.0</v>
      </c>
      <c r="AB246" s="24">
        <v>1.17047792388649</v>
      </c>
      <c r="AG246" s="13"/>
    </row>
    <row r="247" ht="14.25" customHeight="1">
      <c r="A247" s="13">
        <v>33.0</v>
      </c>
      <c r="B247" s="15">
        <v>207.0</v>
      </c>
      <c r="C247" s="15">
        <v>9.0</v>
      </c>
      <c r="D247" s="15">
        <v>273.0</v>
      </c>
      <c r="E247" s="16" t="s">
        <v>236</v>
      </c>
      <c r="F247" s="17"/>
      <c r="G247" s="73" t="s">
        <v>567</v>
      </c>
      <c r="H247" s="12" t="b">
        <f t="shared" si="25"/>
        <v>1</v>
      </c>
      <c r="I247" s="14" t="s">
        <v>33</v>
      </c>
      <c r="J247" s="12" t="s">
        <v>568</v>
      </c>
      <c r="K247" s="12" t="s">
        <v>568</v>
      </c>
      <c r="L247" s="19" t="s">
        <v>567</v>
      </c>
      <c r="M247" s="13" t="s">
        <v>35</v>
      </c>
      <c r="N247" s="20">
        <v>2020.0</v>
      </c>
      <c r="O247" s="13">
        <v>2.0</v>
      </c>
      <c r="P247" s="13" t="s">
        <v>36</v>
      </c>
      <c r="Q247" s="21">
        <v>3.0</v>
      </c>
      <c r="R247" s="21" t="s">
        <v>37</v>
      </c>
      <c r="S247" s="12" t="s">
        <v>38</v>
      </c>
      <c r="T247" s="13" t="s">
        <v>39</v>
      </c>
      <c r="U247" s="23">
        <v>0.5794626</v>
      </c>
      <c r="X247" s="14">
        <v>14289.4</v>
      </c>
      <c r="Y247" s="14">
        <v>14289.4</v>
      </c>
      <c r="Z247" s="14">
        <v>1.0</v>
      </c>
      <c r="AE247" s="12" t="s">
        <v>48</v>
      </c>
      <c r="AF247" s="12" t="s">
        <v>49</v>
      </c>
      <c r="AG247" s="25"/>
    </row>
    <row r="248" ht="14.25" customHeight="1">
      <c r="A248" s="21">
        <v>33.0</v>
      </c>
      <c r="B248" s="15">
        <v>347.0</v>
      </c>
      <c r="C248" s="15">
        <v>9.0</v>
      </c>
      <c r="D248" s="15">
        <v>274.0</v>
      </c>
      <c r="E248" s="16" t="s">
        <v>239</v>
      </c>
      <c r="F248" s="12" t="s">
        <v>569</v>
      </c>
      <c r="G248" s="12" t="s">
        <v>569</v>
      </c>
      <c r="H248" s="12" t="b">
        <f t="shared" si="25"/>
        <v>1</v>
      </c>
      <c r="I248" s="14" t="s">
        <v>33</v>
      </c>
      <c r="J248" s="63" t="s">
        <v>570</v>
      </c>
      <c r="K248" s="12" t="s">
        <v>570</v>
      </c>
      <c r="L248" s="19" t="s">
        <v>571</v>
      </c>
      <c r="M248" s="13" t="s">
        <v>121</v>
      </c>
      <c r="N248" s="13">
        <v>2022.0</v>
      </c>
      <c r="O248" s="13">
        <v>3.0</v>
      </c>
      <c r="P248" s="13" t="s">
        <v>43</v>
      </c>
      <c r="Q248" s="14">
        <v>1.0</v>
      </c>
      <c r="R248" s="13"/>
      <c r="S248" s="13" t="s">
        <v>114</v>
      </c>
      <c r="T248" s="13" t="s">
        <v>39</v>
      </c>
      <c r="U248" s="12">
        <v>1.23</v>
      </c>
      <c r="X248" s="14">
        <v>229.0</v>
      </c>
      <c r="Y248" s="14">
        <v>227.0</v>
      </c>
      <c r="Z248" s="14">
        <v>1.0</v>
      </c>
      <c r="AG248" s="13"/>
    </row>
    <row r="249" ht="14.25" customHeight="1">
      <c r="A249" s="57">
        <v>33.0</v>
      </c>
      <c r="B249" s="15">
        <v>30.0</v>
      </c>
      <c r="C249" s="15">
        <v>9.0</v>
      </c>
      <c r="D249" s="15">
        <v>275.0</v>
      </c>
      <c r="E249" s="62" t="s">
        <v>236</v>
      </c>
      <c r="F249" s="78"/>
      <c r="G249" s="73" t="s">
        <v>572</v>
      </c>
      <c r="H249" s="12" t="b">
        <f t="shared" si="25"/>
        <v>1</v>
      </c>
      <c r="I249" s="76" t="s">
        <v>33</v>
      </c>
      <c r="J249" s="79" t="s">
        <v>570</v>
      </c>
      <c r="K249" s="79" t="s">
        <v>570</v>
      </c>
      <c r="L249" s="19" t="s">
        <v>573</v>
      </c>
      <c r="M249" s="57" t="s">
        <v>217</v>
      </c>
      <c r="N249" s="57">
        <v>2017.0</v>
      </c>
      <c r="O249" s="57">
        <v>3.0</v>
      </c>
      <c r="P249" s="57" t="s">
        <v>43</v>
      </c>
      <c r="Q249" s="14">
        <v>1.0</v>
      </c>
      <c r="R249" s="94" t="s">
        <v>127</v>
      </c>
      <c r="S249" s="57" t="s">
        <v>114</v>
      </c>
      <c r="T249" s="57" t="s">
        <v>189</v>
      </c>
      <c r="U249" s="63"/>
      <c r="V249" s="63"/>
      <c r="W249" s="63"/>
      <c r="X249" s="64">
        <v>229.0</v>
      </c>
      <c r="Y249" s="64">
        <v>1.0</v>
      </c>
      <c r="Z249" s="64" t="s">
        <v>72</v>
      </c>
      <c r="AA249" s="63"/>
      <c r="AB249" s="63"/>
      <c r="AC249" s="63"/>
      <c r="AD249" s="63"/>
      <c r="AE249" s="63"/>
      <c r="AF249" s="63"/>
      <c r="AG249" s="57"/>
    </row>
    <row r="250" ht="14.25" customHeight="1">
      <c r="A250" s="13">
        <v>33.0</v>
      </c>
      <c r="B250" s="15">
        <v>124.0</v>
      </c>
      <c r="C250" s="15">
        <v>9.0</v>
      </c>
      <c r="D250" s="15">
        <v>276.0</v>
      </c>
      <c r="E250" s="16" t="s">
        <v>236</v>
      </c>
      <c r="F250" s="17"/>
      <c r="G250" s="73" t="s">
        <v>572</v>
      </c>
      <c r="H250" s="12" t="b">
        <f t="shared" si="25"/>
        <v>1</v>
      </c>
      <c r="I250" s="125" t="s">
        <v>33</v>
      </c>
      <c r="J250" s="117" t="s">
        <v>570</v>
      </c>
      <c r="K250" s="117" t="s">
        <v>570</v>
      </c>
      <c r="L250" s="19" t="s">
        <v>574</v>
      </c>
      <c r="M250" s="13" t="s">
        <v>270</v>
      </c>
      <c r="N250" s="13">
        <v>2016.0</v>
      </c>
      <c r="O250" s="13">
        <v>3.0</v>
      </c>
      <c r="P250" s="13" t="s">
        <v>46</v>
      </c>
      <c r="Q250" s="14">
        <v>2.0</v>
      </c>
      <c r="R250" s="22" t="s">
        <v>127</v>
      </c>
      <c r="S250" s="13" t="s">
        <v>114</v>
      </c>
      <c r="T250" s="13" t="s">
        <v>189</v>
      </c>
      <c r="U250" s="12">
        <v>0.5</v>
      </c>
      <c r="X250" s="14">
        <v>229.0</v>
      </c>
      <c r="Y250" s="14">
        <v>1.0</v>
      </c>
      <c r="Z250" s="14" t="s">
        <v>72</v>
      </c>
      <c r="AB250" s="12">
        <v>6.0</v>
      </c>
      <c r="AG250" s="25"/>
    </row>
    <row r="251" ht="14.25" customHeight="1">
      <c r="A251" s="13">
        <v>33.0</v>
      </c>
      <c r="B251" s="15">
        <v>281.0</v>
      </c>
      <c r="C251" s="15">
        <v>9.0</v>
      </c>
      <c r="D251" s="15">
        <v>277.0</v>
      </c>
      <c r="E251" s="16" t="s">
        <v>236</v>
      </c>
      <c r="F251" s="12" t="s">
        <v>575</v>
      </c>
      <c r="G251" s="12" t="s">
        <v>575</v>
      </c>
      <c r="H251" s="12" t="b">
        <f t="shared" si="25"/>
        <v>1</v>
      </c>
      <c r="I251" s="14" t="s">
        <v>33</v>
      </c>
      <c r="J251" s="12" t="s">
        <v>576</v>
      </c>
      <c r="K251" s="12" t="s">
        <v>576</v>
      </c>
      <c r="L251" s="19" t="s">
        <v>577</v>
      </c>
      <c r="M251" s="13" t="s">
        <v>111</v>
      </c>
      <c r="N251" s="13">
        <v>2020.0</v>
      </c>
      <c r="O251" s="13">
        <v>3.0</v>
      </c>
      <c r="P251" s="13" t="s">
        <v>43</v>
      </c>
      <c r="Q251" s="14">
        <v>1.0</v>
      </c>
      <c r="R251" s="13"/>
      <c r="S251" s="13" t="s">
        <v>114</v>
      </c>
      <c r="T251" s="13" t="s">
        <v>39</v>
      </c>
      <c r="X251" s="14">
        <v>19.0</v>
      </c>
      <c r="Y251" s="14">
        <v>1.0</v>
      </c>
      <c r="Z251" s="14">
        <v>1.0</v>
      </c>
      <c r="AE251" s="12" t="s">
        <v>129</v>
      </c>
      <c r="AG251" s="13"/>
    </row>
    <row r="252" ht="14.25" customHeight="1">
      <c r="A252" s="80">
        <v>33.0</v>
      </c>
      <c r="B252" s="15">
        <v>346.0</v>
      </c>
      <c r="C252" s="15">
        <v>9.0</v>
      </c>
      <c r="D252" s="14">
        <v>278.0</v>
      </c>
      <c r="E252" s="62" t="s">
        <v>239</v>
      </c>
      <c r="F252" s="63" t="s">
        <v>578</v>
      </c>
      <c r="G252" s="73" t="s">
        <v>579</v>
      </c>
      <c r="H252" s="12" t="b">
        <f t="shared" si="25"/>
        <v>1</v>
      </c>
      <c r="I252" s="64" t="s">
        <v>33</v>
      </c>
      <c r="J252" s="63" t="s">
        <v>580</v>
      </c>
      <c r="K252" s="63" t="s">
        <v>580</v>
      </c>
      <c r="L252" s="19" t="s">
        <v>581</v>
      </c>
      <c r="M252" s="57" t="s">
        <v>117</v>
      </c>
      <c r="N252" s="57">
        <v>2021.0</v>
      </c>
      <c r="O252" s="57">
        <v>3.0</v>
      </c>
      <c r="P252" s="57" t="s">
        <v>43</v>
      </c>
      <c r="Q252" s="14">
        <v>1.0</v>
      </c>
      <c r="R252" s="57"/>
      <c r="S252" s="57" t="s">
        <v>114</v>
      </c>
      <c r="T252" s="57" t="s">
        <v>39</v>
      </c>
      <c r="U252" s="63"/>
      <c r="V252" s="63"/>
      <c r="W252" s="63">
        <v>5.0</v>
      </c>
      <c r="X252" s="64">
        <v>143.1</v>
      </c>
      <c r="Y252" s="64">
        <v>95.0</v>
      </c>
      <c r="Z252" s="115">
        <v>1.0</v>
      </c>
      <c r="AA252" s="116">
        <v>285.0</v>
      </c>
      <c r="AB252" s="63"/>
      <c r="AC252" s="63"/>
      <c r="AD252" s="63"/>
      <c r="AE252" s="63"/>
      <c r="AF252" s="63"/>
      <c r="AG252" s="67"/>
    </row>
    <row r="253" ht="14.25" customHeight="1">
      <c r="A253" s="32">
        <v>33.0</v>
      </c>
      <c r="B253" s="15">
        <v>92.0</v>
      </c>
      <c r="C253" s="15">
        <v>9.0</v>
      </c>
      <c r="D253" s="37">
        <v>279.0</v>
      </c>
      <c r="E253" s="38" t="s">
        <v>236</v>
      </c>
      <c r="F253" s="43"/>
      <c r="G253" s="81" t="s">
        <v>582</v>
      </c>
      <c r="H253" s="12" t="b">
        <f t="shared" si="25"/>
        <v>1</v>
      </c>
      <c r="I253" s="40" t="s">
        <v>33</v>
      </c>
      <c r="J253" s="39" t="s">
        <v>583</v>
      </c>
      <c r="K253" s="39" t="s">
        <v>583</v>
      </c>
      <c r="L253" s="19" t="s">
        <v>584</v>
      </c>
      <c r="M253" s="32" t="s">
        <v>501</v>
      </c>
      <c r="N253" s="32">
        <v>2021.0</v>
      </c>
      <c r="O253" s="32">
        <v>3.0</v>
      </c>
      <c r="P253" s="32" t="s">
        <v>36</v>
      </c>
      <c r="Q253" s="21">
        <v>3.0</v>
      </c>
      <c r="R253" s="50" t="s">
        <v>127</v>
      </c>
      <c r="S253" s="32" t="s">
        <v>114</v>
      </c>
      <c r="T253" s="32" t="s">
        <v>47</v>
      </c>
      <c r="U253" s="39"/>
      <c r="V253" s="39"/>
      <c r="W253" s="39"/>
      <c r="X253" s="53">
        <v>5.0</v>
      </c>
      <c r="Y253" s="40">
        <v>3.2</v>
      </c>
      <c r="Z253" s="40">
        <v>1.0</v>
      </c>
      <c r="AA253" s="39"/>
      <c r="AB253" s="39"/>
      <c r="AC253" s="39"/>
      <c r="AD253" s="39"/>
      <c r="AE253" s="12" t="s">
        <v>48</v>
      </c>
      <c r="AF253" s="12" t="s">
        <v>49</v>
      </c>
      <c r="AG253" s="25"/>
    </row>
    <row r="254" ht="14.25" customHeight="1">
      <c r="A254" s="54">
        <v>33.0</v>
      </c>
      <c r="B254" s="15">
        <v>159.0</v>
      </c>
      <c r="C254" s="15">
        <v>9.0</v>
      </c>
      <c r="D254" s="37">
        <v>280.0</v>
      </c>
      <c r="E254" s="51" t="s">
        <v>236</v>
      </c>
      <c r="F254" s="126"/>
      <c r="G254" s="127" t="s">
        <v>582</v>
      </c>
      <c r="H254" s="12" t="b">
        <f t="shared" si="25"/>
        <v>1</v>
      </c>
      <c r="I254" s="128" t="s">
        <v>33</v>
      </c>
      <c r="J254" s="129" t="s">
        <v>585</v>
      </c>
      <c r="K254" s="130" t="s">
        <v>585</v>
      </c>
      <c r="L254" s="19" t="s">
        <v>582</v>
      </c>
      <c r="M254" s="54" t="s">
        <v>35</v>
      </c>
      <c r="N254" s="55">
        <v>2020.0</v>
      </c>
      <c r="O254" s="54">
        <v>2.0</v>
      </c>
      <c r="P254" s="54" t="s">
        <v>43</v>
      </c>
      <c r="Q254" s="14">
        <v>1.0</v>
      </c>
      <c r="R254" s="50" t="s">
        <v>37</v>
      </c>
      <c r="S254" s="54" t="s">
        <v>38</v>
      </c>
      <c r="T254" s="54" t="s">
        <v>39</v>
      </c>
      <c r="U254" s="56">
        <v>0.93384897</v>
      </c>
      <c r="V254" s="52"/>
      <c r="W254" s="52"/>
      <c r="X254" s="53">
        <v>5.0</v>
      </c>
      <c r="Y254" s="53">
        <v>1.8</v>
      </c>
      <c r="Z254" s="53" t="s">
        <v>72</v>
      </c>
      <c r="AA254" s="52"/>
      <c r="AB254" s="52"/>
      <c r="AC254" s="52"/>
      <c r="AD254" s="52"/>
      <c r="AE254" s="63" t="s">
        <v>48</v>
      </c>
      <c r="AF254" s="63" t="s">
        <v>49</v>
      </c>
      <c r="AG254" s="67"/>
    </row>
    <row r="255" ht="14.25" customHeight="1">
      <c r="A255" s="13">
        <v>33.0</v>
      </c>
      <c r="B255" s="15">
        <v>93.0</v>
      </c>
      <c r="C255" s="15">
        <v>9.0</v>
      </c>
      <c r="D255" s="15">
        <v>281.0</v>
      </c>
      <c r="E255" s="16" t="s">
        <v>236</v>
      </c>
      <c r="F255" s="17"/>
      <c r="G255" s="74" t="s">
        <v>586</v>
      </c>
      <c r="H255" s="73"/>
      <c r="I255" s="77"/>
      <c r="J255" s="131" t="s">
        <v>587</v>
      </c>
      <c r="K255" s="77" t="s">
        <v>587</v>
      </c>
      <c r="L255" s="13"/>
      <c r="M255" s="13" t="s">
        <v>501</v>
      </c>
      <c r="N255" s="13">
        <v>2021.0</v>
      </c>
      <c r="O255" s="13">
        <v>3.0</v>
      </c>
      <c r="P255" s="13" t="s">
        <v>36</v>
      </c>
      <c r="Q255" s="21">
        <v>3.0</v>
      </c>
      <c r="R255" s="22" t="s">
        <v>127</v>
      </c>
      <c r="S255" s="13" t="s">
        <v>114</v>
      </c>
      <c r="T255" s="13" t="s">
        <v>47</v>
      </c>
      <c r="X255" s="63"/>
      <c r="Y255" s="63"/>
      <c r="AG255" s="13"/>
    </row>
    <row r="256" ht="14.25" customHeight="1">
      <c r="A256" s="13">
        <v>33.0</v>
      </c>
      <c r="B256" s="15">
        <v>31.0</v>
      </c>
      <c r="C256" s="15">
        <v>9.0</v>
      </c>
      <c r="D256" s="15">
        <v>282.0</v>
      </c>
      <c r="E256" s="16" t="s">
        <v>236</v>
      </c>
      <c r="F256" s="17"/>
      <c r="G256" s="74" t="s">
        <v>588</v>
      </c>
      <c r="H256" s="12" t="b">
        <f t="shared" ref="H256:H283" si="26">J256=K256</f>
        <v>1</v>
      </c>
      <c r="I256" s="30" t="s">
        <v>33</v>
      </c>
      <c r="J256" s="132" t="s">
        <v>589</v>
      </c>
      <c r="K256" s="31" t="s">
        <v>589</v>
      </c>
      <c r="L256" s="19" t="s">
        <v>588</v>
      </c>
      <c r="M256" s="13" t="s">
        <v>35</v>
      </c>
      <c r="N256" s="20">
        <v>2020.0</v>
      </c>
      <c r="O256" s="13">
        <v>2.0</v>
      </c>
      <c r="P256" s="13" t="s">
        <v>43</v>
      </c>
      <c r="Q256" s="14">
        <v>1.0</v>
      </c>
      <c r="R256" s="94" t="s">
        <v>127</v>
      </c>
      <c r="S256" s="12" t="s">
        <v>38</v>
      </c>
      <c r="T256" s="13" t="s">
        <v>39</v>
      </c>
      <c r="U256" s="23">
        <v>0.996460643</v>
      </c>
      <c r="X256" s="64">
        <v>0.0</v>
      </c>
      <c r="Y256" s="64">
        <v>1.0</v>
      </c>
      <c r="Z256" s="14">
        <v>1.0</v>
      </c>
      <c r="AG256" s="13"/>
    </row>
    <row r="257" ht="14.25" customHeight="1">
      <c r="A257" s="13">
        <v>33.0</v>
      </c>
      <c r="B257" s="15">
        <v>32.0</v>
      </c>
      <c r="C257" s="15">
        <v>9.0</v>
      </c>
      <c r="D257" s="15">
        <v>283.0</v>
      </c>
      <c r="E257" s="16" t="s">
        <v>236</v>
      </c>
      <c r="F257" s="17"/>
      <c r="G257" s="74" t="s">
        <v>590</v>
      </c>
      <c r="H257" s="12" t="b">
        <f t="shared" si="26"/>
        <v>1</v>
      </c>
      <c r="I257" s="82" t="s">
        <v>33</v>
      </c>
      <c r="J257" s="133" t="s">
        <v>591</v>
      </c>
      <c r="K257" s="83" t="s">
        <v>591</v>
      </c>
      <c r="L257" s="19" t="s">
        <v>592</v>
      </c>
      <c r="M257" s="13" t="s">
        <v>123</v>
      </c>
      <c r="N257" s="13">
        <v>2020.0</v>
      </c>
      <c r="O257" s="13">
        <v>3.0</v>
      </c>
      <c r="P257" s="13" t="s">
        <v>43</v>
      </c>
      <c r="Q257" s="14">
        <v>1.0</v>
      </c>
      <c r="R257" s="22" t="s">
        <v>127</v>
      </c>
      <c r="S257" s="13" t="s">
        <v>114</v>
      </c>
      <c r="T257" s="12" t="s">
        <v>47</v>
      </c>
      <c r="X257" s="64">
        <v>0.0</v>
      </c>
      <c r="Y257" s="64">
        <v>1.0</v>
      </c>
      <c r="Z257" s="14">
        <v>1.0</v>
      </c>
      <c r="AG257" s="13"/>
    </row>
    <row r="258" ht="14.25" customHeight="1">
      <c r="A258" s="57">
        <v>33.0</v>
      </c>
      <c r="B258" s="15">
        <v>91.0</v>
      </c>
      <c r="C258" s="15">
        <v>9.0</v>
      </c>
      <c r="D258" s="15">
        <v>284.0</v>
      </c>
      <c r="E258" s="62" t="s">
        <v>236</v>
      </c>
      <c r="F258" s="78"/>
      <c r="G258" s="74" t="s">
        <v>593</v>
      </c>
      <c r="H258" s="12" t="b">
        <f t="shared" si="26"/>
        <v>0</v>
      </c>
      <c r="I258" s="64" t="s">
        <v>33</v>
      </c>
      <c r="J258" s="134" t="s">
        <v>594</v>
      </c>
      <c r="K258" s="63" t="s">
        <v>595</v>
      </c>
      <c r="L258" s="19" t="s">
        <v>593</v>
      </c>
      <c r="M258" s="57" t="s">
        <v>35</v>
      </c>
      <c r="N258" s="89">
        <v>2020.0</v>
      </c>
      <c r="O258" s="57">
        <v>2.0</v>
      </c>
      <c r="P258" s="57" t="s">
        <v>36</v>
      </c>
      <c r="Q258" s="21">
        <v>3.0</v>
      </c>
      <c r="R258" s="94" t="s">
        <v>127</v>
      </c>
      <c r="S258" s="63" t="s">
        <v>38</v>
      </c>
      <c r="T258" s="57" t="s">
        <v>39</v>
      </c>
      <c r="U258" s="90">
        <v>0.760271091</v>
      </c>
      <c r="V258" s="63"/>
      <c r="W258" s="63"/>
      <c r="X258" s="64">
        <v>843.0</v>
      </c>
      <c r="Y258" s="64">
        <v>843.0</v>
      </c>
      <c r="Z258" s="64">
        <v>1.0</v>
      </c>
      <c r="AA258" s="63"/>
      <c r="AB258" s="63"/>
      <c r="AC258" s="63"/>
      <c r="AD258" s="63"/>
      <c r="AE258" s="63" t="s">
        <v>51</v>
      </c>
      <c r="AF258" s="63" t="s">
        <v>52</v>
      </c>
      <c r="AG258" s="57"/>
    </row>
    <row r="259" ht="14.25" customHeight="1">
      <c r="A259" s="13">
        <v>33.0</v>
      </c>
      <c r="B259" s="15">
        <v>299.0</v>
      </c>
      <c r="C259" s="15">
        <v>9.0</v>
      </c>
      <c r="D259" s="15">
        <v>285.0</v>
      </c>
      <c r="E259" s="16" t="s">
        <v>236</v>
      </c>
      <c r="F259" s="12" t="s">
        <v>596</v>
      </c>
      <c r="G259" s="12" t="s">
        <v>596</v>
      </c>
      <c r="H259" s="12" t="b">
        <f t="shared" si="26"/>
        <v>1</v>
      </c>
      <c r="I259" s="14" t="s">
        <v>33</v>
      </c>
      <c r="J259" s="63" t="s">
        <v>597</v>
      </c>
      <c r="K259" s="12" t="s">
        <v>597</v>
      </c>
      <c r="L259" s="19" t="s">
        <v>598</v>
      </c>
      <c r="M259" s="13" t="s">
        <v>599</v>
      </c>
      <c r="N259" s="13">
        <v>2021.0</v>
      </c>
      <c r="O259" s="13">
        <v>3.0</v>
      </c>
      <c r="P259" s="13" t="s">
        <v>46</v>
      </c>
      <c r="Q259" s="14">
        <v>2.0</v>
      </c>
      <c r="R259" s="13"/>
      <c r="S259" s="13" t="s">
        <v>114</v>
      </c>
      <c r="T259" s="13" t="s">
        <v>39</v>
      </c>
      <c r="Y259" s="14">
        <v>1.0</v>
      </c>
      <c r="Z259" s="14">
        <v>1.0</v>
      </c>
      <c r="AG259" s="13"/>
    </row>
    <row r="260" ht="14.25" customHeight="1">
      <c r="A260" s="32">
        <v>33.0</v>
      </c>
      <c r="B260" s="15">
        <v>432.0</v>
      </c>
      <c r="C260" s="15">
        <v>9.0</v>
      </c>
      <c r="D260" s="37">
        <v>286.0</v>
      </c>
      <c r="E260" s="38" t="s">
        <v>236</v>
      </c>
      <c r="F260" s="39" t="s">
        <v>600</v>
      </c>
      <c r="G260" s="39" t="s">
        <v>600</v>
      </c>
      <c r="H260" s="12" t="b">
        <f t="shared" si="26"/>
        <v>1</v>
      </c>
      <c r="I260" s="40" t="s">
        <v>33</v>
      </c>
      <c r="J260" s="39" t="s">
        <v>601</v>
      </c>
      <c r="K260" s="39" t="s">
        <v>601</v>
      </c>
      <c r="L260" s="19" t="s">
        <v>602</v>
      </c>
      <c r="M260" s="32" t="s">
        <v>113</v>
      </c>
      <c r="N260" s="32">
        <v>2021.0</v>
      </c>
      <c r="O260" s="32">
        <v>3.0</v>
      </c>
      <c r="P260" s="32" t="s">
        <v>43</v>
      </c>
      <c r="Q260" s="14">
        <v>1.0</v>
      </c>
      <c r="R260" s="54"/>
      <c r="S260" s="32" t="s">
        <v>114</v>
      </c>
      <c r="T260" s="32" t="s">
        <v>39</v>
      </c>
      <c r="U260" s="39"/>
      <c r="V260" s="39"/>
      <c r="W260" s="39">
        <v>483.0</v>
      </c>
      <c r="X260" s="40">
        <v>1108.0</v>
      </c>
      <c r="Y260" s="40">
        <v>632.0</v>
      </c>
      <c r="Z260" s="40">
        <v>1.0</v>
      </c>
      <c r="AA260" s="39">
        <v>1120.0</v>
      </c>
      <c r="AB260" s="39"/>
      <c r="AC260" s="39"/>
      <c r="AD260" s="39"/>
      <c r="AG260" s="13"/>
    </row>
    <row r="261" ht="14.25" customHeight="1">
      <c r="A261" s="57">
        <v>33.0</v>
      </c>
      <c r="B261" s="15">
        <v>493.0</v>
      </c>
      <c r="C261" s="15">
        <v>9.0</v>
      </c>
      <c r="D261" s="14">
        <v>287.0</v>
      </c>
      <c r="E261" s="62" t="s">
        <v>236</v>
      </c>
      <c r="F261" s="63" t="s">
        <v>603</v>
      </c>
      <c r="G261" s="27" t="s">
        <v>527</v>
      </c>
      <c r="H261" s="12" t="b">
        <f t="shared" si="26"/>
        <v>0</v>
      </c>
      <c r="I261" s="64" t="s">
        <v>33</v>
      </c>
      <c r="J261" s="135" t="s">
        <v>528</v>
      </c>
      <c r="K261" s="63" t="s">
        <v>604</v>
      </c>
      <c r="L261" s="19" t="s">
        <v>605</v>
      </c>
      <c r="M261" s="57" t="s">
        <v>150</v>
      </c>
      <c r="N261" s="57">
        <v>2022.0</v>
      </c>
      <c r="O261" s="57">
        <v>3.0</v>
      </c>
      <c r="P261" s="57" t="s">
        <v>43</v>
      </c>
      <c r="Q261" s="14">
        <v>1.0</v>
      </c>
      <c r="R261" s="57"/>
      <c r="S261" s="57" t="s">
        <v>38</v>
      </c>
      <c r="T261" s="57" t="s">
        <v>39</v>
      </c>
      <c r="U261" s="114">
        <v>1.048780487804878</v>
      </c>
      <c r="V261" s="63"/>
      <c r="W261" s="63"/>
      <c r="X261" s="64">
        <v>3190.0</v>
      </c>
      <c r="Y261" s="64">
        <v>1.0</v>
      </c>
      <c r="Z261" s="64">
        <v>1.0</v>
      </c>
      <c r="AA261" s="63"/>
      <c r="AB261" s="63"/>
      <c r="AC261" s="63"/>
      <c r="AD261" s="63"/>
      <c r="AE261" s="63" t="s">
        <v>48</v>
      </c>
      <c r="AF261" s="63" t="s">
        <v>49</v>
      </c>
      <c r="AG261" s="57"/>
    </row>
    <row r="262" ht="14.25" customHeight="1">
      <c r="A262" s="21">
        <v>33.0</v>
      </c>
      <c r="B262" s="15">
        <v>218.0</v>
      </c>
      <c r="C262" s="15">
        <v>9.0</v>
      </c>
      <c r="D262" s="15">
        <v>288.0</v>
      </c>
      <c r="E262" s="16" t="s">
        <v>239</v>
      </c>
      <c r="F262" s="17"/>
      <c r="G262" s="18" t="s">
        <v>606</v>
      </c>
      <c r="H262" s="12" t="b">
        <f t="shared" si="26"/>
        <v>1</v>
      </c>
      <c r="I262" s="82" t="s">
        <v>33</v>
      </c>
      <c r="J262" s="83" t="s">
        <v>607</v>
      </c>
      <c r="K262" s="83" t="s">
        <v>607</v>
      </c>
      <c r="L262" s="19" t="s">
        <v>608</v>
      </c>
      <c r="M262" s="13" t="s">
        <v>123</v>
      </c>
      <c r="N262" s="13">
        <v>2020.0</v>
      </c>
      <c r="O262" s="13">
        <v>3.0</v>
      </c>
      <c r="P262" s="13" t="s">
        <v>36</v>
      </c>
      <c r="Q262" s="21">
        <v>3.0</v>
      </c>
      <c r="R262" s="21" t="s">
        <v>37</v>
      </c>
      <c r="S262" s="13" t="s">
        <v>114</v>
      </c>
      <c r="T262" s="12" t="s">
        <v>47</v>
      </c>
      <c r="Y262" s="14">
        <v>1.0</v>
      </c>
      <c r="Z262" s="14">
        <v>1.0</v>
      </c>
      <c r="AE262" s="12" t="s">
        <v>54</v>
      </c>
      <c r="AF262" s="12" t="s">
        <v>52</v>
      </c>
      <c r="AG262" s="13"/>
    </row>
    <row r="263" ht="14.25" customHeight="1">
      <c r="A263" s="80">
        <v>33.0</v>
      </c>
      <c r="B263" s="15">
        <v>130.0</v>
      </c>
      <c r="C263" s="15">
        <v>9.0</v>
      </c>
      <c r="D263" s="15">
        <v>289.0</v>
      </c>
      <c r="E263" s="62" t="s">
        <v>239</v>
      </c>
      <c r="F263" s="78"/>
      <c r="G263" s="70" t="s">
        <v>609</v>
      </c>
      <c r="H263" s="63" t="b">
        <f t="shared" si="26"/>
        <v>1</v>
      </c>
      <c r="I263" s="64" t="s">
        <v>33</v>
      </c>
      <c r="J263" s="63" t="s">
        <v>610</v>
      </c>
      <c r="K263" s="63" t="s">
        <v>610</v>
      </c>
      <c r="L263" s="93" t="s">
        <v>609</v>
      </c>
      <c r="M263" s="57" t="s">
        <v>35</v>
      </c>
      <c r="N263" s="89">
        <v>2020.0</v>
      </c>
      <c r="O263" s="57">
        <v>2.0</v>
      </c>
      <c r="P263" s="57" t="s">
        <v>46</v>
      </c>
      <c r="Q263" s="14">
        <v>2.0</v>
      </c>
      <c r="R263" s="94" t="s">
        <v>127</v>
      </c>
      <c r="S263" s="63" t="s">
        <v>38</v>
      </c>
      <c r="T263" s="57" t="s">
        <v>39</v>
      </c>
      <c r="U263" s="90">
        <v>1.327641376</v>
      </c>
      <c r="V263" s="63"/>
      <c r="W263" s="63"/>
      <c r="X263" s="64">
        <v>137.0</v>
      </c>
      <c r="Y263" s="64">
        <v>137.0</v>
      </c>
      <c r="Z263" s="64">
        <v>1.0</v>
      </c>
      <c r="AA263" s="63"/>
      <c r="AB263" s="63"/>
      <c r="AC263" s="63"/>
      <c r="AD263" s="63"/>
      <c r="AE263" s="63" t="s">
        <v>54</v>
      </c>
      <c r="AF263" s="63" t="s">
        <v>52</v>
      </c>
      <c r="AG263" s="57"/>
    </row>
    <row r="264" ht="14.25" customHeight="1">
      <c r="A264" s="50">
        <v>33.0</v>
      </c>
      <c r="B264" s="15">
        <v>357.0</v>
      </c>
      <c r="C264" s="15">
        <v>9.0</v>
      </c>
      <c r="D264" s="37">
        <v>290.0</v>
      </c>
      <c r="E264" s="51" t="s">
        <v>239</v>
      </c>
      <c r="F264" s="52" t="s">
        <v>611</v>
      </c>
      <c r="G264" s="52" t="s">
        <v>611</v>
      </c>
      <c r="H264" s="12" t="b">
        <f t="shared" si="26"/>
        <v>1</v>
      </c>
      <c r="I264" s="53" t="s">
        <v>33</v>
      </c>
      <c r="J264" s="52" t="s">
        <v>612</v>
      </c>
      <c r="K264" s="52" t="s">
        <v>612</v>
      </c>
      <c r="L264" s="19" t="s">
        <v>613</v>
      </c>
      <c r="M264" s="54" t="s">
        <v>121</v>
      </c>
      <c r="N264" s="54">
        <v>2022.0</v>
      </c>
      <c r="O264" s="54">
        <v>3.0</v>
      </c>
      <c r="P264" s="54" t="s">
        <v>46</v>
      </c>
      <c r="Q264" s="14">
        <v>2.0</v>
      </c>
      <c r="R264" s="54"/>
      <c r="S264" s="54" t="s">
        <v>114</v>
      </c>
      <c r="T264" s="54" t="s">
        <v>39</v>
      </c>
      <c r="U264" s="52">
        <v>1.24</v>
      </c>
      <c r="V264" s="52"/>
      <c r="W264" s="52"/>
      <c r="X264" s="53">
        <v>116.5</v>
      </c>
      <c r="Y264" s="53">
        <v>71.3</v>
      </c>
      <c r="Z264" s="53">
        <v>1.0</v>
      </c>
      <c r="AA264" s="52"/>
      <c r="AB264" s="52"/>
      <c r="AC264" s="52"/>
      <c r="AD264" s="52"/>
      <c r="AE264" s="63"/>
      <c r="AF264" s="63"/>
      <c r="AG264" s="57"/>
    </row>
    <row r="265" ht="14.25" customHeight="1">
      <c r="A265" s="46">
        <v>33.0</v>
      </c>
      <c r="B265" s="15">
        <v>47.0</v>
      </c>
      <c r="C265" s="15">
        <v>9.0</v>
      </c>
      <c r="D265" s="37">
        <v>291.0</v>
      </c>
      <c r="E265" s="38" t="s">
        <v>239</v>
      </c>
      <c r="F265" s="39" t="s">
        <v>611</v>
      </c>
      <c r="G265" s="39" t="s">
        <v>611</v>
      </c>
      <c r="H265" s="12" t="b">
        <f t="shared" si="26"/>
        <v>1</v>
      </c>
      <c r="I265" s="60" t="s">
        <v>33</v>
      </c>
      <c r="J265" s="61" t="s">
        <v>612</v>
      </c>
      <c r="K265" s="61" t="s">
        <v>612</v>
      </c>
      <c r="L265" s="19" t="s">
        <v>614</v>
      </c>
      <c r="M265" s="32" t="s">
        <v>35</v>
      </c>
      <c r="N265" s="44">
        <v>2020.0</v>
      </c>
      <c r="O265" s="32">
        <v>2.0</v>
      </c>
      <c r="P265" s="32" t="s">
        <v>43</v>
      </c>
      <c r="Q265" s="14">
        <v>1.0</v>
      </c>
      <c r="R265" s="50" t="s">
        <v>127</v>
      </c>
      <c r="S265" s="32" t="s">
        <v>38</v>
      </c>
      <c r="T265" s="32" t="s">
        <v>39</v>
      </c>
      <c r="U265" s="45">
        <v>1.063162139</v>
      </c>
      <c r="V265" s="39"/>
      <c r="W265" s="39"/>
      <c r="X265" s="40">
        <v>116.5</v>
      </c>
      <c r="Y265" s="39">
        <f>X265-71.3</f>
        <v>45.2</v>
      </c>
      <c r="Z265" s="40" t="s">
        <v>72</v>
      </c>
      <c r="AA265" s="39"/>
      <c r="AB265" s="39"/>
      <c r="AC265" s="39"/>
      <c r="AD265" s="39"/>
      <c r="AG265" s="13"/>
    </row>
    <row r="266" ht="14.25" customHeight="1">
      <c r="A266" s="21">
        <v>33.0</v>
      </c>
      <c r="B266" s="15">
        <v>369.0</v>
      </c>
      <c r="C266" s="15">
        <v>9.0</v>
      </c>
      <c r="D266" s="15">
        <v>300.0</v>
      </c>
      <c r="E266" s="16" t="s">
        <v>239</v>
      </c>
      <c r="F266" s="12" t="s">
        <v>615</v>
      </c>
      <c r="G266" s="12" t="s">
        <v>615</v>
      </c>
      <c r="H266" s="12" t="b">
        <f t="shared" si="26"/>
        <v>1</v>
      </c>
      <c r="I266" s="14" t="s">
        <v>33</v>
      </c>
      <c r="J266" s="12" t="s">
        <v>616</v>
      </c>
      <c r="K266" s="12" t="s">
        <v>616</v>
      </c>
      <c r="L266" s="19" t="s">
        <v>617</v>
      </c>
      <c r="M266" s="13" t="s">
        <v>121</v>
      </c>
      <c r="N266" s="13">
        <v>2022.0</v>
      </c>
      <c r="O266" s="13">
        <v>3.0</v>
      </c>
      <c r="P266" s="13" t="s">
        <v>43</v>
      </c>
      <c r="Q266" s="14">
        <v>1.0</v>
      </c>
      <c r="R266" s="57"/>
      <c r="S266" s="13" t="s">
        <v>114</v>
      </c>
      <c r="T266" s="13" t="s">
        <v>39</v>
      </c>
      <c r="U266" s="12">
        <v>0.954</v>
      </c>
      <c r="X266" s="14">
        <v>50.4</v>
      </c>
      <c r="Y266" s="14">
        <v>46.9</v>
      </c>
      <c r="Z266" s="14">
        <v>1.0</v>
      </c>
      <c r="AE266" s="12" t="s">
        <v>48</v>
      </c>
      <c r="AF266" s="12" t="s">
        <v>49</v>
      </c>
      <c r="AG266" s="25"/>
    </row>
    <row r="267" ht="14.25" customHeight="1">
      <c r="A267" s="21">
        <v>33.0</v>
      </c>
      <c r="B267" s="15">
        <v>55.0</v>
      </c>
      <c r="C267" s="15">
        <v>9.0</v>
      </c>
      <c r="D267" s="15">
        <v>301.0</v>
      </c>
      <c r="E267" s="16" t="s">
        <v>239</v>
      </c>
      <c r="F267" s="17"/>
      <c r="G267" s="12" t="s">
        <v>615</v>
      </c>
      <c r="H267" s="12" t="b">
        <f t="shared" si="26"/>
        <v>1</v>
      </c>
      <c r="I267" s="112" t="s">
        <v>33</v>
      </c>
      <c r="J267" s="79" t="s">
        <v>616</v>
      </c>
      <c r="K267" s="77" t="s">
        <v>616</v>
      </c>
      <c r="L267" s="19" t="s">
        <v>618</v>
      </c>
      <c r="M267" s="13" t="s">
        <v>270</v>
      </c>
      <c r="N267" s="13">
        <v>2023.0</v>
      </c>
      <c r="O267" s="13">
        <v>3.0</v>
      </c>
      <c r="P267" s="13" t="s">
        <v>43</v>
      </c>
      <c r="Q267" s="14">
        <v>1.0</v>
      </c>
      <c r="R267" s="22" t="s">
        <v>127</v>
      </c>
      <c r="S267" s="13" t="s">
        <v>114</v>
      </c>
      <c r="T267" s="13" t="s">
        <v>189</v>
      </c>
      <c r="X267" s="14">
        <v>50.4</v>
      </c>
      <c r="Y267" s="14">
        <v>1.0</v>
      </c>
      <c r="Z267" s="14" t="s">
        <v>72</v>
      </c>
      <c r="AE267" s="12" t="s">
        <v>51</v>
      </c>
      <c r="AF267" s="12" t="s">
        <v>52</v>
      </c>
      <c r="AG267" s="25"/>
    </row>
    <row r="268" ht="14.25" customHeight="1">
      <c r="A268" s="21">
        <v>33.0</v>
      </c>
      <c r="B268" s="15">
        <v>113.0</v>
      </c>
      <c r="C268" s="15">
        <v>9.0</v>
      </c>
      <c r="D268" s="15">
        <v>302.0</v>
      </c>
      <c r="E268" s="16" t="s">
        <v>239</v>
      </c>
      <c r="F268" s="17"/>
      <c r="G268" s="18" t="s">
        <v>619</v>
      </c>
      <c r="H268" s="12" t="b">
        <f t="shared" si="26"/>
        <v>1</v>
      </c>
      <c r="I268" s="76" t="s">
        <v>33</v>
      </c>
      <c r="J268" s="77" t="s">
        <v>620</v>
      </c>
      <c r="K268" s="77" t="s">
        <v>620</v>
      </c>
      <c r="L268" s="19" t="s">
        <v>621</v>
      </c>
      <c r="M268" s="13" t="s">
        <v>217</v>
      </c>
      <c r="N268" s="13">
        <v>2019.0</v>
      </c>
      <c r="O268" s="13">
        <v>3.0</v>
      </c>
      <c r="P268" s="13" t="s">
        <v>36</v>
      </c>
      <c r="Q268" s="21">
        <v>3.0</v>
      </c>
      <c r="R268" s="22" t="s">
        <v>127</v>
      </c>
      <c r="S268" s="13" t="s">
        <v>114</v>
      </c>
      <c r="T268" s="13" t="s">
        <v>189</v>
      </c>
      <c r="Y268" s="14">
        <v>1.0</v>
      </c>
      <c r="Z268" s="14">
        <v>1.0</v>
      </c>
      <c r="AE268" s="12" t="s">
        <v>48</v>
      </c>
      <c r="AF268" s="12" t="s">
        <v>49</v>
      </c>
      <c r="AG268" s="13"/>
    </row>
    <row r="269" ht="14.25" customHeight="1">
      <c r="A269" s="21">
        <v>33.0</v>
      </c>
      <c r="B269" s="15">
        <v>56.0</v>
      </c>
      <c r="C269" s="15">
        <v>9.0</v>
      </c>
      <c r="D269" s="15">
        <v>303.0</v>
      </c>
      <c r="E269" s="16" t="s">
        <v>239</v>
      </c>
      <c r="F269" s="17"/>
      <c r="G269" s="18" t="s">
        <v>622</v>
      </c>
      <c r="H269" s="12" t="b">
        <f t="shared" si="26"/>
        <v>1</v>
      </c>
      <c r="I269" s="30" t="s">
        <v>33</v>
      </c>
      <c r="J269" s="31" t="s">
        <v>623</v>
      </c>
      <c r="K269" s="31" t="s">
        <v>623</v>
      </c>
      <c r="L269" s="19" t="s">
        <v>622</v>
      </c>
      <c r="M269" s="13" t="s">
        <v>35</v>
      </c>
      <c r="N269" s="20">
        <v>2020.0</v>
      </c>
      <c r="O269" s="13">
        <v>2.0</v>
      </c>
      <c r="P269" s="13" t="s">
        <v>43</v>
      </c>
      <c r="Q269" s="14">
        <v>1.0</v>
      </c>
      <c r="R269" s="22" t="s">
        <v>127</v>
      </c>
      <c r="S269" s="12" t="s">
        <v>38</v>
      </c>
      <c r="T269" s="13" t="s">
        <v>39</v>
      </c>
      <c r="U269" s="23">
        <v>1.114834653</v>
      </c>
      <c r="X269" s="14">
        <v>417.0</v>
      </c>
      <c r="Y269" s="14">
        <v>417.0</v>
      </c>
      <c r="Z269" s="14">
        <v>1.0</v>
      </c>
      <c r="AE269" s="12" t="s">
        <v>54</v>
      </c>
      <c r="AF269" s="12" t="s">
        <v>52</v>
      </c>
      <c r="AG269" s="13"/>
    </row>
    <row r="270" ht="14.25" customHeight="1">
      <c r="A270" s="54">
        <v>33.0</v>
      </c>
      <c r="B270" s="15">
        <v>494.0</v>
      </c>
      <c r="C270" s="15">
        <v>9.0</v>
      </c>
      <c r="D270" s="15">
        <v>304.0</v>
      </c>
      <c r="E270" s="51" t="s">
        <v>236</v>
      </c>
      <c r="F270" s="52" t="s">
        <v>624</v>
      </c>
      <c r="G270" s="27" t="s">
        <v>625</v>
      </c>
      <c r="H270" s="12" t="b">
        <f t="shared" si="26"/>
        <v>1</v>
      </c>
      <c r="I270" s="53" t="s">
        <v>33</v>
      </c>
      <c r="J270" s="52" t="s">
        <v>626</v>
      </c>
      <c r="K270" s="52" t="s">
        <v>626</v>
      </c>
      <c r="L270" s="19" t="s">
        <v>627</v>
      </c>
      <c r="M270" s="54" t="s">
        <v>117</v>
      </c>
      <c r="N270" s="54">
        <v>2021.0</v>
      </c>
      <c r="O270" s="54">
        <v>3.0</v>
      </c>
      <c r="P270" s="54" t="s">
        <v>43</v>
      </c>
      <c r="Q270" s="14">
        <v>1.0</v>
      </c>
      <c r="R270" s="54"/>
      <c r="S270" s="54" t="s">
        <v>114</v>
      </c>
      <c r="T270" s="54" t="s">
        <v>39</v>
      </c>
      <c r="U270" s="52"/>
      <c r="V270" s="52"/>
      <c r="W270" s="52">
        <v>63.0</v>
      </c>
      <c r="X270" s="40">
        <v>1209.6</v>
      </c>
      <c r="Y270" s="53">
        <v>343.0</v>
      </c>
      <c r="Z270" s="136">
        <v>1.0</v>
      </c>
      <c r="AA270" s="102">
        <v>348.0</v>
      </c>
      <c r="AB270" s="52"/>
      <c r="AC270" s="52"/>
      <c r="AD270" s="52"/>
      <c r="AE270" s="63" t="s">
        <v>48</v>
      </c>
      <c r="AF270" s="63" t="s">
        <v>49</v>
      </c>
      <c r="AG270" s="67"/>
    </row>
    <row r="271" ht="14.25" customHeight="1">
      <c r="A271" s="46">
        <v>33.0</v>
      </c>
      <c r="B271" s="15">
        <v>67.0</v>
      </c>
      <c r="C271" s="15">
        <v>9.0</v>
      </c>
      <c r="D271" s="15">
        <v>305.0</v>
      </c>
      <c r="E271" s="38" t="s">
        <v>239</v>
      </c>
      <c r="F271" s="39" t="s">
        <v>624</v>
      </c>
      <c r="G271" s="27" t="s">
        <v>625</v>
      </c>
      <c r="H271" s="12" t="b">
        <f t="shared" si="26"/>
        <v>1</v>
      </c>
      <c r="I271" s="40" t="s">
        <v>33</v>
      </c>
      <c r="J271" s="39" t="s">
        <v>626</v>
      </c>
      <c r="K271" s="39" t="s">
        <v>626</v>
      </c>
      <c r="L271" s="19" t="s">
        <v>628</v>
      </c>
      <c r="M271" s="32" t="s">
        <v>501</v>
      </c>
      <c r="N271" s="32">
        <v>2021.0</v>
      </c>
      <c r="O271" s="32">
        <v>3.0</v>
      </c>
      <c r="P271" s="32" t="s">
        <v>43</v>
      </c>
      <c r="Q271" s="14">
        <v>1.0</v>
      </c>
      <c r="R271" s="46" t="s">
        <v>127</v>
      </c>
      <c r="S271" s="32" t="s">
        <v>114</v>
      </c>
      <c r="T271" s="32" t="s">
        <v>47</v>
      </c>
      <c r="U271" s="39"/>
      <c r="V271" s="39"/>
      <c r="W271" s="39"/>
      <c r="X271" s="40">
        <v>1209.6</v>
      </c>
      <c r="Y271" s="40">
        <v>0.6</v>
      </c>
      <c r="Z271" s="40" t="s">
        <v>72</v>
      </c>
      <c r="AA271" s="39"/>
      <c r="AB271" s="39"/>
      <c r="AC271" s="39"/>
      <c r="AD271" s="39"/>
      <c r="AE271" s="12" t="s">
        <v>62</v>
      </c>
      <c r="AG271" s="13"/>
    </row>
    <row r="272" ht="14.25" customHeight="1">
      <c r="A272" s="80">
        <v>33.0</v>
      </c>
      <c r="B272" s="15">
        <v>66.0</v>
      </c>
      <c r="C272" s="15">
        <v>9.0</v>
      </c>
      <c r="D272" s="15">
        <v>306.0</v>
      </c>
      <c r="E272" s="62" t="s">
        <v>239</v>
      </c>
      <c r="F272" s="78"/>
      <c r="G272" s="86" t="s">
        <v>629</v>
      </c>
      <c r="H272" s="63" t="b">
        <f t="shared" si="26"/>
        <v>1</v>
      </c>
      <c r="I272" s="64" t="s">
        <v>33</v>
      </c>
      <c r="J272" s="79" t="s">
        <v>630</v>
      </c>
      <c r="K272" s="79" t="s">
        <v>630</v>
      </c>
      <c r="L272" s="93" t="s">
        <v>631</v>
      </c>
      <c r="M272" s="57" t="s">
        <v>501</v>
      </c>
      <c r="N272" s="57">
        <v>2021.0</v>
      </c>
      <c r="O272" s="57">
        <v>3.0</v>
      </c>
      <c r="P272" s="57" t="s">
        <v>43</v>
      </c>
      <c r="Q272" s="14">
        <v>1.0</v>
      </c>
      <c r="R272" s="94" t="s">
        <v>127</v>
      </c>
      <c r="S272" s="57" t="s">
        <v>114</v>
      </c>
      <c r="T272" s="57" t="s">
        <v>47</v>
      </c>
      <c r="U272" s="63"/>
      <c r="V272" s="63"/>
      <c r="W272" s="63"/>
      <c r="X272" s="63"/>
      <c r="Y272" s="64">
        <v>1.0</v>
      </c>
      <c r="Z272" s="64">
        <v>1.0</v>
      </c>
      <c r="AA272" s="63"/>
      <c r="AB272" s="63"/>
      <c r="AC272" s="63"/>
      <c r="AD272" s="63"/>
      <c r="AE272" s="63" t="s">
        <v>48</v>
      </c>
      <c r="AF272" s="63" t="s">
        <v>49</v>
      </c>
      <c r="AG272" s="67"/>
    </row>
    <row r="273" ht="14.25" customHeight="1">
      <c r="A273" s="21">
        <v>33.0</v>
      </c>
      <c r="B273" s="15">
        <v>189.0</v>
      </c>
      <c r="C273" s="15">
        <v>9.0</v>
      </c>
      <c r="D273" s="15">
        <v>307.0</v>
      </c>
      <c r="E273" s="16" t="s">
        <v>236</v>
      </c>
      <c r="F273" s="17"/>
      <c r="G273" s="27" t="s">
        <v>632</v>
      </c>
      <c r="H273" s="12" t="b">
        <f t="shared" si="26"/>
        <v>1</v>
      </c>
      <c r="I273" s="30" t="s">
        <v>33</v>
      </c>
      <c r="J273" s="31" t="s">
        <v>633</v>
      </c>
      <c r="K273" s="31" t="s">
        <v>633</v>
      </c>
      <c r="L273" s="19" t="s">
        <v>632</v>
      </c>
      <c r="M273" s="13" t="s">
        <v>35</v>
      </c>
      <c r="N273" s="20">
        <v>2020.0</v>
      </c>
      <c r="O273" s="13">
        <v>2.0</v>
      </c>
      <c r="P273" s="13" t="s">
        <v>43</v>
      </c>
      <c r="Q273" s="14">
        <v>1.0</v>
      </c>
      <c r="R273" s="21" t="s">
        <v>37</v>
      </c>
      <c r="S273" s="12" t="s">
        <v>38</v>
      </c>
      <c r="T273" s="13" t="s">
        <v>39</v>
      </c>
      <c r="U273" s="23">
        <v>0.832164001</v>
      </c>
      <c r="X273" s="14">
        <v>9621.6</v>
      </c>
      <c r="Y273" s="14">
        <v>9621.6</v>
      </c>
      <c r="Z273" s="14">
        <v>1.0</v>
      </c>
      <c r="AE273" s="12" t="s">
        <v>634</v>
      </c>
      <c r="AF273" s="12" t="s">
        <v>52</v>
      </c>
      <c r="AG273" s="13"/>
    </row>
    <row r="274" ht="14.25" customHeight="1">
      <c r="A274" s="80">
        <v>33.0</v>
      </c>
      <c r="B274" s="15">
        <v>65.0</v>
      </c>
      <c r="C274" s="15">
        <v>9.0</v>
      </c>
      <c r="D274" s="15">
        <v>308.0</v>
      </c>
      <c r="E274" s="62" t="s">
        <v>239</v>
      </c>
      <c r="F274" s="78"/>
      <c r="G274" s="18" t="s">
        <v>635</v>
      </c>
      <c r="H274" s="12" t="b">
        <f t="shared" si="26"/>
        <v>1</v>
      </c>
      <c r="I274" s="112" t="s">
        <v>33</v>
      </c>
      <c r="J274" s="79" t="s">
        <v>636</v>
      </c>
      <c r="K274" s="79" t="s">
        <v>636</v>
      </c>
      <c r="L274" s="19" t="s">
        <v>637</v>
      </c>
      <c r="M274" s="57" t="s">
        <v>270</v>
      </c>
      <c r="N274" s="57">
        <v>2023.0</v>
      </c>
      <c r="O274" s="57">
        <v>3.0</v>
      </c>
      <c r="P274" s="57" t="s">
        <v>43</v>
      </c>
      <c r="Q274" s="14">
        <v>1.0</v>
      </c>
      <c r="R274" s="94" t="s">
        <v>127</v>
      </c>
      <c r="S274" s="57" t="s">
        <v>114</v>
      </c>
      <c r="T274" s="57" t="s">
        <v>189</v>
      </c>
      <c r="U274" s="63"/>
      <c r="V274" s="63"/>
      <c r="W274" s="63"/>
      <c r="Y274" s="64">
        <v>1.0</v>
      </c>
      <c r="Z274" s="64">
        <v>1.0</v>
      </c>
      <c r="AA274" s="63"/>
      <c r="AB274" s="63"/>
      <c r="AC274" s="63"/>
      <c r="AD274" s="63"/>
      <c r="AE274" s="52"/>
      <c r="AF274" s="52"/>
      <c r="AG274" s="57"/>
    </row>
    <row r="275" ht="14.25" customHeight="1">
      <c r="A275" s="21">
        <v>33.0</v>
      </c>
      <c r="B275" s="15">
        <v>373.0</v>
      </c>
      <c r="C275" s="15">
        <v>9.0</v>
      </c>
      <c r="D275" s="15">
        <v>309.0</v>
      </c>
      <c r="E275" s="16" t="s">
        <v>239</v>
      </c>
      <c r="F275" s="12" t="s">
        <v>638</v>
      </c>
      <c r="G275" s="12" t="s">
        <v>638</v>
      </c>
      <c r="H275" s="12" t="b">
        <f t="shared" si="26"/>
        <v>1</v>
      </c>
      <c r="I275" s="14" t="s">
        <v>33</v>
      </c>
      <c r="J275" s="12" t="s">
        <v>639</v>
      </c>
      <c r="K275" s="12" t="s">
        <v>639</v>
      </c>
      <c r="L275" s="19" t="s">
        <v>640</v>
      </c>
      <c r="M275" s="13" t="s">
        <v>486</v>
      </c>
      <c r="N275" s="13">
        <v>2022.0</v>
      </c>
      <c r="O275" s="13">
        <v>3.0</v>
      </c>
      <c r="P275" s="13" t="s">
        <v>46</v>
      </c>
      <c r="Q275" s="14">
        <v>2.0</v>
      </c>
      <c r="R275" s="13"/>
      <c r="S275" s="13" t="s">
        <v>114</v>
      </c>
      <c r="T275" s="13" t="s">
        <v>47</v>
      </c>
      <c r="Y275" s="14">
        <v>1.0</v>
      </c>
      <c r="Z275" s="14">
        <v>1.0</v>
      </c>
      <c r="AG275" s="25"/>
    </row>
    <row r="276" ht="14.25" customHeight="1">
      <c r="A276" s="57">
        <v>33.0</v>
      </c>
      <c r="B276" s="15">
        <v>36.0</v>
      </c>
      <c r="C276" s="15">
        <v>9.0</v>
      </c>
      <c r="D276" s="15">
        <v>310.0</v>
      </c>
      <c r="E276" s="62" t="s">
        <v>236</v>
      </c>
      <c r="F276" s="78"/>
      <c r="G276" s="18" t="s">
        <v>641</v>
      </c>
      <c r="H276" s="12" t="b">
        <f t="shared" si="26"/>
        <v>1</v>
      </c>
      <c r="I276" s="87" t="s">
        <v>33</v>
      </c>
      <c r="J276" s="88" t="s">
        <v>642</v>
      </c>
      <c r="K276" s="88" t="s">
        <v>642</v>
      </c>
      <c r="L276" s="19" t="s">
        <v>641</v>
      </c>
      <c r="M276" s="57" t="s">
        <v>35</v>
      </c>
      <c r="N276" s="89">
        <v>2020.0</v>
      </c>
      <c r="O276" s="57">
        <v>2.0</v>
      </c>
      <c r="P276" s="57" t="s">
        <v>43</v>
      </c>
      <c r="Q276" s="14">
        <v>1.0</v>
      </c>
      <c r="R276" s="94" t="s">
        <v>127</v>
      </c>
      <c r="S276" s="63" t="s">
        <v>38</v>
      </c>
      <c r="T276" s="57" t="s">
        <v>39</v>
      </c>
      <c r="U276" s="90">
        <v>1.01286461</v>
      </c>
      <c r="V276" s="63"/>
      <c r="W276" s="63"/>
      <c r="X276" s="64">
        <v>44.1</v>
      </c>
      <c r="Y276" s="64">
        <v>44.1</v>
      </c>
      <c r="Z276" s="64">
        <v>1.0</v>
      </c>
      <c r="AA276" s="63"/>
      <c r="AB276" s="63"/>
      <c r="AC276" s="63"/>
      <c r="AD276" s="63"/>
      <c r="AE276" s="52"/>
      <c r="AF276" s="52"/>
      <c r="AG276" s="67"/>
    </row>
    <row r="277" ht="14.25" customHeight="1">
      <c r="A277" s="57">
        <v>33.0</v>
      </c>
      <c r="B277" s="15">
        <v>244.0</v>
      </c>
      <c r="C277" s="15">
        <v>9.0</v>
      </c>
      <c r="D277" s="15">
        <v>311.0</v>
      </c>
      <c r="E277" s="62" t="s">
        <v>236</v>
      </c>
      <c r="F277" s="78"/>
      <c r="G277" s="18" t="s">
        <v>643</v>
      </c>
      <c r="H277" s="12" t="b">
        <f t="shared" si="26"/>
        <v>1</v>
      </c>
      <c r="I277" s="64" t="s">
        <v>33</v>
      </c>
      <c r="J277" s="63" t="s">
        <v>644</v>
      </c>
      <c r="K277" s="63" t="s">
        <v>644</v>
      </c>
      <c r="L277" s="19" t="s">
        <v>643</v>
      </c>
      <c r="M277" s="57" t="s">
        <v>35</v>
      </c>
      <c r="N277" s="89">
        <v>2020.0</v>
      </c>
      <c r="O277" s="57">
        <v>2.0</v>
      </c>
      <c r="P277" s="57" t="s">
        <v>46</v>
      </c>
      <c r="Q277" s="14">
        <v>2.0</v>
      </c>
      <c r="R277" s="80" t="s">
        <v>37</v>
      </c>
      <c r="S277" s="63" t="s">
        <v>38</v>
      </c>
      <c r="T277" s="57" t="s">
        <v>39</v>
      </c>
      <c r="U277" s="90">
        <v>1.215135601</v>
      </c>
      <c r="V277" s="63"/>
      <c r="W277" s="63"/>
      <c r="X277" s="64">
        <v>4422.6</v>
      </c>
      <c r="Y277" s="64">
        <v>4422.6</v>
      </c>
      <c r="Z277" s="64">
        <v>1.0</v>
      </c>
      <c r="AA277" s="63"/>
      <c r="AB277" s="63"/>
      <c r="AC277" s="63"/>
      <c r="AD277" s="63"/>
      <c r="AE277" s="63"/>
      <c r="AF277" s="63"/>
      <c r="AG277" s="57"/>
    </row>
    <row r="278" ht="14.25" customHeight="1">
      <c r="A278" s="80">
        <v>33.0</v>
      </c>
      <c r="B278" s="15">
        <v>356.0</v>
      </c>
      <c r="C278" s="15">
        <v>9.0</v>
      </c>
      <c r="D278" s="15">
        <v>312.0</v>
      </c>
      <c r="E278" s="62" t="s">
        <v>239</v>
      </c>
      <c r="F278" s="63" t="s">
        <v>645</v>
      </c>
      <c r="G278" s="18" t="s">
        <v>646</v>
      </c>
      <c r="H278" s="12" t="b">
        <f t="shared" si="26"/>
        <v>1</v>
      </c>
      <c r="I278" s="64" t="s">
        <v>33</v>
      </c>
      <c r="J278" s="63" t="s">
        <v>647</v>
      </c>
      <c r="K278" s="63" t="s">
        <v>647</v>
      </c>
      <c r="L278" s="19" t="s">
        <v>648</v>
      </c>
      <c r="M278" s="57" t="s">
        <v>111</v>
      </c>
      <c r="N278" s="57">
        <v>2020.0</v>
      </c>
      <c r="O278" s="57">
        <v>3.0</v>
      </c>
      <c r="P278" s="57" t="s">
        <v>43</v>
      </c>
      <c r="Q278" s="14">
        <v>1.0</v>
      </c>
      <c r="R278" s="57"/>
      <c r="S278" s="57" t="s">
        <v>114</v>
      </c>
      <c r="T278" s="57" t="s">
        <v>39</v>
      </c>
      <c r="U278" s="63"/>
      <c r="V278" s="63"/>
      <c r="W278" s="63"/>
      <c r="X278" s="64">
        <v>109.0</v>
      </c>
      <c r="Y278" s="64">
        <v>1.0</v>
      </c>
      <c r="Z278" s="64">
        <v>1.0</v>
      </c>
      <c r="AA278" s="63"/>
      <c r="AB278" s="63"/>
      <c r="AC278" s="63"/>
      <c r="AD278" s="63"/>
      <c r="AE278" s="63" t="s">
        <v>48</v>
      </c>
      <c r="AF278" s="63" t="s">
        <v>49</v>
      </c>
      <c r="AG278" s="57"/>
    </row>
    <row r="279" ht="14.25" customHeight="1">
      <c r="A279" s="21">
        <v>33.0</v>
      </c>
      <c r="B279" s="15">
        <v>107.0</v>
      </c>
      <c r="C279" s="15">
        <v>9.0</v>
      </c>
      <c r="D279" s="15">
        <v>313.0</v>
      </c>
      <c r="E279" s="16" t="s">
        <v>239</v>
      </c>
      <c r="F279" s="17"/>
      <c r="G279" s="18" t="s">
        <v>649</v>
      </c>
      <c r="H279" s="12" t="b">
        <f t="shared" si="26"/>
        <v>1</v>
      </c>
      <c r="I279" s="14" t="s">
        <v>33</v>
      </c>
      <c r="J279" s="12" t="s">
        <v>650</v>
      </c>
      <c r="K279" s="12" t="s">
        <v>650</v>
      </c>
      <c r="L279" s="19" t="s">
        <v>649</v>
      </c>
      <c r="M279" s="13" t="s">
        <v>35</v>
      </c>
      <c r="N279" s="20">
        <v>2020.0</v>
      </c>
      <c r="O279" s="13">
        <v>2.0</v>
      </c>
      <c r="P279" s="13" t="s">
        <v>36</v>
      </c>
      <c r="Q279" s="21">
        <v>3.0</v>
      </c>
      <c r="R279" s="94" t="s">
        <v>127</v>
      </c>
      <c r="S279" s="12" t="s">
        <v>38</v>
      </c>
      <c r="T279" s="13" t="s">
        <v>39</v>
      </c>
      <c r="U279" s="23">
        <v>0.69500578</v>
      </c>
      <c r="X279" s="14">
        <v>78.5</v>
      </c>
      <c r="Y279" s="14">
        <v>78.5</v>
      </c>
      <c r="Z279" s="14">
        <v>1.0</v>
      </c>
      <c r="AE279" s="12" t="s">
        <v>48</v>
      </c>
      <c r="AF279" s="12" t="s">
        <v>49</v>
      </c>
      <c r="AG279" s="13"/>
    </row>
    <row r="280" ht="14.25" customHeight="1">
      <c r="A280" s="80">
        <v>33.0</v>
      </c>
      <c r="B280" s="15">
        <v>354.0</v>
      </c>
      <c r="C280" s="15">
        <v>9.0</v>
      </c>
      <c r="D280" s="15">
        <v>314.0</v>
      </c>
      <c r="E280" s="62" t="s">
        <v>239</v>
      </c>
      <c r="F280" s="63" t="s">
        <v>651</v>
      </c>
      <c r="G280" s="12" t="s">
        <v>651</v>
      </c>
      <c r="H280" s="12" t="b">
        <f t="shared" si="26"/>
        <v>1</v>
      </c>
      <c r="I280" s="64" t="s">
        <v>33</v>
      </c>
      <c r="J280" s="63" t="s">
        <v>652</v>
      </c>
      <c r="K280" s="63" t="s">
        <v>652</v>
      </c>
      <c r="L280" s="19" t="s">
        <v>653</v>
      </c>
      <c r="M280" s="57" t="s">
        <v>121</v>
      </c>
      <c r="N280" s="57">
        <v>2022.0</v>
      </c>
      <c r="O280" s="57">
        <v>3.0</v>
      </c>
      <c r="P280" s="57" t="s">
        <v>46</v>
      </c>
      <c r="Q280" s="14">
        <v>2.0</v>
      </c>
      <c r="R280" s="57"/>
      <c r="S280" s="57" t="s">
        <v>114</v>
      </c>
      <c r="T280" s="57" t="s">
        <v>39</v>
      </c>
      <c r="U280" s="63">
        <v>1.3</v>
      </c>
      <c r="V280" s="63"/>
      <c r="W280" s="63"/>
      <c r="X280" s="64">
        <v>52.0</v>
      </c>
      <c r="Y280" s="64">
        <v>1.0</v>
      </c>
      <c r="Z280" s="64">
        <v>1.0</v>
      </c>
      <c r="AA280" s="63"/>
      <c r="AB280" s="63"/>
      <c r="AC280" s="63"/>
      <c r="AD280" s="63"/>
      <c r="AE280" s="63" t="s">
        <v>51</v>
      </c>
      <c r="AF280" s="63" t="s">
        <v>52</v>
      </c>
      <c r="AG280" s="57"/>
    </row>
    <row r="281" ht="14.25" customHeight="1">
      <c r="A281" s="13">
        <v>33.0</v>
      </c>
      <c r="B281" s="15">
        <v>54.0</v>
      </c>
      <c r="C281" s="15">
        <v>9.0</v>
      </c>
      <c r="D281" s="15">
        <v>315.0</v>
      </c>
      <c r="E281" s="16" t="s">
        <v>236</v>
      </c>
      <c r="F281" s="17"/>
      <c r="G281" s="18" t="s">
        <v>654</v>
      </c>
      <c r="H281" s="12" t="b">
        <f t="shared" si="26"/>
        <v>1</v>
      </c>
      <c r="I281" s="30" t="s">
        <v>33</v>
      </c>
      <c r="J281" s="31" t="s">
        <v>655</v>
      </c>
      <c r="K281" s="31" t="s">
        <v>655</v>
      </c>
      <c r="L281" s="19" t="s">
        <v>654</v>
      </c>
      <c r="M281" s="13" t="s">
        <v>35</v>
      </c>
      <c r="N281" s="20">
        <v>2020.0</v>
      </c>
      <c r="O281" s="13">
        <v>2.0</v>
      </c>
      <c r="P281" s="13" t="s">
        <v>43</v>
      </c>
      <c r="Q281" s="14">
        <v>1.0</v>
      </c>
      <c r="R281" s="94" t="s">
        <v>127</v>
      </c>
      <c r="S281" s="12" t="s">
        <v>38</v>
      </c>
      <c r="T281" s="13" t="s">
        <v>39</v>
      </c>
      <c r="U281" s="23">
        <v>0.977748602</v>
      </c>
      <c r="X281" s="14">
        <v>58.0</v>
      </c>
      <c r="Y281" s="14">
        <v>58.0</v>
      </c>
      <c r="Z281" s="14">
        <v>1.0</v>
      </c>
      <c r="AG281" s="13"/>
    </row>
    <row r="282" ht="14.25" customHeight="1">
      <c r="A282" s="80">
        <v>33.0</v>
      </c>
      <c r="B282" s="15">
        <v>106.0</v>
      </c>
      <c r="C282" s="15">
        <v>9.0</v>
      </c>
      <c r="D282" s="15">
        <v>316.0</v>
      </c>
      <c r="E282" s="62" t="s">
        <v>239</v>
      </c>
      <c r="F282" s="78"/>
      <c r="G282" s="18" t="s">
        <v>656</v>
      </c>
      <c r="H282" s="12" t="b">
        <f t="shared" si="26"/>
        <v>1</v>
      </c>
      <c r="I282" s="64" t="s">
        <v>33</v>
      </c>
      <c r="J282" s="63" t="s">
        <v>657</v>
      </c>
      <c r="K282" s="63" t="s">
        <v>657</v>
      </c>
      <c r="L282" s="19" t="s">
        <v>656</v>
      </c>
      <c r="M282" s="57" t="s">
        <v>35</v>
      </c>
      <c r="N282" s="89">
        <v>2020.0</v>
      </c>
      <c r="O282" s="57">
        <v>2.0</v>
      </c>
      <c r="P282" s="57" t="s">
        <v>36</v>
      </c>
      <c r="Q282" s="21">
        <v>3.0</v>
      </c>
      <c r="R282" s="94" t="s">
        <v>127</v>
      </c>
      <c r="S282" s="63" t="s">
        <v>38</v>
      </c>
      <c r="T282" s="57" t="s">
        <v>39</v>
      </c>
      <c r="U282" s="90">
        <v>0.610969246</v>
      </c>
      <c r="V282" s="63"/>
      <c r="W282" s="63"/>
      <c r="X282" s="64">
        <v>96.0</v>
      </c>
      <c r="Y282" s="64">
        <v>96.0</v>
      </c>
      <c r="Z282" s="64">
        <v>1.0</v>
      </c>
      <c r="AA282" s="63"/>
      <c r="AB282" s="63"/>
      <c r="AC282" s="63"/>
      <c r="AD282" s="63"/>
      <c r="AE282" s="63"/>
      <c r="AF282" s="63"/>
      <c r="AG282" s="57"/>
    </row>
    <row r="283" ht="14.25" customHeight="1">
      <c r="A283" s="57">
        <v>33.0</v>
      </c>
      <c r="B283" s="15">
        <v>101.0</v>
      </c>
      <c r="C283" s="15">
        <v>9.0</v>
      </c>
      <c r="D283" s="15">
        <v>317.0</v>
      </c>
      <c r="E283" s="62" t="s">
        <v>236</v>
      </c>
      <c r="F283" s="78"/>
      <c r="G283" s="27" t="s">
        <v>658</v>
      </c>
      <c r="H283" s="12" t="b">
        <f t="shared" si="26"/>
        <v>1</v>
      </c>
      <c r="I283" s="64" t="s">
        <v>33</v>
      </c>
      <c r="J283" s="63" t="s">
        <v>659</v>
      </c>
      <c r="K283" s="63" t="s">
        <v>659</v>
      </c>
      <c r="L283" s="19" t="s">
        <v>658</v>
      </c>
      <c r="M283" s="57" t="s">
        <v>35</v>
      </c>
      <c r="N283" s="89">
        <v>2020.0</v>
      </c>
      <c r="O283" s="57">
        <v>2.0</v>
      </c>
      <c r="P283" s="57" t="s">
        <v>36</v>
      </c>
      <c r="Q283" s="21">
        <v>3.0</v>
      </c>
      <c r="R283" s="94" t="s">
        <v>127</v>
      </c>
      <c r="S283" s="63" t="s">
        <v>38</v>
      </c>
      <c r="T283" s="57" t="s">
        <v>39</v>
      </c>
      <c r="U283" s="90">
        <v>0.775600424</v>
      </c>
      <c r="V283" s="63"/>
      <c r="W283" s="63"/>
      <c r="X283" s="64">
        <v>1.6</v>
      </c>
      <c r="Y283" s="64">
        <v>1.6</v>
      </c>
      <c r="Z283" s="64">
        <v>1.0</v>
      </c>
      <c r="AA283" s="63"/>
      <c r="AB283" s="63"/>
      <c r="AC283" s="63"/>
      <c r="AD283" s="63"/>
      <c r="AE283" s="63"/>
      <c r="AF283" s="63"/>
      <c r="AG283" s="57"/>
    </row>
    <row r="284" ht="14.25" customHeight="1">
      <c r="A284" s="106">
        <v>33.0</v>
      </c>
      <c r="B284" s="15">
        <v>392.0</v>
      </c>
      <c r="C284" s="15">
        <v>9.0</v>
      </c>
      <c r="D284" s="15">
        <v>318.0</v>
      </c>
      <c r="E284" s="16" t="s">
        <v>239</v>
      </c>
      <c r="F284" s="105" t="s">
        <v>660</v>
      </c>
      <c r="G284" s="27" t="s">
        <v>661</v>
      </c>
      <c r="H284" s="27"/>
      <c r="I284" s="105"/>
      <c r="J284" s="105" t="s">
        <v>662</v>
      </c>
      <c r="K284" s="105" t="s">
        <v>662</v>
      </c>
      <c r="L284" s="13"/>
      <c r="M284" s="13" t="s">
        <v>362</v>
      </c>
      <c r="N284" s="13">
        <v>2019.0</v>
      </c>
      <c r="O284" s="13">
        <v>3.0</v>
      </c>
      <c r="P284" s="13" t="s">
        <v>36</v>
      </c>
      <c r="Q284" s="21">
        <v>3.0</v>
      </c>
      <c r="R284" s="57"/>
      <c r="S284" s="13" t="s">
        <v>114</v>
      </c>
      <c r="T284" s="13" t="s">
        <v>71</v>
      </c>
      <c r="U284" s="12">
        <v>0.81</v>
      </c>
      <c r="AG284" s="13"/>
    </row>
    <row r="285" ht="14.25" customHeight="1">
      <c r="A285" s="57">
        <v>33.0</v>
      </c>
      <c r="B285" s="15">
        <v>97.0</v>
      </c>
      <c r="C285" s="15">
        <v>9.0</v>
      </c>
      <c r="D285" s="15">
        <v>319.0</v>
      </c>
      <c r="E285" s="62" t="s">
        <v>236</v>
      </c>
      <c r="F285" s="137"/>
      <c r="G285" s="18" t="s">
        <v>663</v>
      </c>
      <c r="H285" s="12" t="b">
        <f t="shared" ref="H285:H310" si="27">J285=K285</f>
        <v>1</v>
      </c>
      <c r="I285" s="64" t="s">
        <v>33</v>
      </c>
      <c r="J285" s="63" t="s">
        <v>664</v>
      </c>
      <c r="K285" s="63" t="s">
        <v>664</v>
      </c>
      <c r="L285" s="19" t="s">
        <v>663</v>
      </c>
      <c r="M285" s="57" t="s">
        <v>35</v>
      </c>
      <c r="N285" s="89">
        <v>2020.0</v>
      </c>
      <c r="O285" s="57">
        <v>2.0</v>
      </c>
      <c r="P285" s="57" t="s">
        <v>36</v>
      </c>
      <c r="Q285" s="21">
        <v>3.0</v>
      </c>
      <c r="R285" s="94" t="s">
        <v>127</v>
      </c>
      <c r="S285" s="63" t="s">
        <v>38</v>
      </c>
      <c r="T285" s="57" t="s">
        <v>39</v>
      </c>
      <c r="U285" s="90">
        <v>0.307150571</v>
      </c>
      <c r="V285" s="63"/>
      <c r="W285" s="63"/>
      <c r="X285" s="14">
        <v>286.0</v>
      </c>
      <c r="Y285" s="64">
        <v>286.0</v>
      </c>
      <c r="Z285" s="64">
        <v>1.0</v>
      </c>
      <c r="AA285" s="63"/>
      <c r="AB285" s="63"/>
      <c r="AC285" s="63"/>
      <c r="AD285" s="63"/>
      <c r="AE285" s="52"/>
      <c r="AF285" s="52"/>
      <c r="AG285" s="67"/>
    </row>
    <row r="286" ht="14.25" customHeight="1">
      <c r="A286" s="80">
        <v>33.0</v>
      </c>
      <c r="B286" s="15">
        <v>57.0</v>
      </c>
      <c r="C286" s="15">
        <v>9.0</v>
      </c>
      <c r="D286" s="15">
        <v>320.0</v>
      </c>
      <c r="E286" s="62" t="s">
        <v>239</v>
      </c>
      <c r="F286" s="137"/>
      <c r="G286" s="18" t="s">
        <v>665</v>
      </c>
      <c r="H286" s="12" t="b">
        <f t="shared" si="27"/>
        <v>1</v>
      </c>
      <c r="I286" s="112" t="s">
        <v>33</v>
      </c>
      <c r="J286" s="79" t="s">
        <v>666</v>
      </c>
      <c r="K286" s="79" t="s">
        <v>666</v>
      </c>
      <c r="L286" s="19" t="s">
        <v>667</v>
      </c>
      <c r="M286" s="57" t="s">
        <v>270</v>
      </c>
      <c r="N286" s="57">
        <v>2023.0</v>
      </c>
      <c r="O286" s="57">
        <v>3.0</v>
      </c>
      <c r="P286" s="57" t="s">
        <v>43</v>
      </c>
      <c r="Q286" s="14">
        <v>1.0</v>
      </c>
      <c r="R286" s="94" t="s">
        <v>127</v>
      </c>
      <c r="S286" s="57" t="s">
        <v>114</v>
      </c>
      <c r="T286" s="57" t="s">
        <v>189</v>
      </c>
      <c r="U286" s="63"/>
      <c r="V286" s="63"/>
      <c r="W286" s="63"/>
      <c r="X286" s="14">
        <v>14.6</v>
      </c>
      <c r="Y286" s="64">
        <v>1.0</v>
      </c>
      <c r="Z286" s="64">
        <v>1.0</v>
      </c>
      <c r="AA286" s="63"/>
      <c r="AB286" s="63"/>
      <c r="AC286" s="63"/>
      <c r="AD286" s="63"/>
      <c r="AE286" s="63"/>
      <c r="AF286" s="63"/>
      <c r="AG286" s="54"/>
    </row>
    <row r="287" ht="14.25" customHeight="1">
      <c r="A287" s="21">
        <v>33.0</v>
      </c>
      <c r="B287" s="15">
        <v>58.0</v>
      </c>
      <c r="C287" s="15">
        <v>9.0</v>
      </c>
      <c r="D287" s="15">
        <v>321.0</v>
      </c>
      <c r="E287" s="16" t="s">
        <v>239</v>
      </c>
      <c r="F287" s="17"/>
      <c r="G287" s="27" t="s">
        <v>668</v>
      </c>
      <c r="H287" s="12" t="b">
        <f t="shared" si="27"/>
        <v>1</v>
      </c>
      <c r="I287" s="30" t="s">
        <v>33</v>
      </c>
      <c r="J287" s="31" t="s">
        <v>669</v>
      </c>
      <c r="K287" s="31" t="s">
        <v>669</v>
      </c>
      <c r="L287" s="19" t="s">
        <v>668</v>
      </c>
      <c r="M287" s="13" t="s">
        <v>35</v>
      </c>
      <c r="N287" s="20">
        <v>2020.0</v>
      </c>
      <c r="O287" s="13">
        <v>2.0</v>
      </c>
      <c r="P287" s="13" t="s">
        <v>43</v>
      </c>
      <c r="Q287" s="14">
        <v>1.0</v>
      </c>
      <c r="R287" s="22" t="s">
        <v>127</v>
      </c>
      <c r="S287" s="12" t="s">
        <v>38</v>
      </c>
      <c r="T287" s="13" t="s">
        <v>39</v>
      </c>
      <c r="U287" s="23">
        <v>1.008347909</v>
      </c>
      <c r="X287" s="14">
        <v>346.3</v>
      </c>
      <c r="Y287" s="14">
        <v>346.3</v>
      </c>
      <c r="Z287" s="14">
        <v>1.0</v>
      </c>
      <c r="AG287" s="32"/>
    </row>
    <row r="288" ht="14.25" customHeight="1">
      <c r="A288" s="13">
        <v>33.0</v>
      </c>
      <c r="B288" s="15">
        <v>227.0</v>
      </c>
      <c r="C288" s="15">
        <v>9.0</v>
      </c>
      <c r="D288" s="15">
        <v>322.0</v>
      </c>
      <c r="E288" s="16" t="s">
        <v>236</v>
      </c>
      <c r="F288" s="17"/>
      <c r="G288" s="18" t="s">
        <v>670</v>
      </c>
      <c r="H288" s="12" t="b">
        <f t="shared" si="27"/>
        <v>1</v>
      </c>
      <c r="I288" s="14" t="s">
        <v>33</v>
      </c>
      <c r="J288" s="12" t="s">
        <v>671</v>
      </c>
      <c r="K288" s="12" t="s">
        <v>671</v>
      </c>
      <c r="L288" s="19" t="s">
        <v>670</v>
      </c>
      <c r="M288" s="13" t="s">
        <v>35</v>
      </c>
      <c r="N288" s="20">
        <v>2020.0</v>
      </c>
      <c r="O288" s="13">
        <v>2.0</v>
      </c>
      <c r="P288" s="13" t="s">
        <v>36</v>
      </c>
      <c r="Q288" s="21">
        <v>3.0</v>
      </c>
      <c r="R288" s="21" t="s">
        <v>37</v>
      </c>
      <c r="S288" s="12" t="s">
        <v>38</v>
      </c>
      <c r="T288" s="13" t="s">
        <v>39</v>
      </c>
      <c r="U288" s="23">
        <v>0.692148493</v>
      </c>
      <c r="X288" s="14">
        <v>452.6</v>
      </c>
      <c r="Y288" s="14">
        <v>452.6</v>
      </c>
      <c r="Z288" s="14">
        <v>1.0</v>
      </c>
      <c r="AG288" s="32"/>
    </row>
    <row r="289" ht="14.25" customHeight="1">
      <c r="A289" s="13">
        <v>33.0</v>
      </c>
      <c r="B289" s="15">
        <v>60.0</v>
      </c>
      <c r="C289" s="15">
        <v>9.0</v>
      </c>
      <c r="D289" s="15">
        <v>323.0</v>
      </c>
      <c r="E289" s="16" t="s">
        <v>236</v>
      </c>
      <c r="F289" s="17"/>
      <c r="G289" s="18" t="s">
        <v>672</v>
      </c>
      <c r="H289" s="12" t="b">
        <f t="shared" si="27"/>
        <v>1</v>
      </c>
      <c r="I289" s="30" t="s">
        <v>33</v>
      </c>
      <c r="J289" s="31" t="s">
        <v>673</v>
      </c>
      <c r="K289" s="31" t="s">
        <v>673</v>
      </c>
      <c r="L289" s="19" t="s">
        <v>672</v>
      </c>
      <c r="M289" s="13" t="s">
        <v>35</v>
      </c>
      <c r="N289" s="20">
        <v>2020.0</v>
      </c>
      <c r="O289" s="13">
        <v>2.0</v>
      </c>
      <c r="P289" s="13" t="s">
        <v>43</v>
      </c>
      <c r="Q289" s="14">
        <v>1.0</v>
      </c>
      <c r="R289" s="22" t="s">
        <v>127</v>
      </c>
      <c r="S289" s="12" t="s">
        <v>38</v>
      </c>
      <c r="T289" s="13" t="s">
        <v>39</v>
      </c>
      <c r="U289" s="23">
        <v>1.078300469</v>
      </c>
      <c r="X289" s="14">
        <v>0.0</v>
      </c>
      <c r="Y289" s="14">
        <v>1.0</v>
      </c>
      <c r="Z289" s="14">
        <v>1.0</v>
      </c>
      <c r="AG289" s="13"/>
    </row>
    <row r="290" ht="14.25" customHeight="1">
      <c r="A290" s="80">
        <v>33.0</v>
      </c>
      <c r="B290" s="15">
        <v>50.0</v>
      </c>
      <c r="C290" s="15">
        <v>9.0</v>
      </c>
      <c r="D290" s="15">
        <v>324.0</v>
      </c>
      <c r="E290" s="62" t="s">
        <v>236</v>
      </c>
      <c r="F290" s="78"/>
      <c r="G290" s="18" t="s">
        <v>674</v>
      </c>
      <c r="H290" s="12" t="b">
        <f t="shared" si="27"/>
        <v>1</v>
      </c>
      <c r="I290" s="30" t="s">
        <v>33</v>
      </c>
      <c r="J290" s="31" t="s">
        <v>675</v>
      </c>
      <c r="K290" s="88" t="s">
        <v>675</v>
      </c>
      <c r="L290" s="19" t="s">
        <v>674</v>
      </c>
      <c r="M290" s="57" t="s">
        <v>35</v>
      </c>
      <c r="N290" s="89">
        <v>2020.0</v>
      </c>
      <c r="O290" s="57">
        <v>2.0</v>
      </c>
      <c r="P290" s="57" t="s">
        <v>43</v>
      </c>
      <c r="Q290" s="14">
        <v>1.0</v>
      </c>
      <c r="R290" s="94" t="s">
        <v>127</v>
      </c>
      <c r="S290" s="63" t="s">
        <v>38</v>
      </c>
      <c r="T290" s="57" t="s">
        <v>39</v>
      </c>
      <c r="U290" s="90">
        <v>0.931453087</v>
      </c>
      <c r="V290" s="63"/>
      <c r="W290" s="63"/>
      <c r="X290" s="64">
        <v>311.3</v>
      </c>
      <c r="Y290" s="64">
        <v>311.3</v>
      </c>
      <c r="Z290" s="64">
        <v>1.0</v>
      </c>
      <c r="AA290" s="63"/>
      <c r="AB290" s="63"/>
      <c r="AC290" s="63"/>
      <c r="AD290" s="63"/>
      <c r="AE290" s="63" t="s">
        <v>66</v>
      </c>
      <c r="AF290" s="63" t="s">
        <v>49</v>
      </c>
      <c r="AG290" s="57"/>
    </row>
    <row r="291" ht="14.25" customHeight="1">
      <c r="A291" s="21">
        <v>33.0</v>
      </c>
      <c r="B291" s="15">
        <v>46.0</v>
      </c>
      <c r="C291" s="15">
        <v>9.0</v>
      </c>
      <c r="D291" s="15">
        <v>325.0</v>
      </c>
      <c r="E291" s="16" t="s">
        <v>239</v>
      </c>
      <c r="F291" s="17"/>
      <c r="G291" s="27" t="s">
        <v>676</v>
      </c>
      <c r="H291" s="12" t="b">
        <f t="shared" si="27"/>
        <v>0</v>
      </c>
      <c r="I291" s="30" t="s">
        <v>33</v>
      </c>
      <c r="J291" s="135" t="s">
        <v>677</v>
      </c>
      <c r="K291" s="31" t="s">
        <v>678</v>
      </c>
      <c r="L291" s="19" t="s">
        <v>676</v>
      </c>
      <c r="M291" s="13" t="s">
        <v>35</v>
      </c>
      <c r="N291" s="20">
        <v>2020.0</v>
      </c>
      <c r="O291" s="13">
        <v>2.0</v>
      </c>
      <c r="P291" s="13" t="s">
        <v>43</v>
      </c>
      <c r="Q291" s="14">
        <v>1.0</v>
      </c>
      <c r="R291" s="22" t="s">
        <v>127</v>
      </c>
      <c r="S291" s="12" t="s">
        <v>38</v>
      </c>
      <c r="T291" s="13" t="s">
        <v>39</v>
      </c>
      <c r="U291" s="23">
        <v>1.176604386</v>
      </c>
      <c r="X291" s="14">
        <v>3883.0</v>
      </c>
      <c r="Y291" s="14">
        <v>3883.0</v>
      </c>
      <c r="Z291" s="14">
        <v>1.0</v>
      </c>
      <c r="AE291" s="12" t="s">
        <v>51</v>
      </c>
      <c r="AF291" s="12" t="s">
        <v>52</v>
      </c>
      <c r="AG291" s="25"/>
    </row>
    <row r="292" ht="14.25" customHeight="1">
      <c r="A292" s="57">
        <v>33.0</v>
      </c>
      <c r="B292" s="15">
        <v>35.0</v>
      </c>
      <c r="C292" s="15">
        <v>9.0</v>
      </c>
      <c r="D292" s="15">
        <v>326.0</v>
      </c>
      <c r="E292" s="62" t="s">
        <v>236</v>
      </c>
      <c r="F292" s="78"/>
      <c r="G292" s="27" t="s">
        <v>679</v>
      </c>
      <c r="H292" s="12" t="b">
        <f t="shared" si="27"/>
        <v>1</v>
      </c>
      <c r="I292" s="30" t="s">
        <v>33</v>
      </c>
      <c r="J292" s="31" t="s">
        <v>680</v>
      </c>
      <c r="K292" s="88" t="s">
        <v>680</v>
      </c>
      <c r="L292" s="19" t="s">
        <v>679</v>
      </c>
      <c r="M292" s="57" t="s">
        <v>35</v>
      </c>
      <c r="N292" s="89">
        <v>2020.0</v>
      </c>
      <c r="O292" s="57">
        <v>2.0</v>
      </c>
      <c r="P292" s="57" t="s">
        <v>43</v>
      </c>
      <c r="Q292" s="14">
        <v>1.0</v>
      </c>
      <c r="R292" s="94" t="s">
        <v>127</v>
      </c>
      <c r="S292" s="63" t="s">
        <v>38</v>
      </c>
      <c r="T292" s="57" t="s">
        <v>39</v>
      </c>
      <c r="U292" s="90">
        <v>0.967112471</v>
      </c>
      <c r="V292" s="63"/>
      <c r="W292" s="63"/>
      <c r="X292" s="64">
        <v>102.0</v>
      </c>
      <c r="Y292" s="64">
        <v>102.0</v>
      </c>
      <c r="Z292" s="64">
        <v>1.0</v>
      </c>
      <c r="AA292" s="63"/>
      <c r="AB292" s="63"/>
      <c r="AC292" s="63"/>
      <c r="AD292" s="63"/>
      <c r="AE292" s="63"/>
      <c r="AF292" s="63"/>
      <c r="AG292" s="57"/>
    </row>
    <row r="293" ht="14.25" customHeight="1">
      <c r="A293" s="13">
        <v>33.0</v>
      </c>
      <c r="B293" s="15">
        <v>96.0</v>
      </c>
      <c r="C293" s="15">
        <v>9.0</v>
      </c>
      <c r="D293" s="15">
        <v>327.0</v>
      </c>
      <c r="E293" s="16" t="s">
        <v>236</v>
      </c>
      <c r="F293" s="17"/>
      <c r="G293" s="18" t="s">
        <v>681</v>
      </c>
      <c r="H293" s="12" t="b">
        <f t="shared" si="27"/>
        <v>1</v>
      </c>
      <c r="I293" s="14" t="s">
        <v>33</v>
      </c>
      <c r="J293" s="12" t="s">
        <v>682</v>
      </c>
      <c r="K293" s="12" t="s">
        <v>682</v>
      </c>
      <c r="L293" s="19" t="s">
        <v>681</v>
      </c>
      <c r="M293" s="13" t="s">
        <v>35</v>
      </c>
      <c r="N293" s="20">
        <v>2020.0</v>
      </c>
      <c r="O293" s="13">
        <v>2.0</v>
      </c>
      <c r="P293" s="13" t="s">
        <v>36</v>
      </c>
      <c r="Q293" s="21">
        <v>3.0</v>
      </c>
      <c r="R293" s="22" t="s">
        <v>127</v>
      </c>
      <c r="S293" s="12" t="s">
        <v>38</v>
      </c>
      <c r="T293" s="13" t="s">
        <v>39</v>
      </c>
      <c r="U293" s="23">
        <v>0.547402633</v>
      </c>
      <c r="X293" s="14">
        <v>11524.1</v>
      </c>
      <c r="Y293" s="14">
        <v>11524.1</v>
      </c>
      <c r="Z293" s="14">
        <v>1.0</v>
      </c>
      <c r="AG293" s="13"/>
    </row>
    <row r="294" ht="14.25" customHeight="1">
      <c r="A294" s="57">
        <v>33.0</v>
      </c>
      <c r="B294" s="15">
        <v>164.0</v>
      </c>
      <c r="C294" s="15">
        <v>9.0</v>
      </c>
      <c r="D294" s="15">
        <v>328.0</v>
      </c>
      <c r="E294" s="62" t="s">
        <v>236</v>
      </c>
      <c r="F294" s="78"/>
      <c r="H294" s="12" t="b">
        <f t="shared" si="27"/>
        <v>0</v>
      </c>
      <c r="I294" s="64" t="s">
        <v>33</v>
      </c>
      <c r="J294" s="86" t="s">
        <v>683</v>
      </c>
      <c r="K294" s="100" t="s">
        <v>684</v>
      </c>
      <c r="L294" s="138"/>
      <c r="M294" s="57" t="s">
        <v>35</v>
      </c>
      <c r="N294" s="57">
        <v>2021.0</v>
      </c>
      <c r="O294" s="57">
        <v>2.0</v>
      </c>
      <c r="P294" s="57" t="s">
        <v>43</v>
      </c>
      <c r="Q294" s="14">
        <v>1.0</v>
      </c>
      <c r="R294" s="80" t="s">
        <v>37</v>
      </c>
      <c r="S294" s="63" t="s">
        <v>38</v>
      </c>
      <c r="T294" s="57" t="s">
        <v>39</v>
      </c>
      <c r="U294" s="97">
        <v>0.941843849</v>
      </c>
      <c r="V294" s="63"/>
      <c r="W294" s="63"/>
      <c r="X294" s="63"/>
      <c r="Y294" s="64">
        <v>1.0</v>
      </c>
      <c r="Z294" s="64">
        <v>1.0</v>
      </c>
      <c r="AA294" s="63"/>
      <c r="AB294" s="63"/>
      <c r="AC294" s="63"/>
      <c r="AD294" s="63"/>
      <c r="AE294" s="63"/>
      <c r="AF294" s="63"/>
      <c r="AG294" s="67"/>
    </row>
    <row r="295" ht="14.25" customHeight="1">
      <c r="A295" s="32">
        <v>33.0</v>
      </c>
      <c r="B295" s="15">
        <v>37.0</v>
      </c>
      <c r="C295" s="15">
        <v>9.0</v>
      </c>
      <c r="D295" s="15">
        <v>329.0</v>
      </c>
      <c r="E295" s="38" t="s">
        <v>236</v>
      </c>
      <c r="F295" s="39" t="s">
        <v>685</v>
      </c>
      <c r="G295" s="39" t="s">
        <v>685</v>
      </c>
      <c r="H295" s="12" t="b">
        <f t="shared" si="27"/>
        <v>1</v>
      </c>
      <c r="I295" s="40" t="s">
        <v>33</v>
      </c>
      <c r="J295" s="39" t="s">
        <v>686</v>
      </c>
      <c r="K295" s="39" t="s">
        <v>686</v>
      </c>
      <c r="L295" s="19" t="s">
        <v>685</v>
      </c>
      <c r="M295" s="32" t="s">
        <v>35</v>
      </c>
      <c r="N295" s="32">
        <v>2021.0</v>
      </c>
      <c r="O295" s="32">
        <v>2.0</v>
      </c>
      <c r="P295" s="32" t="s">
        <v>43</v>
      </c>
      <c r="Q295" s="14">
        <v>1.0</v>
      </c>
      <c r="R295" s="46" t="s">
        <v>127</v>
      </c>
      <c r="S295" s="32" t="s">
        <v>38</v>
      </c>
      <c r="T295" s="32" t="s">
        <v>39</v>
      </c>
      <c r="U295" s="72">
        <v>0.967740703</v>
      </c>
      <c r="V295" s="39"/>
      <c r="W295" s="39"/>
      <c r="X295" s="40">
        <v>1569.5</v>
      </c>
      <c r="Y295" s="40">
        <v>1569.5</v>
      </c>
      <c r="Z295" s="40">
        <v>1.0</v>
      </c>
      <c r="AA295" s="39"/>
      <c r="AB295" s="39"/>
      <c r="AC295" s="39"/>
      <c r="AD295" s="39"/>
      <c r="AG295" s="32"/>
    </row>
    <row r="296" ht="14.25" customHeight="1">
      <c r="A296" s="21">
        <v>33.0</v>
      </c>
      <c r="B296" s="15">
        <v>174.0</v>
      </c>
      <c r="C296" s="15">
        <v>9.0</v>
      </c>
      <c r="D296" s="15">
        <v>330.0</v>
      </c>
      <c r="E296" s="16" t="s">
        <v>239</v>
      </c>
      <c r="F296" s="17"/>
      <c r="G296" s="27" t="s">
        <v>687</v>
      </c>
      <c r="H296" s="12" t="b">
        <f t="shared" si="27"/>
        <v>0</v>
      </c>
      <c r="I296" s="14" t="s">
        <v>33</v>
      </c>
      <c r="J296" s="27" t="s">
        <v>688</v>
      </c>
      <c r="K296" s="28" t="s">
        <v>689</v>
      </c>
      <c r="L296" s="19" t="s">
        <v>687</v>
      </c>
      <c r="M296" s="13" t="s">
        <v>35</v>
      </c>
      <c r="N296" s="13">
        <v>2021.0</v>
      </c>
      <c r="O296" s="13">
        <v>2.0</v>
      </c>
      <c r="P296" s="13" t="s">
        <v>43</v>
      </c>
      <c r="Q296" s="14">
        <v>1.0</v>
      </c>
      <c r="R296" s="80" t="s">
        <v>37</v>
      </c>
      <c r="S296" s="12" t="s">
        <v>38</v>
      </c>
      <c r="T296" s="13" t="s">
        <v>39</v>
      </c>
      <c r="U296" s="29">
        <v>1.046314785</v>
      </c>
      <c r="Y296" s="14">
        <v>1.0</v>
      </c>
      <c r="Z296" s="14">
        <v>1.0</v>
      </c>
      <c r="AE296" s="12" t="s">
        <v>54</v>
      </c>
      <c r="AF296" s="12" t="s">
        <v>52</v>
      </c>
      <c r="AG296" s="13"/>
    </row>
    <row r="297" ht="14.25" customHeight="1">
      <c r="A297" s="13">
        <v>33.0</v>
      </c>
      <c r="B297" s="15">
        <v>64.0</v>
      </c>
      <c r="C297" s="15">
        <v>9.0</v>
      </c>
      <c r="D297" s="15">
        <v>331.0</v>
      </c>
      <c r="E297" s="16" t="s">
        <v>236</v>
      </c>
      <c r="F297" s="17"/>
      <c r="G297" s="18" t="s">
        <v>690</v>
      </c>
      <c r="H297" s="12" t="b">
        <f t="shared" si="27"/>
        <v>1</v>
      </c>
      <c r="I297" s="30" t="s">
        <v>33</v>
      </c>
      <c r="J297" s="31" t="s">
        <v>691</v>
      </c>
      <c r="K297" s="31" t="s">
        <v>691</v>
      </c>
      <c r="L297" s="19" t="s">
        <v>690</v>
      </c>
      <c r="M297" s="13" t="s">
        <v>35</v>
      </c>
      <c r="N297" s="20">
        <v>2020.0</v>
      </c>
      <c r="O297" s="13">
        <v>2.0</v>
      </c>
      <c r="P297" s="13" t="s">
        <v>43</v>
      </c>
      <c r="Q297" s="14">
        <v>1.0</v>
      </c>
      <c r="R297" s="22" t="s">
        <v>127</v>
      </c>
      <c r="S297" s="12" t="s">
        <v>38</v>
      </c>
      <c r="T297" s="13" t="s">
        <v>39</v>
      </c>
      <c r="U297" s="23">
        <v>0.972135102</v>
      </c>
      <c r="X297" s="14">
        <v>106.6</v>
      </c>
      <c r="Y297" s="14">
        <v>106.6</v>
      </c>
      <c r="Z297" s="14">
        <v>1.0</v>
      </c>
      <c r="AG297" s="25"/>
    </row>
    <row r="298" ht="14.25" customHeight="1">
      <c r="A298" s="13">
        <v>34.0</v>
      </c>
      <c r="B298" s="15">
        <v>133.0</v>
      </c>
      <c r="C298" s="15">
        <v>10.0</v>
      </c>
      <c r="D298" s="15">
        <v>340.0</v>
      </c>
      <c r="E298" s="16" t="s">
        <v>239</v>
      </c>
      <c r="F298" s="12" t="s">
        <v>289</v>
      </c>
      <c r="G298" s="27" t="s">
        <v>692</v>
      </c>
      <c r="H298" s="12" t="b">
        <f t="shared" si="27"/>
        <v>0</v>
      </c>
      <c r="I298" s="14" t="s">
        <v>33</v>
      </c>
      <c r="J298" s="27" t="s">
        <v>693</v>
      </c>
      <c r="K298" s="12" t="s">
        <v>694</v>
      </c>
      <c r="L298" s="19" t="s">
        <v>695</v>
      </c>
      <c r="M298" s="13" t="s">
        <v>283</v>
      </c>
      <c r="N298" s="13">
        <v>2021.0</v>
      </c>
      <c r="O298" s="13">
        <v>1.0</v>
      </c>
      <c r="P298" s="13" t="s">
        <v>43</v>
      </c>
      <c r="Q298" s="14">
        <v>1.0</v>
      </c>
      <c r="R298" s="22" t="s">
        <v>37</v>
      </c>
      <c r="S298" s="12" t="s">
        <v>44</v>
      </c>
      <c r="T298" s="13" t="s">
        <v>47</v>
      </c>
      <c r="U298" s="24">
        <v>0.965664199136177</v>
      </c>
      <c r="X298" s="14">
        <v>352.9</v>
      </c>
      <c r="Y298" s="14">
        <v>1.0</v>
      </c>
      <c r="Z298" s="14">
        <v>1.0</v>
      </c>
      <c r="AA298" s="12">
        <v>496.0</v>
      </c>
      <c r="AB298" s="24">
        <v>1.10306906655079</v>
      </c>
      <c r="AG298" s="13"/>
    </row>
    <row r="299" ht="14.25" customHeight="1">
      <c r="A299" s="21">
        <v>34.0</v>
      </c>
      <c r="B299" s="15">
        <v>192.0</v>
      </c>
      <c r="C299" s="15">
        <v>10.0</v>
      </c>
      <c r="D299" s="15">
        <v>341.0</v>
      </c>
      <c r="E299" s="16" t="s">
        <v>256</v>
      </c>
      <c r="F299" s="12" t="s">
        <v>696</v>
      </c>
      <c r="G299" s="27" t="s">
        <v>697</v>
      </c>
      <c r="H299" s="12" t="b">
        <f t="shared" si="27"/>
        <v>1</v>
      </c>
      <c r="I299" s="14" t="s">
        <v>33</v>
      </c>
      <c r="J299" s="12" t="s">
        <v>698</v>
      </c>
      <c r="K299" s="12" t="s">
        <v>698</v>
      </c>
      <c r="L299" s="19" t="s">
        <v>699</v>
      </c>
      <c r="M299" s="13" t="s">
        <v>700</v>
      </c>
      <c r="N299" s="13">
        <v>2020.0</v>
      </c>
      <c r="O299" s="13">
        <v>1.0</v>
      </c>
      <c r="P299" s="13" t="s">
        <v>36</v>
      </c>
      <c r="Q299" s="21">
        <v>3.0</v>
      </c>
      <c r="R299" s="22" t="s">
        <v>37</v>
      </c>
      <c r="S299" s="12" t="s">
        <v>38</v>
      </c>
      <c r="T299" s="13" t="s">
        <v>71</v>
      </c>
      <c r="U299" s="12">
        <v>0.6</v>
      </c>
      <c r="X299" s="14">
        <v>0.0</v>
      </c>
      <c r="Y299" s="14">
        <v>1.0</v>
      </c>
      <c r="Z299" s="14">
        <v>1.0</v>
      </c>
      <c r="AA299" s="12">
        <v>3300.0</v>
      </c>
      <c r="AB299" s="12" t="s">
        <v>701</v>
      </c>
      <c r="AG299" s="13"/>
    </row>
    <row r="300" ht="14.25" customHeight="1">
      <c r="A300" s="13">
        <v>34.0</v>
      </c>
      <c r="B300" s="15">
        <v>8.0</v>
      </c>
      <c r="C300" s="15">
        <v>10.0</v>
      </c>
      <c r="D300" s="15">
        <v>342.0</v>
      </c>
      <c r="E300" s="16" t="s">
        <v>239</v>
      </c>
      <c r="F300" s="17"/>
      <c r="G300" s="18" t="s">
        <v>702</v>
      </c>
      <c r="H300" s="12" t="b">
        <f t="shared" si="27"/>
        <v>1</v>
      </c>
      <c r="I300" s="76" t="s">
        <v>33</v>
      </c>
      <c r="J300" s="77" t="s">
        <v>703</v>
      </c>
      <c r="K300" s="77" t="s">
        <v>703</v>
      </c>
      <c r="L300" s="19" t="s">
        <v>704</v>
      </c>
      <c r="M300" s="13" t="s">
        <v>501</v>
      </c>
      <c r="N300" s="13">
        <v>2021.0</v>
      </c>
      <c r="O300" s="13">
        <v>3.0</v>
      </c>
      <c r="P300" s="13" t="s">
        <v>43</v>
      </c>
      <c r="Q300" s="14">
        <v>1.0</v>
      </c>
      <c r="R300" s="22" t="s">
        <v>127</v>
      </c>
      <c r="S300" s="13" t="s">
        <v>114</v>
      </c>
      <c r="T300" s="13" t="s">
        <v>47</v>
      </c>
      <c r="X300" s="14">
        <v>1274.3</v>
      </c>
      <c r="Y300" s="14">
        <v>1.0</v>
      </c>
      <c r="Z300" s="14">
        <v>1.0</v>
      </c>
      <c r="AG300" s="25"/>
    </row>
    <row r="301" ht="14.25" customHeight="1">
      <c r="A301" s="13">
        <v>34.0</v>
      </c>
      <c r="B301" s="15">
        <v>300.0</v>
      </c>
      <c r="C301" s="15">
        <v>10.0</v>
      </c>
      <c r="D301" s="15">
        <v>343.0</v>
      </c>
      <c r="E301" s="16" t="s">
        <v>239</v>
      </c>
      <c r="F301" s="12" t="s">
        <v>705</v>
      </c>
      <c r="G301" s="12" t="s">
        <v>705</v>
      </c>
      <c r="H301" s="12" t="b">
        <f t="shared" si="27"/>
        <v>1</v>
      </c>
      <c r="I301" s="14" t="s">
        <v>33</v>
      </c>
      <c r="J301" s="31" t="s">
        <v>706</v>
      </c>
      <c r="K301" s="14" t="s">
        <v>706</v>
      </c>
      <c r="L301" s="19" t="s">
        <v>707</v>
      </c>
      <c r="M301" s="13" t="s">
        <v>297</v>
      </c>
      <c r="N301" s="13">
        <v>2018.0</v>
      </c>
      <c r="O301" s="13">
        <v>1.0</v>
      </c>
      <c r="P301" s="13" t="s">
        <v>43</v>
      </c>
      <c r="Q301" s="14">
        <v>1.0</v>
      </c>
      <c r="S301" s="12" t="s">
        <v>44</v>
      </c>
      <c r="T301" s="13" t="s">
        <v>47</v>
      </c>
      <c r="U301" s="29">
        <v>0.1787708284725425</v>
      </c>
      <c r="X301" s="14">
        <v>2738.0</v>
      </c>
      <c r="Y301" s="14">
        <v>2283.0</v>
      </c>
      <c r="Z301" s="95">
        <v>1.0</v>
      </c>
      <c r="AA301" s="96">
        <v>85.4286228820172</v>
      </c>
      <c r="AG301" s="13"/>
    </row>
    <row r="302" ht="14.25" customHeight="1">
      <c r="A302" s="13">
        <v>34.0</v>
      </c>
      <c r="B302" s="15">
        <v>15.0</v>
      </c>
      <c r="C302" s="15">
        <v>10.0</v>
      </c>
      <c r="D302" s="15">
        <v>344.0</v>
      </c>
      <c r="E302" s="16" t="s">
        <v>239</v>
      </c>
      <c r="F302" s="12" t="s">
        <v>705</v>
      </c>
      <c r="G302" s="12" t="s">
        <v>705</v>
      </c>
      <c r="H302" s="12" t="b">
        <f t="shared" si="27"/>
        <v>1</v>
      </c>
      <c r="I302" s="30" t="s">
        <v>33</v>
      </c>
      <c r="J302" s="31" t="s">
        <v>706</v>
      </c>
      <c r="K302" s="31" t="s">
        <v>706</v>
      </c>
      <c r="L302" s="19" t="s">
        <v>705</v>
      </c>
      <c r="M302" s="13" t="s">
        <v>35</v>
      </c>
      <c r="N302" s="20">
        <v>2020.0</v>
      </c>
      <c r="O302" s="13">
        <v>2.0</v>
      </c>
      <c r="P302" s="13" t="s">
        <v>43</v>
      </c>
      <c r="Q302" s="14">
        <v>1.0</v>
      </c>
      <c r="R302" s="94" t="s">
        <v>127</v>
      </c>
      <c r="S302" s="12" t="s">
        <v>38</v>
      </c>
      <c r="T302" s="13" t="s">
        <v>39</v>
      </c>
      <c r="U302" s="23">
        <v>1.040220077</v>
      </c>
      <c r="X302" s="14">
        <v>2738.0</v>
      </c>
      <c r="Y302" s="14">
        <v>455.0</v>
      </c>
      <c r="Z302" s="14" t="s">
        <v>72</v>
      </c>
      <c r="AG302" s="13"/>
    </row>
    <row r="303" ht="14.25" customHeight="1">
      <c r="A303" s="21">
        <v>34.0</v>
      </c>
      <c r="B303" s="15">
        <v>440.0</v>
      </c>
      <c r="C303" s="15">
        <v>10.0</v>
      </c>
      <c r="D303" s="15">
        <v>345.0</v>
      </c>
      <c r="E303" s="16" t="s">
        <v>107</v>
      </c>
      <c r="F303" s="12" t="s">
        <v>523</v>
      </c>
      <c r="G303" s="18" t="s">
        <v>708</v>
      </c>
      <c r="H303" s="12" t="b">
        <f t="shared" si="27"/>
        <v>1</v>
      </c>
      <c r="I303" s="30" t="s">
        <v>33</v>
      </c>
      <c r="J303" s="12" t="s">
        <v>709</v>
      </c>
      <c r="K303" s="12" t="s">
        <v>709</v>
      </c>
      <c r="L303" s="19" t="s">
        <v>710</v>
      </c>
      <c r="M303" s="13" t="s">
        <v>45</v>
      </c>
      <c r="N303" s="13">
        <v>2021.0</v>
      </c>
      <c r="O303" s="13">
        <v>1.0</v>
      </c>
      <c r="P303" s="13" t="s">
        <v>43</v>
      </c>
      <c r="Q303" s="14">
        <v>1.0</v>
      </c>
      <c r="R303" s="63"/>
      <c r="S303" s="12" t="s">
        <v>44</v>
      </c>
      <c r="T303" s="13" t="s">
        <v>47</v>
      </c>
      <c r="U303" s="24">
        <v>0.9099414729733584</v>
      </c>
      <c r="X303" s="14">
        <v>123509.4</v>
      </c>
      <c r="Y303" s="12">
        <f t="shared" ref="Y303:Y307" si="28">106023.1/5</f>
        <v>21204.62</v>
      </c>
      <c r="Z303" s="14" t="s">
        <v>72</v>
      </c>
      <c r="AA303" s="12">
        <v>19077.0</v>
      </c>
      <c r="AB303" s="24">
        <v>0.9740385934370638</v>
      </c>
      <c r="AG303" s="25"/>
    </row>
    <row r="304" ht="14.25" customHeight="1">
      <c r="A304" s="80">
        <v>34.0</v>
      </c>
      <c r="B304" s="15">
        <v>441.0</v>
      </c>
      <c r="C304" s="15">
        <v>10.0</v>
      </c>
      <c r="D304" s="15">
        <v>346.0</v>
      </c>
      <c r="E304" s="62" t="s">
        <v>107</v>
      </c>
      <c r="F304" s="63" t="s">
        <v>523</v>
      </c>
      <c r="G304" s="18" t="s">
        <v>708</v>
      </c>
      <c r="H304" s="12" t="b">
        <f t="shared" si="27"/>
        <v>1</v>
      </c>
      <c r="I304" s="87" t="s">
        <v>33</v>
      </c>
      <c r="J304" s="63" t="s">
        <v>709</v>
      </c>
      <c r="K304" s="63" t="s">
        <v>709</v>
      </c>
      <c r="L304" s="19" t="s">
        <v>711</v>
      </c>
      <c r="M304" s="57" t="s">
        <v>188</v>
      </c>
      <c r="N304" s="57">
        <v>2021.0</v>
      </c>
      <c r="O304" s="57">
        <v>1.0</v>
      </c>
      <c r="P304" s="57" t="s">
        <v>43</v>
      </c>
      <c r="Q304" s="14">
        <v>1.0</v>
      </c>
      <c r="R304" s="63"/>
      <c r="S304" s="63" t="s">
        <v>44</v>
      </c>
      <c r="T304" s="57" t="s">
        <v>47</v>
      </c>
      <c r="U304" s="92">
        <v>0.21992573166491222</v>
      </c>
      <c r="V304" s="63"/>
      <c r="W304" s="63"/>
      <c r="X304" s="64">
        <v>123509.4</v>
      </c>
      <c r="Y304" s="63">
        <f t="shared" si="28"/>
        <v>21204.62</v>
      </c>
      <c r="Z304" s="64" t="s">
        <v>72</v>
      </c>
      <c r="AA304" s="63">
        <v>4336.0</v>
      </c>
      <c r="AB304" s="92">
        <v>0.24320647310651058</v>
      </c>
      <c r="AC304" s="63"/>
      <c r="AD304" s="63"/>
      <c r="AE304" s="63"/>
      <c r="AF304" s="63"/>
      <c r="AG304" s="57"/>
    </row>
    <row r="305" ht="14.25" customHeight="1">
      <c r="A305" s="21">
        <v>34.0</v>
      </c>
      <c r="B305" s="15">
        <v>442.0</v>
      </c>
      <c r="C305" s="15">
        <v>10.0</v>
      </c>
      <c r="D305" s="14">
        <v>347.0</v>
      </c>
      <c r="E305" s="16" t="s">
        <v>107</v>
      </c>
      <c r="F305" s="12" t="s">
        <v>523</v>
      </c>
      <c r="G305" s="18" t="s">
        <v>708</v>
      </c>
      <c r="H305" s="12" t="b">
        <f t="shared" si="27"/>
        <v>1</v>
      </c>
      <c r="I305" s="30" t="s">
        <v>33</v>
      </c>
      <c r="J305" s="12" t="s">
        <v>709</v>
      </c>
      <c r="K305" s="12" t="s">
        <v>709</v>
      </c>
      <c r="L305" s="19" t="s">
        <v>712</v>
      </c>
      <c r="M305" s="13" t="s">
        <v>50</v>
      </c>
      <c r="N305" s="13">
        <v>2021.0</v>
      </c>
      <c r="O305" s="13">
        <v>1.0</v>
      </c>
      <c r="P305" s="13" t="s">
        <v>43</v>
      </c>
      <c r="Q305" s="14">
        <v>1.0</v>
      </c>
      <c r="S305" s="12" t="s">
        <v>44</v>
      </c>
      <c r="T305" s="13" t="s">
        <v>47</v>
      </c>
      <c r="U305" s="24">
        <v>0.923352</v>
      </c>
      <c r="X305" s="14">
        <v>123509.4</v>
      </c>
      <c r="Y305" s="12">
        <f t="shared" si="28"/>
        <v>21204.62</v>
      </c>
      <c r="Z305" s="14" t="s">
        <v>72</v>
      </c>
      <c r="AA305" s="12">
        <v>29015.0</v>
      </c>
      <c r="AB305" s="24">
        <v>0.54673</v>
      </c>
      <c r="AE305" s="12" t="s">
        <v>48</v>
      </c>
      <c r="AF305" s="12" t="s">
        <v>49</v>
      </c>
      <c r="AG305" s="25"/>
    </row>
    <row r="306" ht="14.25" customHeight="1">
      <c r="A306" s="21">
        <v>34.0</v>
      </c>
      <c r="B306" s="15">
        <v>443.0</v>
      </c>
      <c r="C306" s="15">
        <v>10.0</v>
      </c>
      <c r="D306" s="15">
        <v>348.0</v>
      </c>
      <c r="E306" s="16" t="s">
        <v>107</v>
      </c>
      <c r="F306" s="12" t="s">
        <v>523</v>
      </c>
      <c r="G306" s="18" t="s">
        <v>708</v>
      </c>
      <c r="H306" s="12" t="b">
        <f t="shared" si="27"/>
        <v>1</v>
      </c>
      <c r="I306" s="30" t="s">
        <v>33</v>
      </c>
      <c r="J306" s="12" t="s">
        <v>709</v>
      </c>
      <c r="K306" s="12" t="s">
        <v>709</v>
      </c>
      <c r="L306" s="19" t="s">
        <v>713</v>
      </c>
      <c r="M306" s="13" t="s">
        <v>53</v>
      </c>
      <c r="N306" s="13">
        <v>2021.0</v>
      </c>
      <c r="O306" s="13">
        <v>1.0</v>
      </c>
      <c r="P306" s="13" t="s">
        <v>43</v>
      </c>
      <c r="Q306" s="14">
        <v>1.0</v>
      </c>
      <c r="S306" s="12" t="s">
        <v>44</v>
      </c>
      <c r="T306" s="13" t="s">
        <v>47</v>
      </c>
      <c r="U306" s="24">
        <v>0.681709</v>
      </c>
      <c r="X306" s="14">
        <v>123509.4</v>
      </c>
      <c r="Y306" s="12">
        <f t="shared" si="28"/>
        <v>21204.62</v>
      </c>
      <c r="Z306" s="14" t="s">
        <v>72</v>
      </c>
      <c r="AA306" s="12">
        <v>37022.0</v>
      </c>
      <c r="AB306" s="24">
        <v>0.610074</v>
      </c>
      <c r="AE306" s="12" t="s">
        <v>51</v>
      </c>
      <c r="AF306" s="12" t="s">
        <v>52</v>
      </c>
      <c r="AG306" s="13"/>
    </row>
    <row r="307" ht="14.25" customHeight="1">
      <c r="A307" s="21">
        <v>34.0</v>
      </c>
      <c r="B307" s="15">
        <v>439.0</v>
      </c>
      <c r="C307" s="15">
        <v>10.0</v>
      </c>
      <c r="D307" s="15">
        <v>349.0</v>
      </c>
      <c r="E307" s="16" t="s">
        <v>107</v>
      </c>
      <c r="F307" s="12" t="s">
        <v>523</v>
      </c>
      <c r="G307" s="18" t="s">
        <v>708</v>
      </c>
      <c r="H307" s="12" t="b">
        <f t="shared" si="27"/>
        <v>1</v>
      </c>
      <c r="I307" s="30" t="s">
        <v>33</v>
      </c>
      <c r="J307" s="12" t="s">
        <v>709</v>
      </c>
      <c r="K307" s="12" t="s">
        <v>709</v>
      </c>
      <c r="L307" s="19" t="s">
        <v>714</v>
      </c>
      <c r="M307" s="13" t="s">
        <v>42</v>
      </c>
      <c r="N307" s="13">
        <v>2021.0</v>
      </c>
      <c r="O307" s="13">
        <v>1.0</v>
      </c>
      <c r="P307" s="13" t="s">
        <v>36</v>
      </c>
      <c r="Q307" s="21">
        <v>3.0</v>
      </c>
      <c r="S307" s="12" t="s">
        <v>44</v>
      </c>
      <c r="T307" s="13" t="s">
        <v>47</v>
      </c>
      <c r="U307" s="24">
        <v>0.7042070162419496</v>
      </c>
      <c r="X307" s="14">
        <v>123509.4</v>
      </c>
      <c r="Y307" s="12">
        <f t="shared" si="28"/>
        <v>21204.62</v>
      </c>
      <c r="Z307" s="14">
        <v>1.0</v>
      </c>
      <c r="AA307" s="12">
        <v>125412.0</v>
      </c>
      <c r="AB307" s="24">
        <v>1.1764877822877484</v>
      </c>
      <c r="AE307" s="12" t="s">
        <v>51</v>
      </c>
      <c r="AF307" s="12" t="s">
        <v>52</v>
      </c>
      <c r="AG307" s="13"/>
    </row>
    <row r="308" ht="14.25" customHeight="1">
      <c r="A308" s="80">
        <v>34.0</v>
      </c>
      <c r="B308" s="15">
        <v>188.0</v>
      </c>
      <c r="C308" s="15">
        <v>10.0</v>
      </c>
      <c r="D308" s="15">
        <v>350.0</v>
      </c>
      <c r="E308" s="62" t="s">
        <v>107</v>
      </c>
      <c r="F308" s="63" t="s">
        <v>523</v>
      </c>
      <c r="G308" s="27" t="s">
        <v>715</v>
      </c>
      <c r="H308" s="12" t="b">
        <f t="shared" si="27"/>
        <v>0</v>
      </c>
      <c r="I308" s="64" t="s">
        <v>33</v>
      </c>
      <c r="J308" s="70" t="s">
        <v>716</v>
      </c>
      <c r="K308" s="100" t="s">
        <v>717</v>
      </c>
      <c r="L308" s="19" t="s">
        <v>715</v>
      </c>
      <c r="M308" s="57" t="s">
        <v>35</v>
      </c>
      <c r="N308" s="57">
        <v>2021.0</v>
      </c>
      <c r="O308" s="57">
        <v>2.0</v>
      </c>
      <c r="P308" s="57" t="s">
        <v>43</v>
      </c>
      <c r="Q308" s="14">
        <v>1.0</v>
      </c>
      <c r="R308" s="21" t="s">
        <v>37</v>
      </c>
      <c r="S308" s="63" t="s">
        <v>38</v>
      </c>
      <c r="T308" s="57" t="s">
        <v>39</v>
      </c>
      <c r="U308" s="97">
        <v>1.196128741</v>
      </c>
      <c r="V308" s="63"/>
      <c r="W308" s="63"/>
      <c r="X308" s="64">
        <v>30383.7</v>
      </c>
      <c r="Y308" s="64">
        <v>30382.7</v>
      </c>
      <c r="Z308" s="64">
        <v>1.0</v>
      </c>
      <c r="AA308" s="63"/>
      <c r="AB308" s="63"/>
      <c r="AC308" s="63"/>
      <c r="AD308" s="63"/>
      <c r="AE308" s="63"/>
      <c r="AF308" s="63"/>
      <c r="AG308" s="57"/>
    </row>
    <row r="309" ht="14.25" customHeight="1">
      <c r="A309" s="21">
        <v>34.0</v>
      </c>
      <c r="B309" s="15">
        <v>486.0</v>
      </c>
      <c r="C309" s="15">
        <v>10.0</v>
      </c>
      <c r="D309" s="15">
        <v>351.0</v>
      </c>
      <c r="E309" s="16" t="s">
        <v>236</v>
      </c>
      <c r="F309" s="12" t="s">
        <v>523</v>
      </c>
      <c r="G309" s="27" t="s">
        <v>715</v>
      </c>
      <c r="H309" s="12" t="b">
        <f t="shared" si="27"/>
        <v>0</v>
      </c>
      <c r="I309" s="14" t="s">
        <v>33</v>
      </c>
      <c r="J309" s="27" t="s">
        <v>716</v>
      </c>
      <c r="K309" s="12" t="s">
        <v>718</v>
      </c>
      <c r="L309" s="19" t="s">
        <v>719</v>
      </c>
      <c r="M309" s="13" t="s">
        <v>56</v>
      </c>
      <c r="N309" s="13">
        <v>2015.0</v>
      </c>
      <c r="O309" s="13">
        <v>1.0</v>
      </c>
      <c r="P309" s="13" t="s">
        <v>36</v>
      </c>
      <c r="Q309" s="21">
        <v>3.0</v>
      </c>
      <c r="S309" s="12" t="s">
        <v>44</v>
      </c>
      <c r="T309" s="13" t="s">
        <v>71</v>
      </c>
      <c r="U309" s="12">
        <v>0.78</v>
      </c>
      <c r="X309" s="14">
        <v>30383.7</v>
      </c>
      <c r="Y309" s="14">
        <v>1.0</v>
      </c>
      <c r="Z309" s="14" t="s">
        <v>72</v>
      </c>
      <c r="AA309" s="12">
        <v>22127.0</v>
      </c>
      <c r="AB309" s="12">
        <v>0.91</v>
      </c>
      <c r="AG309" s="13"/>
    </row>
    <row r="310" ht="14.25" customHeight="1">
      <c r="A310" s="13">
        <v>34.0</v>
      </c>
      <c r="B310" s="15">
        <v>469.0</v>
      </c>
      <c r="C310" s="15">
        <v>10.0</v>
      </c>
      <c r="D310" s="14">
        <v>352.0</v>
      </c>
      <c r="E310" s="16" t="s">
        <v>239</v>
      </c>
      <c r="F310" s="12" t="s">
        <v>720</v>
      </c>
      <c r="G310" s="18" t="s">
        <v>721</v>
      </c>
      <c r="H310" s="12" t="b">
        <f t="shared" si="27"/>
        <v>0</v>
      </c>
      <c r="I310" s="14" t="s">
        <v>33</v>
      </c>
      <c r="J310" s="27" t="s">
        <v>722</v>
      </c>
      <c r="K310" s="14" t="s">
        <v>723</v>
      </c>
      <c r="L310" s="19" t="s">
        <v>724</v>
      </c>
      <c r="M310" s="13" t="s">
        <v>56</v>
      </c>
      <c r="N310" s="13">
        <v>2015.0</v>
      </c>
      <c r="O310" s="13">
        <v>1.0</v>
      </c>
      <c r="P310" s="13" t="s">
        <v>36</v>
      </c>
      <c r="Q310" s="21">
        <v>3.0</v>
      </c>
      <c r="R310" s="63"/>
      <c r="S310" s="12" t="s">
        <v>44</v>
      </c>
      <c r="T310" s="13" t="s">
        <v>47</v>
      </c>
      <c r="U310" s="12">
        <v>0.31</v>
      </c>
      <c r="X310" s="14">
        <v>21872.1</v>
      </c>
      <c r="Y310" s="14">
        <v>2001.0</v>
      </c>
      <c r="Z310" s="14">
        <v>1.0</v>
      </c>
      <c r="AA310" s="12">
        <v>4878.0</v>
      </c>
      <c r="AB310" s="12">
        <v>3.12</v>
      </c>
      <c r="AG310" s="13"/>
    </row>
    <row r="311" ht="14.25" customHeight="1">
      <c r="A311" s="57">
        <v>34.0</v>
      </c>
      <c r="B311" s="15">
        <v>372.0</v>
      </c>
      <c r="C311" s="15">
        <v>10.0</v>
      </c>
      <c r="D311" s="15">
        <v>353.0</v>
      </c>
      <c r="E311" s="62" t="s">
        <v>239</v>
      </c>
      <c r="F311" s="63" t="s">
        <v>376</v>
      </c>
      <c r="G311" s="63"/>
      <c r="I311" s="63"/>
      <c r="J311" s="63"/>
      <c r="K311" s="63" t="s">
        <v>448</v>
      </c>
      <c r="L311" s="13"/>
      <c r="M311" s="57" t="s">
        <v>45</v>
      </c>
      <c r="N311" s="57">
        <v>2021.0</v>
      </c>
      <c r="O311" s="57">
        <v>1.0</v>
      </c>
      <c r="P311" s="57" t="s">
        <v>36</v>
      </c>
      <c r="Q311" s="21">
        <v>3.0</v>
      </c>
      <c r="R311" s="63"/>
      <c r="S311" s="63" t="s">
        <v>44</v>
      </c>
      <c r="T311" s="57" t="s">
        <v>47</v>
      </c>
      <c r="U311" s="92">
        <v>0.48084991902078505</v>
      </c>
      <c r="V311" s="63"/>
      <c r="W311" s="63"/>
      <c r="Y311" s="63"/>
      <c r="Z311" s="63"/>
      <c r="AA311" s="63">
        <v>15532.0</v>
      </c>
      <c r="AB311" s="92">
        <v>1.1971175840280464</v>
      </c>
      <c r="AC311" s="63"/>
      <c r="AD311" s="63"/>
      <c r="AE311" s="63"/>
      <c r="AF311" s="63"/>
      <c r="AG311" s="67"/>
    </row>
    <row r="312" ht="14.25" customHeight="1">
      <c r="A312" s="13">
        <v>34.0</v>
      </c>
      <c r="B312" s="15">
        <v>352.0</v>
      </c>
      <c r="C312" s="15">
        <v>10.0</v>
      </c>
      <c r="D312" s="15">
        <v>354.0</v>
      </c>
      <c r="E312" s="16" t="s">
        <v>239</v>
      </c>
      <c r="F312" s="12" t="s">
        <v>326</v>
      </c>
      <c r="G312" s="18" t="s">
        <v>327</v>
      </c>
      <c r="H312" s="12" t="b">
        <f t="shared" ref="H312:H315" si="29">J312=K312</f>
        <v>0</v>
      </c>
      <c r="I312" s="14" t="s">
        <v>33</v>
      </c>
      <c r="J312" s="12" t="s">
        <v>328</v>
      </c>
      <c r="K312" s="28" t="s">
        <v>329</v>
      </c>
      <c r="L312" s="19" t="s">
        <v>725</v>
      </c>
      <c r="M312" s="13" t="s">
        <v>50</v>
      </c>
      <c r="N312" s="13">
        <v>2021.0</v>
      </c>
      <c r="O312" s="13">
        <v>1.0</v>
      </c>
      <c r="P312" s="13" t="s">
        <v>36</v>
      </c>
      <c r="Q312" s="21">
        <v>3.0</v>
      </c>
      <c r="R312" s="63"/>
      <c r="S312" s="12" t="s">
        <v>44</v>
      </c>
      <c r="T312" s="13" t="s">
        <v>47</v>
      </c>
      <c r="U312" s="24">
        <v>0.441949</v>
      </c>
      <c r="X312" s="14">
        <v>12138.2</v>
      </c>
      <c r="Y312" s="14">
        <v>1.0</v>
      </c>
      <c r="Z312" s="14" t="s">
        <v>72</v>
      </c>
      <c r="AA312" s="12">
        <v>59122.0</v>
      </c>
      <c r="AB312" s="24">
        <v>1.906129</v>
      </c>
      <c r="AG312" s="25"/>
    </row>
    <row r="313" ht="14.25" customHeight="1">
      <c r="A313" s="13">
        <v>34.0</v>
      </c>
      <c r="B313" s="15">
        <v>368.0</v>
      </c>
      <c r="C313" s="15">
        <v>10.0</v>
      </c>
      <c r="D313" s="15">
        <v>355.0</v>
      </c>
      <c r="E313" s="16" t="s">
        <v>239</v>
      </c>
      <c r="F313" s="12" t="s">
        <v>326</v>
      </c>
      <c r="G313" s="18" t="s">
        <v>327</v>
      </c>
      <c r="H313" s="12" t="b">
        <f t="shared" si="29"/>
        <v>1</v>
      </c>
      <c r="I313" s="14" t="s">
        <v>33</v>
      </c>
      <c r="J313" s="12" t="s">
        <v>328</v>
      </c>
      <c r="K313" s="12" t="s">
        <v>328</v>
      </c>
      <c r="L313" s="19" t="s">
        <v>726</v>
      </c>
      <c r="M313" s="13" t="s">
        <v>56</v>
      </c>
      <c r="N313" s="13">
        <v>2015.0</v>
      </c>
      <c r="O313" s="13">
        <v>1.0</v>
      </c>
      <c r="P313" s="13" t="s">
        <v>36</v>
      </c>
      <c r="Q313" s="21">
        <v>3.0</v>
      </c>
      <c r="R313" s="63"/>
      <c r="S313" s="12" t="s">
        <v>44</v>
      </c>
      <c r="T313" s="13" t="s">
        <v>71</v>
      </c>
      <c r="U313" s="12">
        <v>0.3</v>
      </c>
      <c r="X313" s="14">
        <v>12138.2</v>
      </c>
      <c r="Y313" s="14">
        <v>1.0</v>
      </c>
      <c r="Z313" s="14" t="s">
        <v>72</v>
      </c>
      <c r="AA313" s="12">
        <v>5213.0</v>
      </c>
      <c r="AB313" s="12">
        <v>2.01</v>
      </c>
      <c r="AE313" s="39"/>
      <c r="AF313" s="39"/>
      <c r="AG313" s="13"/>
    </row>
    <row r="314" ht="14.25" customHeight="1">
      <c r="A314" s="32">
        <v>34.0</v>
      </c>
      <c r="B314" s="15">
        <v>362.0</v>
      </c>
      <c r="C314" s="15">
        <v>10.0</v>
      </c>
      <c r="D314" s="15">
        <v>356.0</v>
      </c>
      <c r="E314" s="38" t="s">
        <v>239</v>
      </c>
      <c r="F314" s="39" t="s">
        <v>727</v>
      </c>
      <c r="G314" s="18" t="s">
        <v>728</v>
      </c>
      <c r="H314" s="12" t="b">
        <f t="shared" si="29"/>
        <v>1</v>
      </c>
      <c r="I314" s="40" t="s">
        <v>33</v>
      </c>
      <c r="J314" s="39" t="s">
        <v>729</v>
      </c>
      <c r="K314" s="39" t="s">
        <v>729</v>
      </c>
      <c r="L314" s="19" t="s">
        <v>730</v>
      </c>
      <c r="M314" s="32" t="s">
        <v>362</v>
      </c>
      <c r="N314" s="32">
        <v>2019.0</v>
      </c>
      <c r="O314" s="32">
        <v>3.0</v>
      </c>
      <c r="P314" s="32" t="s">
        <v>36</v>
      </c>
      <c r="Q314" s="21">
        <v>3.0</v>
      </c>
      <c r="R314" s="54"/>
      <c r="S314" s="32" t="s">
        <v>114</v>
      </c>
      <c r="T314" s="32" t="s">
        <v>71</v>
      </c>
      <c r="U314" s="39">
        <v>0.34</v>
      </c>
      <c r="V314" s="39"/>
      <c r="W314" s="39"/>
      <c r="X314" s="40">
        <v>7557.0</v>
      </c>
      <c r="Y314" s="40">
        <v>1.0</v>
      </c>
      <c r="Z314" s="40">
        <v>1.0</v>
      </c>
      <c r="AA314" s="39"/>
      <c r="AB314" s="39"/>
      <c r="AC314" s="39"/>
      <c r="AD314" s="39"/>
      <c r="AG314" s="25"/>
    </row>
    <row r="315" ht="14.25" customHeight="1">
      <c r="A315" s="120">
        <v>34.0</v>
      </c>
      <c r="B315" s="15">
        <v>363.0</v>
      </c>
      <c r="C315" s="15">
        <v>10.0</v>
      </c>
      <c r="D315" s="15">
        <v>357.0</v>
      </c>
      <c r="E315" s="16" t="s">
        <v>239</v>
      </c>
      <c r="F315" s="105" t="s">
        <v>727</v>
      </c>
      <c r="G315" s="18" t="s">
        <v>731</v>
      </c>
      <c r="H315" s="12" t="b">
        <f t="shared" si="29"/>
        <v>1</v>
      </c>
      <c r="I315" s="139" t="s">
        <v>33</v>
      </c>
      <c r="J315" s="105" t="s">
        <v>732</v>
      </c>
      <c r="K315" s="105" t="s">
        <v>732</v>
      </c>
      <c r="L315" s="19" t="s">
        <v>733</v>
      </c>
      <c r="M315" s="13" t="s">
        <v>362</v>
      </c>
      <c r="N315" s="13">
        <v>2019.0</v>
      </c>
      <c r="O315" s="13">
        <v>3.0</v>
      </c>
      <c r="P315" s="13" t="s">
        <v>36</v>
      </c>
      <c r="Q315" s="21">
        <v>3.0</v>
      </c>
      <c r="R315" s="57"/>
      <c r="S315" s="13" t="s">
        <v>114</v>
      </c>
      <c r="T315" s="13" t="s">
        <v>71</v>
      </c>
      <c r="U315" s="12">
        <v>0.55</v>
      </c>
      <c r="X315" s="14">
        <v>156.0</v>
      </c>
      <c r="Y315" s="14">
        <v>1.0</v>
      </c>
      <c r="Z315" s="14">
        <v>1.0</v>
      </c>
      <c r="AG315" s="13"/>
    </row>
    <row r="316" ht="14.25" customHeight="1">
      <c r="A316" s="57">
        <v>34.0</v>
      </c>
      <c r="B316" s="15">
        <v>317.0</v>
      </c>
      <c r="C316" s="15">
        <v>10.0</v>
      </c>
      <c r="D316" s="15">
        <v>358.0</v>
      </c>
      <c r="E316" s="62" t="s">
        <v>239</v>
      </c>
      <c r="F316" s="63" t="s">
        <v>734</v>
      </c>
      <c r="G316" s="63"/>
      <c r="I316" s="63"/>
      <c r="K316" s="12" t="s">
        <v>735</v>
      </c>
      <c r="L316" s="13"/>
      <c r="M316" s="57" t="s">
        <v>56</v>
      </c>
      <c r="N316" s="57">
        <v>2015.0</v>
      </c>
      <c r="O316" s="57">
        <v>1.0</v>
      </c>
      <c r="P316" s="57" t="s">
        <v>36</v>
      </c>
      <c r="Q316" s="21">
        <v>3.0</v>
      </c>
      <c r="S316" s="63" t="s">
        <v>44</v>
      </c>
      <c r="T316" s="57" t="s">
        <v>47</v>
      </c>
      <c r="U316" s="63">
        <v>0.96</v>
      </c>
      <c r="V316" s="63"/>
      <c r="W316" s="63"/>
      <c r="X316" s="63"/>
      <c r="Y316" s="63"/>
      <c r="Z316" s="63"/>
      <c r="AA316" s="63">
        <v>123352.0</v>
      </c>
      <c r="AB316" s="63">
        <v>1.08</v>
      </c>
      <c r="AC316" s="63"/>
      <c r="AD316" s="63"/>
      <c r="AE316" s="52"/>
      <c r="AF316" s="52"/>
      <c r="AG316" s="67"/>
    </row>
    <row r="317" ht="14.25" customHeight="1">
      <c r="A317" s="13">
        <v>34.0</v>
      </c>
      <c r="B317" s="15">
        <v>212.0</v>
      </c>
      <c r="C317" s="15">
        <v>10.0</v>
      </c>
      <c r="D317" s="15">
        <v>359.0</v>
      </c>
      <c r="E317" s="16" t="s">
        <v>239</v>
      </c>
      <c r="F317" s="12" t="s">
        <v>289</v>
      </c>
      <c r="K317" s="12" t="s">
        <v>736</v>
      </c>
      <c r="L317" s="13"/>
      <c r="M317" s="13" t="s">
        <v>283</v>
      </c>
      <c r="N317" s="13">
        <v>2021.0</v>
      </c>
      <c r="O317" s="13">
        <v>1.0</v>
      </c>
      <c r="P317" s="13" t="s">
        <v>36</v>
      </c>
      <c r="Q317" s="21">
        <v>3.0</v>
      </c>
      <c r="R317" s="80" t="s">
        <v>37</v>
      </c>
      <c r="S317" s="12" t="s">
        <v>44</v>
      </c>
      <c r="T317" s="13" t="s">
        <v>189</v>
      </c>
      <c r="U317" s="24">
        <v>0.857336171373047</v>
      </c>
      <c r="AA317" s="12">
        <v>150.0</v>
      </c>
      <c r="AB317" s="24">
        <v>2.037396785541</v>
      </c>
      <c r="AE317" s="12" t="s">
        <v>66</v>
      </c>
      <c r="AF317" s="12" t="s">
        <v>49</v>
      </c>
      <c r="AG317" s="13"/>
    </row>
    <row r="318" ht="14.25" customHeight="1">
      <c r="A318" s="13">
        <v>34.0</v>
      </c>
      <c r="B318" s="15">
        <v>275.0</v>
      </c>
      <c r="C318" s="15">
        <v>10.0</v>
      </c>
      <c r="D318" s="15">
        <v>360.0</v>
      </c>
      <c r="E318" s="16" t="s">
        <v>239</v>
      </c>
      <c r="F318" s="12" t="s">
        <v>737</v>
      </c>
      <c r="G318" s="27" t="s">
        <v>738</v>
      </c>
      <c r="H318" s="12" t="b">
        <f t="shared" ref="H318:H329" si="30">J318=K318</f>
        <v>1</v>
      </c>
      <c r="I318" s="14" t="s">
        <v>33</v>
      </c>
      <c r="J318" s="12" t="s">
        <v>739</v>
      </c>
      <c r="K318" s="12" t="s">
        <v>739</v>
      </c>
      <c r="L318" s="19" t="s">
        <v>740</v>
      </c>
      <c r="M318" s="13" t="s">
        <v>117</v>
      </c>
      <c r="N318" s="13">
        <v>2021.0</v>
      </c>
      <c r="O318" s="13">
        <v>3.0</v>
      </c>
      <c r="P318" s="13" t="s">
        <v>43</v>
      </c>
      <c r="Q318" s="14">
        <v>1.0</v>
      </c>
      <c r="R318" s="13"/>
      <c r="S318" s="13" t="s">
        <v>114</v>
      </c>
      <c r="T318" s="13" t="s">
        <v>39</v>
      </c>
      <c r="W318" s="12">
        <v>173.0</v>
      </c>
      <c r="X318" s="14">
        <v>319.3</v>
      </c>
      <c r="Y318" s="14">
        <v>200.0</v>
      </c>
      <c r="Z318" s="118" t="s">
        <v>72</v>
      </c>
      <c r="AA318" s="119">
        <v>216.0</v>
      </c>
      <c r="AG318" s="13"/>
    </row>
    <row r="319" ht="14.25" customHeight="1">
      <c r="A319" s="13">
        <v>34.0</v>
      </c>
      <c r="B319" s="15">
        <v>5.0</v>
      </c>
      <c r="C319" s="15">
        <v>10.0</v>
      </c>
      <c r="D319" s="15">
        <v>361.0</v>
      </c>
      <c r="E319" s="16" t="s">
        <v>239</v>
      </c>
      <c r="F319" s="17"/>
      <c r="G319" s="27" t="s">
        <v>738</v>
      </c>
      <c r="H319" s="12" t="b">
        <f t="shared" si="30"/>
        <v>1</v>
      </c>
      <c r="I319" s="76" t="s">
        <v>33</v>
      </c>
      <c r="J319" s="77" t="s">
        <v>739</v>
      </c>
      <c r="K319" s="77" t="s">
        <v>739</v>
      </c>
      <c r="L319" s="19" t="s">
        <v>741</v>
      </c>
      <c r="M319" s="13" t="s">
        <v>501</v>
      </c>
      <c r="N319" s="13">
        <v>2021.0</v>
      </c>
      <c r="O319" s="13">
        <v>3.0</v>
      </c>
      <c r="P319" s="13" t="s">
        <v>43</v>
      </c>
      <c r="Q319" s="14">
        <v>1.0</v>
      </c>
      <c r="R319" s="94" t="s">
        <v>127</v>
      </c>
      <c r="S319" s="13" t="s">
        <v>114</v>
      </c>
      <c r="T319" s="13" t="s">
        <v>47</v>
      </c>
      <c r="X319" s="14">
        <v>319.3</v>
      </c>
      <c r="Y319" s="14">
        <v>1.0</v>
      </c>
      <c r="Z319" s="14" t="s">
        <v>72</v>
      </c>
      <c r="AG319" s="13"/>
    </row>
    <row r="320" ht="14.25" customHeight="1">
      <c r="A320" s="32">
        <v>34.0</v>
      </c>
      <c r="B320" s="15">
        <v>120.0</v>
      </c>
      <c r="C320" s="15">
        <v>10.0</v>
      </c>
      <c r="D320" s="37">
        <v>362.0</v>
      </c>
      <c r="E320" s="38" t="s">
        <v>239</v>
      </c>
      <c r="F320" s="39" t="s">
        <v>742</v>
      </c>
      <c r="G320" s="39" t="s">
        <v>742</v>
      </c>
      <c r="H320" s="12" t="b">
        <f t="shared" si="30"/>
        <v>1</v>
      </c>
      <c r="I320" s="40" t="s">
        <v>33</v>
      </c>
      <c r="J320" s="39" t="s">
        <v>743</v>
      </c>
      <c r="K320" s="39" t="s">
        <v>743</v>
      </c>
      <c r="L320" s="19" t="s">
        <v>744</v>
      </c>
      <c r="M320" s="32" t="s">
        <v>150</v>
      </c>
      <c r="N320" s="32">
        <v>2021.0</v>
      </c>
      <c r="O320" s="32">
        <v>2.0</v>
      </c>
      <c r="P320" s="32" t="s">
        <v>46</v>
      </c>
      <c r="Q320" s="14">
        <v>2.0</v>
      </c>
      <c r="R320" s="46" t="s">
        <v>127</v>
      </c>
      <c r="S320" s="32" t="s">
        <v>38</v>
      </c>
      <c r="T320" s="32" t="s">
        <v>47</v>
      </c>
      <c r="U320" s="72">
        <v>1.391373621</v>
      </c>
      <c r="V320" s="39"/>
      <c r="W320" s="39"/>
      <c r="X320" s="40">
        <v>113.7</v>
      </c>
      <c r="Y320" s="40">
        <v>52.2</v>
      </c>
      <c r="Z320" s="40">
        <v>1.0</v>
      </c>
      <c r="AA320" s="39"/>
      <c r="AB320" s="39"/>
      <c r="AC320" s="39"/>
      <c r="AD320" s="39"/>
      <c r="AE320" s="12" t="s">
        <v>51</v>
      </c>
      <c r="AF320" s="12" t="s">
        <v>52</v>
      </c>
      <c r="AG320" s="25"/>
    </row>
    <row r="321" ht="14.25" customHeight="1">
      <c r="A321" s="54">
        <v>34.0</v>
      </c>
      <c r="B321" s="15">
        <v>322.0</v>
      </c>
      <c r="C321" s="15">
        <v>10.0</v>
      </c>
      <c r="D321" s="37">
        <v>363.0</v>
      </c>
      <c r="E321" s="51" t="s">
        <v>239</v>
      </c>
      <c r="F321" s="52" t="s">
        <v>742</v>
      </c>
      <c r="G321" s="39" t="s">
        <v>742</v>
      </c>
      <c r="H321" s="12" t="b">
        <f t="shared" si="30"/>
        <v>1</v>
      </c>
      <c r="I321" s="53" t="s">
        <v>33</v>
      </c>
      <c r="J321" s="52" t="s">
        <v>743</v>
      </c>
      <c r="K321" s="52" t="s">
        <v>743</v>
      </c>
      <c r="L321" s="19" t="s">
        <v>745</v>
      </c>
      <c r="M321" s="54" t="s">
        <v>111</v>
      </c>
      <c r="N321" s="54">
        <v>2020.0</v>
      </c>
      <c r="O321" s="54">
        <v>3.0</v>
      </c>
      <c r="P321" s="54" t="s">
        <v>43</v>
      </c>
      <c r="Q321" s="14">
        <v>1.0</v>
      </c>
      <c r="R321" s="32"/>
      <c r="S321" s="54" t="s">
        <v>114</v>
      </c>
      <c r="T321" s="54" t="s">
        <v>39</v>
      </c>
      <c r="U321" s="52"/>
      <c r="V321" s="52"/>
      <c r="W321" s="52"/>
      <c r="X321" s="53">
        <v>113.7</v>
      </c>
      <c r="Y321" s="53">
        <v>1.0</v>
      </c>
      <c r="Z321" s="53" t="s">
        <v>72</v>
      </c>
      <c r="AA321" s="52"/>
      <c r="AB321" s="52"/>
      <c r="AC321" s="52"/>
      <c r="AD321" s="52"/>
      <c r="AE321" s="63"/>
      <c r="AF321" s="63"/>
      <c r="AG321" s="57"/>
    </row>
    <row r="322" ht="14.25" customHeight="1">
      <c r="A322" s="32">
        <v>34.0</v>
      </c>
      <c r="B322" s="15">
        <v>73.0</v>
      </c>
      <c r="C322" s="15">
        <v>10.0</v>
      </c>
      <c r="D322" s="37">
        <v>364.0</v>
      </c>
      <c r="E322" s="38" t="s">
        <v>239</v>
      </c>
      <c r="F322" s="39" t="s">
        <v>742</v>
      </c>
      <c r="G322" s="39" t="s">
        <v>742</v>
      </c>
      <c r="H322" s="12" t="b">
        <f t="shared" si="30"/>
        <v>1</v>
      </c>
      <c r="I322" s="48" t="s">
        <v>33</v>
      </c>
      <c r="J322" s="48" t="s">
        <v>743</v>
      </c>
      <c r="K322" s="48" t="s">
        <v>743</v>
      </c>
      <c r="L322" s="19" t="s">
        <v>746</v>
      </c>
      <c r="M322" s="32" t="s">
        <v>123</v>
      </c>
      <c r="N322" s="32">
        <v>2020.0</v>
      </c>
      <c r="O322" s="32">
        <v>3.0</v>
      </c>
      <c r="P322" s="32" t="s">
        <v>36</v>
      </c>
      <c r="Q322" s="21">
        <v>3.0</v>
      </c>
      <c r="R322" s="46" t="s">
        <v>127</v>
      </c>
      <c r="S322" s="32" t="s">
        <v>114</v>
      </c>
      <c r="T322" s="32" t="s">
        <v>47</v>
      </c>
      <c r="U322" s="39"/>
      <c r="V322" s="39"/>
      <c r="W322" s="39"/>
      <c r="X322" s="40">
        <v>113.7</v>
      </c>
      <c r="Y322" s="40">
        <v>1.0</v>
      </c>
      <c r="Z322" s="40" t="s">
        <v>72</v>
      </c>
      <c r="AA322" s="39"/>
      <c r="AB322" s="39"/>
      <c r="AC322" s="39"/>
      <c r="AD322" s="39"/>
      <c r="AG322" s="32"/>
      <c r="AH322" s="26"/>
      <c r="AI322" s="26"/>
      <c r="AJ322" s="26"/>
      <c r="AK322" s="26"/>
      <c r="AL322" s="26"/>
      <c r="AM322" s="26"/>
      <c r="AN322" s="26"/>
      <c r="AO322" s="26"/>
      <c r="AP322" s="26"/>
      <c r="AQ322" s="26"/>
      <c r="AR322" s="26"/>
      <c r="AS322" s="26"/>
      <c r="AT322" s="26"/>
      <c r="AU322" s="26"/>
      <c r="AV322" s="26"/>
      <c r="AW322" s="26"/>
      <c r="AX322" s="26"/>
      <c r="AY322" s="26"/>
      <c r="AZ322" s="26"/>
    </row>
    <row r="323" ht="14.25" customHeight="1">
      <c r="A323" s="57">
        <v>34.0</v>
      </c>
      <c r="B323" s="15">
        <v>336.0</v>
      </c>
      <c r="C323" s="15">
        <v>10.0</v>
      </c>
      <c r="D323" s="15">
        <v>365.0</v>
      </c>
      <c r="E323" s="62" t="s">
        <v>239</v>
      </c>
      <c r="F323" s="63" t="s">
        <v>747</v>
      </c>
      <c r="G323" s="63" t="s">
        <v>747</v>
      </c>
      <c r="H323" s="12" t="b">
        <f t="shared" si="30"/>
        <v>1</v>
      </c>
      <c r="I323" s="64" t="s">
        <v>33</v>
      </c>
      <c r="J323" s="63" t="s">
        <v>748</v>
      </c>
      <c r="K323" s="63" t="s">
        <v>748</v>
      </c>
      <c r="L323" s="19" t="s">
        <v>749</v>
      </c>
      <c r="M323" s="57" t="s">
        <v>121</v>
      </c>
      <c r="N323" s="57">
        <v>2022.0</v>
      </c>
      <c r="O323" s="57">
        <v>3.0</v>
      </c>
      <c r="P323" s="57" t="s">
        <v>46</v>
      </c>
      <c r="Q323" s="14">
        <v>2.0</v>
      </c>
      <c r="R323" s="57"/>
      <c r="S323" s="57" t="s">
        <v>114</v>
      </c>
      <c r="T323" s="57" t="s">
        <v>39</v>
      </c>
      <c r="U323" s="63">
        <v>1.48</v>
      </c>
      <c r="V323" s="63"/>
      <c r="W323" s="63"/>
      <c r="X323" s="64">
        <v>84.2</v>
      </c>
      <c r="Y323" s="64">
        <v>83.2</v>
      </c>
      <c r="Z323" s="64">
        <v>1.0</v>
      </c>
      <c r="AA323" s="63"/>
      <c r="AB323" s="63"/>
      <c r="AC323" s="63"/>
      <c r="AD323" s="63"/>
      <c r="AE323" s="63"/>
      <c r="AF323" s="63"/>
      <c r="AG323" s="57"/>
      <c r="AH323" s="26"/>
      <c r="AI323" s="26"/>
      <c r="AJ323" s="26"/>
      <c r="AK323" s="26"/>
      <c r="AL323" s="26"/>
      <c r="AM323" s="26"/>
      <c r="AN323" s="26"/>
      <c r="AO323" s="26"/>
      <c r="AP323" s="26"/>
      <c r="AQ323" s="26"/>
      <c r="AR323" s="26"/>
      <c r="AS323" s="26"/>
      <c r="AT323" s="26"/>
      <c r="AU323" s="26"/>
      <c r="AV323" s="26"/>
      <c r="AW323" s="26"/>
      <c r="AX323" s="26"/>
      <c r="AY323" s="26"/>
      <c r="AZ323" s="26"/>
    </row>
    <row r="324" ht="14.25" customHeight="1">
      <c r="A324" s="13">
        <v>34.0</v>
      </c>
      <c r="B324" s="15">
        <v>316.0</v>
      </c>
      <c r="C324" s="15">
        <v>10.0</v>
      </c>
      <c r="D324" s="15">
        <v>366.0</v>
      </c>
      <c r="E324" s="16" t="s">
        <v>239</v>
      </c>
      <c r="F324" s="12" t="s">
        <v>750</v>
      </c>
      <c r="G324" s="12" t="s">
        <v>747</v>
      </c>
      <c r="H324" s="12" t="b">
        <f t="shared" si="30"/>
        <v>1</v>
      </c>
      <c r="I324" s="14" t="s">
        <v>33</v>
      </c>
      <c r="J324" s="14" t="s">
        <v>751</v>
      </c>
      <c r="K324" s="14" t="s">
        <v>751</v>
      </c>
      <c r="L324" s="19" t="s">
        <v>752</v>
      </c>
      <c r="M324" s="13" t="s">
        <v>150</v>
      </c>
      <c r="N324" s="13">
        <v>2022.0</v>
      </c>
      <c r="O324" s="13">
        <v>3.0</v>
      </c>
      <c r="P324" s="13" t="s">
        <v>43</v>
      </c>
      <c r="Q324" s="14">
        <v>1.0</v>
      </c>
      <c r="R324" s="57"/>
      <c r="S324" s="13" t="s">
        <v>38</v>
      </c>
      <c r="T324" s="13" t="s">
        <v>39</v>
      </c>
      <c r="U324" s="107">
        <v>1.0913705583756346</v>
      </c>
      <c r="X324" s="14">
        <v>84.2</v>
      </c>
      <c r="Y324" s="14">
        <v>1.0</v>
      </c>
      <c r="Z324" s="14" t="s">
        <v>72</v>
      </c>
      <c r="AG324" s="32"/>
    </row>
    <row r="325" ht="14.25" customHeight="1">
      <c r="A325" s="13">
        <v>34.0</v>
      </c>
      <c r="B325" s="15">
        <v>349.0</v>
      </c>
      <c r="C325" s="15">
        <v>10.0</v>
      </c>
      <c r="D325" s="15">
        <v>367.0</v>
      </c>
      <c r="E325" s="16" t="s">
        <v>239</v>
      </c>
      <c r="F325" s="12" t="s">
        <v>753</v>
      </c>
      <c r="G325" s="12" t="s">
        <v>753</v>
      </c>
      <c r="H325" s="12" t="b">
        <f t="shared" si="30"/>
        <v>1</v>
      </c>
      <c r="I325" s="14" t="s">
        <v>33</v>
      </c>
      <c r="J325" s="12" t="s">
        <v>754</v>
      </c>
      <c r="K325" s="12" t="s">
        <v>754</v>
      </c>
      <c r="L325" s="19" t="s">
        <v>755</v>
      </c>
      <c r="M325" s="13" t="s">
        <v>486</v>
      </c>
      <c r="N325" s="13">
        <v>2022.0</v>
      </c>
      <c r="O325" s="13">
        <v>3.0</v>
      </c>
      <c r="P325" s="13" t="s">
        <v>43</v>
      </c>
      <c r="Q325" s="14">
        <v>1.0</v>
      </c>
      <c r="R325" s="57"/>
      <c r="S325" s="13" t="s">
        <v>114</v>
      </c>
      <c r="T325" s="13" t="s">
        <v>39</v>
      </c>
      <c r="Y325" s="14">
        <v>1.0</v>
      </c>
      <c r="Z325" s="14">
        <v>1.0</v>
      </c>
      <c r="AG325" s="25"/>
    </row>
    <row r="326" ht="14.25" customHeight="1">
      <c r="A326" s="13">
        <v>34.0</v>
      </c>
      <c r="B326" s="15">
        <v>350.0</v>
      </c>
      <c r="C326" s="15">
        <v>10.0</v>
      </c>
      <c r="D326" s="15">
        <v>398.0</v>
      </c>
      <c r="E326" s="16" t="s">
        <v>239</v>
      </c>
      <c r="F326" s="12" t="s">
        <v>753</v>
      </c>
      <c r="G326" s="12" t="s">
        <v>753</v>
      </c>
      <c r="H326" s="12" t="b">
        <f t="shared" si="30"/>
        <v>1</v>
      </c>
      <c r="I326" s="14" t="s">
        <v>33</v>
      </c>
      <c r="J326" s="12" t="s">
        <v>754</v>
      </c>
      <c r="K326" s="12" t="s">
        <v>754</v>
      </c>
      <c r="L326" s="19" t="s">
        <v>756</v>
      </c>
      <c r="M326" s="13" t="s">
        <v>522</v>
      </c>
      <c r="N326" s="13">
        <v>2022.0</v>
      </c>
      <c r="O326" s="13">
        <v>3.0</v>
      </c>
      <c r="P326" s="13" t="s">
        <v>46</v>
      </c>
      <c r="Q326" s="14">
        <v>2.0</v>
      </c>
      <c r="R326" s="57"/>
      <c r="S326" s="13" t="s">
        <v>114</v>
      </c>
      <c r="T326" s="13" t="s">
        <v>47</v>
      </c>
      <c r="Y326" s="14">
        <v>1.0</v>
      </c>
      <c r="Z326" s="14">
        <v>1.0</v>
      </c>
      <c r="AE326" s="12" t="s">
        <v>66</v>
      </c>
      <c r="AF326" s="12" t="s">
        <v>49</v>
      </c>
      <c r="AG326" s="13"/>
    </row>
    <row r="327" ht="14.25" customHeight="1">
      <c r="A327" s="13">
        <v>34.0</v>
      </c>
      <c r="B327" s="15">
        <v>117.0</v>
      </c>
      <c r="C327" s="15">
        <v>10.0</v>
      </c>
      <c r="D327" s="15">
        <v>399.0</v>
      </c>
      <c r="E327" s="16" t="s">
        <v>239</v>
      </c>
      <c r="F327" s="17"/>
      <c r="G327" s="12" t="s">
        <v>757</v>
      </c>
      <c r="H327" s="12" t="b">
        <f t="shared" si="30"/>
        <v>1</v>
      </c>
      <c r="I327" s="14" t="s">
        <v>33</v>
      </c>
      <c r="J327" s="12" t="s">
        <v>758</v>
      </c>
      <c r="K327" s="12" t="s">
        <v>758</v>
      </c>
      <c r="L327" s="19" t="s">
        <v>759</v>
      </c>
      <c r="M327" s="13" t="s">
        <v>35</v>
      </c>
      <c r="N327" s="20">
        <v>2020.0</v>
      </c>
      <c r="O327" s="13">
        <v>2.0</v>
      </c>
      <c r="P327" s="13" t="s">
        <v>46</v>
      </c>
      <c r="Q327" s="14">
        <v>2.0</v>
      </c>
      <c r="R327" s="94" t="s">
        <v>127</v>
      </c>
      <c r="S327" s="12" t="s">
        <v>38</v>
      </c>
      <c r="T327" s="13" t="s">
        <v>39</v>
      </c>
      <c r="U327" s="23">
        <v>1.215006664</v>
      </c>
      <c r="X327" s="14">
        <v>386.0</v>
      </c>
      <c r="Y327" s="14">
        <v>346.0</v>
      </c>
      <c r="Z327" s="14">
        <v>1.0</v>
      </c>
      <c r="AE327" s="12" t="s">
        <v>129</v>
      </c>
      <c r="AG327" s="25"/>
    </row>
    <row r="328" ht="14.25" customHeight="1">
      <c r="A328" s="13">
        <v>34.0</v>
      </c>
      <c r="B328" s="15">
        <v>315.0</v>
      </c>
      <c r="C328" s="15">
        <v>10.0</v>
      </c>
      <c r="D328" s="15">
        <v>400.0</v>
      </c>
      <c r="E328" s="16" t="s">
        <v>239</v>
      </c>
      <c r="F328" s="12" t="s">
        <v>757</v>
      </c>
      <c r="G328" s="12" t="s">
        <v>757</v>
      </c>
      <c r="H328" s="12" t="b">
        <f t="shared" si="30"/>
        <v>1</v>
      </c>
      <c r="I328" s="14" t="s">
        <v>33</v>
      </c>
      <c r="J328" s="12" t="s">
        <v>760</v>
      </c>
      <c r="K328" s="12" t="s">
        <v>760</v>
      </c>
      <c r="L328" s="19" t="s">
        <v>761</v>
      </c>
      <c r="M328" s="13" t="s">
        <v>121</v>
      </c>
      <c r="N328" s="13">
        <v>2022.0</v>
      </c>
      <c r="O328" s="13">
        <v>3.0</v>
      </c>
      <c r="P328" s="13" t="s">
        <v>46</v>
      </c>
      <c r="Q328" s="14">
        <v>2.0</v>
      </c>
      <c r="R328" s="57"/>
      <c r="S328" s="13" t="s">
        <v>114</v>
      </c>
      <c r="T328" s="13" t="s">
        <v>39</v>
      </c>
      <c r="U328" s="12">
        <v>1.4</v>
      </c>
      <c r="X328" s="14">
        <v>386.0</v>
      </c>
      <c r="Y328" s="14">
        <v>40.0</v>
      </c>
      <c r="Z328" s="14" t="s">
        <v>72</v>
      </c>
      <c r="AE328" s="39"/>
      <c r="AF328" s="39"/>
      <c r="AG328" s="25"/>
    </row>
    <row r="329" ht="14.25" customHeight="1">
      <c r="A329" s="13">
        <v>34.0</v>
      </c>
      <c r="B329" s="15">
        <v>314.0</v>
      </c>
      <c r="C329" s="15">
        <v>10.0</v>
      </c>
      <c r="D329" s="15">
        <v>401.0</v>
      </c>
      <c r="E329" s="16" t="s">
        <v>239</v>
      </c>
      <c r="F329" s="12" t="s">
        <v>762</v>
      </c>
      <c r="G329" s="12" t="s">
        <v>762</v>
      </c>
      <c r="H329" s="12" t="b">
        <f t="shared" si="30"/>
        <v>1</v>
      </c>
      <c r="I329" s="14" t="s">
        <v>33</v>
      </c>
      <c r="J329" s="12" t="s">
        <v>763</v>
      </c>
      <c r="K329" s="12" t="s">
        <v>763</v>
      </c>
      <c r="L329" s="19" t="s">
        <v>764</v>
      </c>
      <c r="M329" s="13" t="s">
        <v>121</v>
      </c>
      <c r="N329" s="13">
        <v>2022.0</v>
      </c>
      <c r="O329" s="13">
        <v>3.0</v>
      </c>
      <c r="P329" s="13" t="s">
        <v>46</v>
      </c>
      <c r="Q329" s="14">
        <v>2.0</v>
      </c>
      <c r="R329" s="57"/>
      <c r="S329" s="13" t="s">
        <v>114</v>
      </c>
      <c r="T329" s="13" t="s">
        <v>39</v>
      </c>
      <c r="U329" s="12">
        <v>1.4</v>
      </c>
      <c r="X329" s="14">
        <v>10094.1</v>
      </c>
      <c r="Y329" s="14">
        <v>329.4</v>
      </c>
      <c r="Z329" s="14">
        <v>1.0</v>
      </c>
      <c r="AG329" s="13"/>
    </row>
    <row r="330" ht="14.25" customHeight="1">
      <c r="A330" s="13">
        <v>34.0</v>
      </c>
      <c r="B330" s="15">
        <v>2.0</v>
      </c>
      <c r="C330" s="15">
        <v>10.0</v>
      </c>
      <c r="D330" s="15">
        <v>402.0</v>
      </c>
      <c r="E330" s="16" t="s">
        <v>239</v>
      </c>
      <c r="F330" s="17"/>
      <c r="K330" s="12" t="s">
        <v>765</v>
      </c>
      <c r="L330" s="13"/>
      <c r="M330" s="13" t="s">
        <v>35</v>
      </c>
      <c r="N330" s="13">
        <v>2021.0</v>
      </c>
      <c r="O330" s="13">
        <v>2.0</v>
      </c>
      <c r="P330" s="13" t="s">
        <v>43</v>
      </c>
      <c r="Q330" s="14">
        <v>1.0</v>
      </c>
      <c r="R330" s="22" t="s">
        <v>127</v>
      </c>
      <c r="S330" s="12" t="s">
        <v>38</v>
      </c>
      <c r="T330" s="13" t="s">
        <v>39</v>
      </c>
      <c r="U330" s="29">
        <v>1.139437315</v>
      </c>
      <c r="AG330" s="13"/>
    </row>
    <row r="331" ht="14.25" customHeight="1">
      <c r="A331" s="32">
        <v>34.0</v>
      </c>
      <c r="B331" s="15">
        <v>7.0</v>
      </c>
      <c r="C331" s="15">
        <v>10.0</v>
      </c>
      <c r="D331" s="37">
        <v>403.0</v>
      </c>
      <c r="E331" s="38" t="s">
        <v>239</v>
      </c>
      <c r="F331" s="39" t="s">
        <v>766</v>
      </c>
      <c r="G331" s="40" t="s">
        <v>767</v>
      </c>
      <c r="H331" s="12" t="b">
        <f t="shared" ref="H331:H354" si="31">J331=K331</f>
        <v>1</v>
      </c>
      <c r="I331" s="60" t="s">
        <v>33</v>
      </c>
      <c r="J331" s="61" t="s">
        <v>768</v>
      </c>
      <c r="K331" s="60" t="s">
        <v>768</v>
      </c>
      <c r="L331" s="19" t="s">
        <v>767</v>
      </c>
      <c r="M331" s="32" t="s">
        <v>35</v>
      </c>
      <c r="N331" s="44">
        <v>2020.0</v>
      </c>
      <c r="O331" s="32">
        <v>2.0</v>
      </c>
      <c r="P331" s="32" t="s">
        <v>43</v>
      </c>
      <c r="Q331" s="14">
        <v>1.0</v>
      </c>
      <c r="R331" s="46" t="s">
        <v>127</v>
      </c>
      <c r="S331" s="32" t="s">
        <v>38</v>
      </c>
      <c r="T331" s="32" t="s">
        <v>39</v>
      </c>
      <c r="U331" s="45">
        <v>1.157586397</v>
      </c>
      <c r="V331" s="39"/>
      <c r="W331" s="39"/>
      <c r="X331" s="40">
        <v>3086.9</v>
      </c>
      <c r="Y331" s="40">
        <v>3086.9</v>
      </c>
      <c r="Z331" s="40">
        <v>1.0</v>
      </c>
      <c r="AA331" s="39"/>
      <c r="AB331" s="39"/>
      <c r="AC331" s="39"/>
      <c r="AD331" s="39"/>
      <c r="AG331" s="13"/>
    </row>
    <row r="332" ht="14.25" customHeight="1">
      <c r="A332" s="13">
        <v>34.0</v>
      </c>
      <c r="B332" s="15">
        <v>351.0</v>
      </c>
      <c r="C332" s="15">
        <v>10.0</v>
      </c>
      <c r="D332" s="15">
        <v>404.0</v>
      </c>
      <c r="E332" s="16" t="s">
        <v>239</v>
      </c>
      <c r="F332" s="12" t="s">
        <v>769</v>
      </c>
      <c r="G332" s="12" t="s">
        <v>769</v>
      </c>
      <c r="H332" s="12" t="b">
        <f t="shared" si="31"/>
        <v>1</v>
      </c>
      <c r="I332" s="14" t="s">
        <v>33</v>
      </c>
      <c r="J332" s="12" t="s">
        <v>770</v>
      </c>
      <c r="K332" s="12" t="s">
        <v>770</v>
      </c>
      <c r="L332" s="19" t="s">
        <v>771</v>
      </c>
      <c r="M332" s="13" t="s">
        <v>121</v>
      </c>
      <c r="N332" s="13">
        <v>2022.0</v>
      </c>
      <c r="O332" s="13">
        <v>3.0</v>
      </c>
      <c r="P332" s="13" t="s">
        <v>46</v>
      </c>
      <c r="Q332" s="14">
        <v>2.0</v>
      </c>
      <c r="R332" s="13"/>
      <c r="S332" s="13" t="s">
        <v>114</v>
      </c>
      <c r="T332" s="13" t="s">
        <v>39</v>
      </c>
      <c r="U332" s="12">
        <v>1.32</v>
      </c>
      <c r="X332" s="14">
        <v>64.0</v>
      </c>
      <c r="Y332" s="14">
        <v>64.0</v>
      </c>
      <c r="Z332" s="14">
        <v>1.0</v>
      </c>
      <c r="AE332" s="39"/>
      <c r="AF332" s="39"/>
      <c r="AG332" s="25"/>
    </row>
    <row r="333" ht="14.25" customHeight="1">
      <c r="A333" s="13">
        <v>34.0</v>
      </c>
      <c r="B333" s="15">
        <v>116.0</v>
      </c>
      <c r="C333" s="15">
        <v>10.0</v>
      </c>
      <c r="D333" s="15">
        <v>405.0</v>
      </c>
      <c r="E333" s="16" t="s">
        <v>239</v>
      </c>
      <c r="F333" s="17"/>
      <c r="G333" s="18" t="s">
        <v>772</v>
      </c>
      <c r="H333" s="12" t="b">
        <f t="shared" si="31"/>
        <v>1</v>
      </c>
      <c r="I333" s="14" t="s">
        <v>33</v>
      </c>
      <c r="J333" s="12" t="s">
        <v>773</v>
      </c>
      <c r="K333" s="12" t="s">
        <v>773</v>
      </c>
      <c r="L333" s="19" t="s">
        <v>772</v>
      </c>
      <c r="M333" s="13" t="s">
        <v>35</v>
      </c>
      <c r="N333" s="20">
        <v>2020.0</v>
      </c>
      <c r="O333" s="13">
        <v>2.0</v>
      </c>
      <c r="P333" s="13" t="s">
        <v>46</v>
      </c>
      <c r="Q333" s="14">
        <v>2.0</v>
      </c>
      <c r="R333" s="22" t="s">
        <v>127</v>
      </c>
      <c r="S333" s="12" t="s">
        <v>38</v>
      </c>
      <c r="T333" s="13" t="s">
        <v>39</v>
      </c>
      <c r="U333" s="23">
        <v>1.206222174</v>
      </c>
      <c r="X333" s="14">
        <v>45.2</v>
      </c>
      <c r="Y333" s="14">
        <v>45.2</v>
      </c>
      <c r="Z333" s="14">
        <v>1.0</v>
      </c>
      <c r="AG333" s="13"/>
    </row>
    <row r="334" ht="14.25" customHeight="1">
      <c r="A334" s="13">
        <v>34.0</v>
      </c>
      <c r="B334" s="15">
        <v>11.0</v>
      </c>
      <c r="C334" s="15">
        <v>10.0</v>
      </c>
      <c r="D334" s="15">
        <v>406.0</v>
      </c>
      <c r="E334" s="16" t="s">
        <v>239</v>
      </c>
      <c r="F334" s="17"/>
      <c r="G334" s="18" t="s">
        <v>774</v>
      </c>
      <c r="H334" s="12" t="b">
        <f t="shared" si="31"/>
        <v>1</v>
      </c>
      <c r="I334" s="30" t="s">
        <v>33</v>
      </c>
      <c r="J334" s="31" t="s">
        <v>775</v>
      </c>
      <c r="K334" s="31" t="s">
        <v>775</v>
      </c>
      <c r="L334" s="19" t="s">
        <v>774</v>
      </c>
      <c r="M334" s="13" t="s">
        <v>35</v>
      </c>
      <c r="N334" s="20">
        <v>2020.0</v>
      </c>
      <c r="O334" s="13">
        <v>2.0</v>
      </c>
      <c r="P334" s="13" t="s">
        <v>43</v>
      </c>
      <c r="Q334" s="14">
        <v>1.0</v>
      </c>
      <c r="R334" s="94" t="s">
        <v>127</v>
      </c>
      <c r="S334" s="12" t="s">
        <v>38</v>
      </c>
      <c r="T334" s="13" t="s">
        <v>39</v>
      </c>
      <c r="U334" s="23">
        <v>1.15100822</v>
      </c>
      <c r="X334" s="14">
        <v>172.0</v>
      </c>
      <c r="Y334" s="14">
        <v>172.0</v>
      </c>
      <c r="Z334" s="14">
        <v>1.0</v>
      </c>
      <c r="AG334" s="25"/>
    </row>
    <row r="335" ht="14.25" customHeight="1">
      <c r="A335" s="13">
        <v>34.0</v>
      </c>
      <c r="B335" s="15">
        <v>71.0</v>
      </c>
      <c r="C335" s="15">
        <v>10.0</v>
      </c>
      <c r="D335" s="15">
        <v>407.0</v>
      </c>
      <c r="E335" s="16" t="s">
        <v>239</v>
      </c>
      <c r="F335" s="17"/>
      <c r="G335" s="27" t="s">
        <v>776</v>
      </c>
      <c r="H335" s="12" t="b">
        <f t="shared" si="31"/>
        <v>1</v>
      </c>
      <c r="I335" s="76" t="s">
        <v>33</v>
      </c>
      <c r="J335" s="77" t="s">
        <v>777</v>
      </c>
      <c r="K335" s="77" t="s">
        <v>777</v>
      </c>
      <c r="L335" s="19" t="s">
        <v>778</v>
      </c>
      <c r="M335" s="13" t="s">
        <v>501</v>
      </c>
      <c r="N335" s="13">
        <v>2021.0</v>
      </c>
      <c r="O335" s="13">
        <v>3.0</v>
      </c>
      <c r="P335" s="13" t="s">
        <v>36</v>
      </c>
      <c r="Q335" s="21">
        <v>3.0</v>
      </c>
      <c r="R335" s="94" t="s">
        <v>127</v>
      </c>
      <c r="S335" s="13" t="s">
        <v>114</v>
      </c>
      <c r="T335" s="13" t="s">
        <v>47</v>
      </c>
      <c r="Y335" s="14">
        <v>1.0</v>
      </c>
      <c r="Z335" s="14">
        <v>1.0</v>
      </c>
      <c r="AG335" s="13"/>
    </row>
    <row r="336" ht="14.25" customHeight="1">
      <c r="A336" s="13">
        <v>34.0</v>
      </c>
      <c r="B336" s="15">
        <v>119.0</v>
      </c>
      <c r="C336" s="15">
        <v>10.0</v>
      </c>
      <c r="D336" s="15">
        <v>408.0</v>
      </c>
      <c r="E336" s="16" t="s">
        <v>239</v>
      </c>
      <c r="F336" s="17"/>
      <c r="G336" s="18" t="s">
        <v>779</v>
      </c>
      <c r="H336" s="12" t="b">
        <f t="shared" si="31"/>
        <v>1</v>
      </c>
      <c r="I336" s="14" t="s">
        <v>33</v>
      </c>
      <c r="J336" s="12" t="s">
        <v>780</v>
      </c>
      <c r="K336" s="12" t="s">
        <v>780</v>
      </c>
      <c r="L336" s="19" t="s">
        <v>779</v>
      </c>
      <c r="M336" s="13" t="s">
        <v>35</v>
      </c>
      <c r="N336" s="20">
        <v>2020.0</v>
      </c>
      <c r="O336" s="13">
        <v>2.0</v>
      </c>
      <c r="P336" s="13" t="s">
        <v>46</v>
      </c>
      <c r="Q336" s="14">
        <v>2.0</v>
      </c>
      <c r="R336" s="94" t="s">
        <v>127</v>
      </c>
      <c r="S336" s="12" t="s">
        <v>38</v>
      </c>
      <c r="T336" s="13" t="s">
        <v>39</v>
      </c>
      <c r="U336" s="23">
        <v>1.250951627</v>
      </c>
      <c r="X336" s="14">
        <v>158.8</v>
      </c>
      <c r="Y336" s="14">
        <v>158.8</v>
      </c>
      <c r="Z336" s="14">
        <v>1.0</v>
      </c>
      <c r="AE336" s="39"/>
      <c r="AF336" s="39"/>
      <c r="AG336" s="13"/>
    </row>
    <row r="337" ht="14.25" customHeight="1">
      <c r="A337" s="13">
        <v>34.0</v>
      </c>
      <c r="B337" s="15">
        <v>141.0</v>
      </c>
      <c r="C337" s="15">
        <v>10.0</v>
      </c>
      <c r="D337" s="15">
        <v>409.0</v>
      </c>
      <c r="E337" s="16" t="s">
        <v>239</v>
      </c>
      <c r="F337" s="17"/>
      <c r="G337" s="18" t="s">
        <v>781</v>
      </c>
      <c r="H337" s="12" t="b">
        <f t="shared" si="31"/>
        <v>1</v>
      </c>
      <c r="I337" s="30" t="s">
        <v>33</v>
      </c>
      <c r="J337" s="31" t="s">
        <v>782</v>
      </c>
      <c r="K337" s="31" t="s">
        <v>782</v>
      </c>
      <c r="L337" s="19" t="s">
        <v>781</v>
      </c>
      <c r="M337" s="13" t="s">
        <v>35</v>
      </c>
      <c r="N337" s="20">
        <v>2020.0</v>
      </c>
      <c r="O337" s="13">
        <v>2.0</v>
      </c>
      <c r="P337" s="13" t="s">
        <v>43</v>
      </c>
      <c r="Q337" s="14">
        <v>1.0</v>
      </c>
      <c r="R337" s="22" t="s">
        <v>37</v>
      </c>
      <c r="S337" s="12" t="s">
        <v>38</v>
      </c>
      <c r="T337" s="13" t="s">
        <v>39</v>
      </c>
      <c r="U337" s="23">
        <v>1.185226448</v>
      </c>
      <c r="X337" s="14">
        <v>144.0</v>
      </c>
      <c r="Y337" s="14">
        <v>144.0</v>
      </c>
      <c r="Z337" s="14">
        <v>1.0</v>
      </c>
      <c r="AG337" s="13"/>
    </row>
    <row r="338" ht="14.25" customHeight="1">
      <c r="A338" s="13">
        <v>34.0</v>
      </c>
      <c r="B338" s="15">
        <v>27.0</v>
      </c>
      <c r="C338" s="15">
        <v>10.0</v>
      </c>
      <c r="D338" s="15">
        <v>410.0</v>
      </c>
      <c r="E338" s="16" t="s">
        <v>239</v>
      </c>
      <c r="F338" s="17"/>
      <c r="G338" s="18" t="s">
        <v>783</v>
      </c>
      <c r="H338" s="12" t="b">
        <f t="shared" si="31"/>
        <v>1</v>
      </c>
      <c r="I338" s="76" t="s">
        <v>33</v>
      </c>
      <c r="J338" s="77" t="s">
        <v>784</v>
      </c>
      <c r="K338" s="77" t="s">
        <v>784</v>
      </c>
      <c r="L338" s="19" t="s">
        <v>785</v>
      </c>
      <c r="M338" s="13" t="s">
        <v>217</v>
      </c>
      <c r="N338" s="13">
        <v>2017.0</v>
      </c>
      <c r="O338" s="13">
        <v>3.0</v>
      </c>
      <c r="P338" s="13" t="s">
        <v>43</v>
      </c>
      <c r="Q338" s="14">
        <v>1.0</v>
      </c>
      <c r="R338" s="94" t="s">
        <v>127</v>
      </c>
      <c r="S338" s="13" t="s">
        <v>114</v>
      </c>
      <c r="T338" s="13" t="s">
        <v>189</v>
      </c>
      <c r="Y338" s="14">
        <v>1.0</v>
      </c>
      <c r="Z338" s="14">
        <v>1.0</v>
      </c>
      <c r="AG338" s="25"/>
    </row>
    <row r="339" ht="14.25" customHeight="1">
      <c r="A339" s="13">
        <v>34.0</v>
      </c>
      <c r="B339" s="15">
        <v>85.0</v>
      </c>
      <c r="C339" s="15">
        <v>10.0</v>
      </c>
      <c r="D339" s="15">
        <v>411.0</v>
      </c>
      <c r="E339" s="16" t="s">
        <v>239</v>
      </c>
      <c r="F339" s="84"/>
      <c r="G339" s="18" t="s">
        <v>783</v>
      </c>
      <c r="H339" s="12" t="b">
        <f t="shared" si="31"/>
        <v>1</v>
      </c>
      <c r="I339" s="125" t="s">
        <v>33</v>
      </c>
      <c r="J339" s="77" t="s">
        <v>784</v>
      </c>
      <c r="K339" s="117" t="s">
        <v>784</v>
      </c>
      <c r="L339" s="19" t="s">
        <v>786</v>
      </c>
      <c r="M339" s="13" t="s">
        <v>270</v>
      </c>
      <c r="N339" s="13">
        <v>2023.0</v>
      </c>
      <c r="O339" s="13">
        <v>3.0</v>
      </c>
      <c r="P339" s="13" t="s">
        <v>36</v>
      </c>
      <c r="Q339" s="21">
        <v>3.0</v>
      </c>
      <c r="R339" s="22" t="s">
        <v>127</v>
      </c>
      <c r="S339" s="13" t="s">
        <v>114</v>
      </c>
      <c r="T339" s="13" t="s">
        <v>189</v>
      </c>
      <c r="Y339" s="14">
        <v>1.0</v>
      </c>
      <c r="Z339" s="14" t="s">
        <v>72</v>
      </c>
      <c r="AG339" s="25"/>
    </row>
    <row r="340" ht="14.25" customHeight="1">
      <c r="A340" s="32">
        <v>34.0</v>
      </c>
      <c r="B340" s="15">
        <v>48.0</v>
      </c>
      <c r="C340" s="15">
        <v>10.0</v>
      </c>
      <c r="D340" s="37">
        <v>412.0</v>
      </c>
      <c r="E340" s="38" t="s">
        <v>239</v>
      </c>
      <c r="F340" s="39" t="s">
        <v>787</v>
      </c>
      <c r="G340" s="18" t="s">
        <v>788</v>
      </c>
      <c r="H340" s="12" t="b">
        <f t="shared" si="31"/>
        <v>1</v>
      </c>
      <c r="I340" s="60" t="s">
        <v>33</v>
      </c>
      <c r="J340" s="61" t="s">
        <v>789</v>
      </c>
      <c r="K340" s="61" t="s">
        <v>789</v>
      </c>
      <c r="L340" s="19" t="s">
        <v>788</v>
      </c>
      <c r="M340" s="32" t="s">
        <v>35</v>
      </c>
      <c r="N340" s="44">
        <v>2020.0</v>
      </c>
      <c r="O340" s="32">
        <v>2.0</v>
      </c>
      <c r="P340" s="32" t="s">
        <v>43</v>
      </c>
      <c r="Q340" s="14">
        <v>1.0</v>
      </c>
      <c r="R340" s="50" t="s">
        <v>127</v>
      </c>
      <c r="S340" s="32" t="s">
        <v>38</v>
      </c>
      <c r="T340" s="32" t="s">
        <v>39</v>
      </c>
      <c r="U340" s="45">
        <v>1.158189131</v>
      </c>
      <c r="V340" s="39"/>
      <c r="W340" s="39"/>
      <c r="X340" s="39"/>
      <c r="Y340" s="40">
        <v>1.0</v>
      </c>
      <c r="Z340" s="40" t="s">
        <v>72</v>
      </c>
      <c r="AA340" s="39"/>
      <c r="AB340" s="39"/>
      <c r="AC340" s="39"/>
      <c r="AD340" s="39"/>
      <c r="AE340" s="12" t="s">
        <v>51</v>
      </c>
      <c r="AF340" s="12" t="s">
        <v>52</v>
      </c>
      <c r="AG340" s="13"/>
    </row>
    <row r="341" ht="14.25" customHeight="1">
      <c r="A341" s="32">
        <v>34.0</v>
      </c>
      <c r="B341" s="15">
        <v>404.0</v>
      </c>
      <c r="C341" s="15">
        <v>10.0</v>
      </c>
      <c r="D341" s="37">
        <v>413.0</v>
      </c>
      <c r="E341" s="38" t="s">
        <v>239</v>
      </c>
      <c r="F341" s="39" t="s">
        <v>787</v>
      </c>
      <c r="G341" s="18" t="s">
        <v>788</v>
      </c>
      <c r="H341" s="12" t="b">
        <f t="shared" si="31"/>
        <v>0</v>
      </c>
      <c r="I341" s="40" t="s">
        <v>33</v>
      </c>
      <c r="J341" s="40" t="s">
        <v>117</v>
      </c>
      <c r="K341" s="39" t="s">
        <v>789</v>
      </c>
      <c r="L341" s="19" t="s">
        <v>790</v>
      </c>
      <c r="M341" s="32" t="s">
        <v>117</v>
      </c>
      <c r="N341" s="32">
        <v>2021.0</v>
      </c>
      <c r="O341" s="32">
        <v>3.0</v>
      </c>
      <c r="P341" s="32" t="s">
        <v>43</v>
      </c>
      <c r="Q341" s="14">
        <v>1.0</v>
      </c>
      <c r="R341" s="54"/>
      <c r="S341" s="32" t="s">
        <v>114</v>
      </c>
      <c r="T341" s="32" t="s">
        <v>39</v>
      </c>
      <c r="U341" s="39"/>
      <c r="V341" s="39"/>
      <c r="W341" s="39">
        <v>350.0</v>
      </c>
      <c r="X341" s="39"/>
      <c r="Y341" s="40">
        <v>1.0</v>
      </c>
      <c r="Z341" s="58">
        <v>1.0</v>
      </c>
      <c r="AA341" s="47">
        <v>398.0</v>
      </c>
      <c r="AB341" s="39"/>
      <c r="AC341" s="39"/>
      <c r="AD341" s="39"/>
      <c r="AE341" s="12" t="s">
        <v>66</v>
      </c>
      <c r="AF341" s="12" t="s">
        <v>49</v>
      </c>
      <c r="AG341" s="13"/>
    </row>
    <row r="342" ht="14.25" customHeight="1">
      <c r="A342" s="13">
        <v>34.0</v>
      </c>
      <c r="B342" s="15">
        <v>49.0</v>
      </c>
      <c r="C342" s="15">
        <v>10.0</v>
      </c>
      <c r="D342" s="15">
        <v>414.0</v>
      </c>
      <c r="E342" s="16" t="s">
        <v>239</v>
      </c>
      <c r="F342" s="12" t="s">
        <v>791</v>
      </c>
      <c r="G342" s="27" t="s">
        <v>792</v>
      </c>
      <c r="H342" s="12" t="b">
        <f t="shared" si="31"/>
        <v>1</v>
      </c>
      <c r="I342" s="14" t="s">
        <v>33</v>
      </c>
      <c r="J342" s="14" t="s">
        <v>793</v>
      </c>
      <c r="K342" s="14" t="s">
        <v>793</v>
      </c>
      <c r="L342" s="19" t="s">
        <v>792</v>
      </c>
      <c r="M342" s="13" t="s">
        <v>35</v>
      </c>
      <c r="N342" s="20">
        <v>2020.0</v>
      </c>
      <c r="O342" s="13">
        <v>2.0</v>
      </c>
      <c r="P342" s="13" t="s">
        <v>43</v>
      </c>
      <c r="Q342" s="14">
        <v>1.0</v>
      </c>
      <c r="R342" s="22" t="s">
        <v>127</v>
      </c>
      <c r="S342" s="12" t="s">
        <v>38</v>
      </c>
      <c r="T342" s="13" t="s">
        <v>39</v>
      </c>
      <c r="U342" s="23">
        <v>1.064221148</v>
      </c>
      <c r="X342" s="14"/>
      <c r="Y342" s="14">
        <v>1.0</v>
      </c>
      <c r="Z342" s="14" t="s">
        <v>72</v>
      </c>
      <c r="AE342" s="12" t="s">
        <v>66</v>
      </c>
      <c r="AG342" s="32"/>
      <c r="AH342" s="26"/>
      <c r="AI342" s="26"/>
      <c r="AJ342" s="26"/>
      <c r="AK342" s="26"/>
      <c r="AL342" s="26"/>
      <c r="AM342" s="26"/>
      <c r="AN342" s="26"/>
      <c r="AO342" s="26"/>
      <c r="AP342" s="26"/>
      <c r="AQ342" s="26"/>
      <c r="AR342" s="26"/>
      <c r="AS342" s="26"/>
      <c r="AT342" s="26"/>
      <c r="AU342" s="26"/>
      <c r="AV342" s="26"/>
      <c r="AW342" s="26"/>
      <c r="AX342" s="26"/>
      <c r="AY342" s="26"/>
      <c r="AZ342" s="26"/>
    </row>
    <row r="343" ht="14.25" customHeight="1">
      <c r="A343" s="57">
        <v>34.0</v>
      </c>
      <c r="B343" s="15">
        <v>405.0</v>
      </c>
      <c r="C343" s="15">
        <v>10.0</v>
      </c>
      <c r="D343" s="15">
        <v>415.0</v>
      </c>
      <c r="E343" s="62" t="s">
        <v>239</v>
      </c>
      <c r="F343" s="63" t="s">
        <v>791</v>
      </c>
      <c r="G343" s="70" t="s">
        <v>792</v>
      </c>
      <c r="H343" s="12" t="b">
        <f t="shared" si="31"/>
        <v>1</v>
      </c>
      <c r="I343" s="64" t="s">
        <v>33</v>
      </c>
      <c r="J343" s="63" t="s">
        <v>793</v>
      </c>
      <c r="K343" s="63" t="s">
        <v>793</v>
      </c>
      <c r="L343" s="19" t="s">
        <v>794</v>
      </c>
      <c r="M343" s="57" t="s">
        <v>117</v>
      </c>
      <c r="N343" s="57">
        <v>2021.0</v>
      </c>
      <c r="O343" s="57">
        <v>3.0</v>
      </c>
      <c r="P343" s="57" t="s">
        <v>43</v>
      </c>
      <c r="Q343" s="14">
        <v>1.0</v>
      </c>
      <c r="R343" s="57"/>
      <c r="S343" s="57" t="s">
        <v>114</v>
      </c>
      <c r="T343" s="57" t="s">
        <v>39</v>
      </c>
      <c r="U343" s="63"/>
      <c r="V343" s="63"/>
      <c r="W343" s="63">
        <v>222.0</v>
      </c>
      <c r="X343" s="64">
        <v>316.0</v>
      </c>
      <c r="Y343" s="64">
        <v>315.0</v>
      </c>
      <c r="Z343" s="115">
        <v>1.0</v>
      </c>
      <c r="AA343" s="116">
        <v>312.0</v>
      </c>
      <c r="AB343" s="63"/>
      <c r="AC343" s="63"/>
      <c r="AD343" s="63"/>
      <c r="AE343" s="63" t="s">
        <v>48</v>
      </c>
      <c r="AF343" s="63" t="s">
        <v>49</v>
      </c>
      <c r="AG343" s="57"/>
      <c r="AH343" s="26"/>
      <c r="AI343" s="26"/>
      <c r="AJ343" s="26"/>
      <c r="AK343" s="26"/>
      <c r="AL343" s="26"/>
      <c r="AM343" s="26"/>
      <c r="AN343" s="26"/>
      <c r="AO343" s="26"/>
      <c r="AP343" s="26"/>
      <c r="AQ343" s="26"/>
      <c r="AR343" s="26"/>
      <c r="AS343" s="26"/>
      <c r="AT343" s="26"/>
      <c r="AU343" s="26"/>
      <c r="AV343" s="26"/>
      <c r="AW343" s="26"/>
      <c r="AX343" s="26"/>
      <c r="AY343" s="26"/>
      <c r="AZ343" s="26"/>
    </row>
    <row r="344" ht="14.25" customHeight="1">
      <c r="A344" s="13">
        <v>34.0</v>
      </c>
      <c r="B344" s="15">
        <v>4.0</v>
      </c>
      <c r="C344" s="15">
        <v>10.0</v>
      </c>
      <c r="D344" s="15">
        <v>416.0</v>
      </c>
      <c r="E344" s="16" t="s">
        <v>239</v>
      </c>
      <c r="F344" s="84"/>
      <c r="G344" s="18" t="s">
        <v>795</v>
      </c>
      <c r="H344" s="12" t="b">
        <f t="shared" si="31"/>
        <v>1</v>
      </c>
      <c r="I344" s="30" t="s">
        <v>33</v>
      </c>
      <c r="J344" s="31" t="s">
        <v>796</v>
      </c>
      <c r="K344" s="31" t="s">
        <v>796</v>
      </c>
      <c r="L344" s="19" t="s">
        <v>795</v>
      </c>
      <c r="M344" s="13" t="s">
        <v>35</v>
      </c>
      <c r="N344" s="20">
        <v>2020.0</v>
      </c>
      <c r="O344" s="13">
        <v>2.0</v>
      </c>
      <c r="P344" s="13" t="s">
        <v>43</v>
      </c>
      <c r="Q344" s="14">
        <v>1.0</v>
      </c>
      <c r="R344" s="22" t="s">
        <v>127</v>
      </c>
      <c r="S344" s="12" t="s">
        <v>38</v>
      </c>
      <c r="T344" s="13" t="s">
        <v>39</v>
      </c>
      <c r="U344" s="23">
        <v>0.929235742</v>
      </c>
      <c r="X344" s="14">
        <v>48.0</v>
      </c>
      <c r="Y344" s="14">
        <v>48.0</v>
      </c>
      <c r="Z344" s="14">
        <v>1.0</v>
      </c>
      <c r="AG344" s="13"/>
      <c r="AH344" s="26"/>
      <c r="AI344" s="26"/>
      <c r="AJ344" s="26"/>
      <c r="AK344" s="26"/>
      <c r="AL344" s="26"/>
      <c r="AM344" s="26"/>
      <c r="AN344" s="26"/>
      <c r="AO344" s="26"/>
      <c r="AP344" s="26"/>
      <c r="AQ344" s="26"/>
      <c r="AR344" s="26"/>
      <c r="AS344" s="26"/>
      <c r="AT344" s="26"/>
      <c r="AU344" s="26"/>
      <c r="AV344" s="26"/>
      <c r="AW344" s="26"/>
      <c r="AX344" s="26"/>
      <c r="AY344" s="26"/>
      <c r="AZ344" s="26"/>
    </row>
    <row r="345" ht="14.25" customHeight="1">
      <c r="A345" s="13">
        <v>34.0</v>
      </c>
      <c r="B345" s="15">
        <v>69.0</v>
      </c>
      <c r="C345" s="15">
        <v>10.0</v>
      </c>
      <c r="D345" s="15">
        <v>417.0</v>
      </c>
      <c r="E345" s="16" t="s">
        <v>239</v>
      </c>
      <c r="F345" s="17"/>
      <c r="G345" s="27" t="s">
        <v>797</v>
      </c>
      <c r="H345" s="12" t="b">
        <f t="shared" si="31"/>
        <v>1</v>
      </c>
      <c r="I345" s="76" t="s">
        <v>33</v>
      </c>
      <c r="J345" s="77" t="s">
        <v>798</v>
      </c>
      <c r="K345" s="77" t="s">
        <v>798</v>
      </c>
      <c r="L345" s="19" t="s">
        <v>799</v>
      </c>
      <c r="M345" s="13" t="s">
        <v>501</v>
      </c>
      <c r="N345" s="13">
        <v>2021.0</v>
      </c>
      <c r="O345" s="13">
        <v>3.0</v>
      </c>
      <c r="P345" s="13" t="s">
        <v>36</v>
      </c>
      <c r="Q345" s="21">
        <v>3.0</v>
      </c>
      <c r="R345" s="22" t="s">
        <v>127</v>
      </c>
      <c r="S345" s="13" t="s">
        <v>114</v>
      </c>
      <c r="T345" s="13" t="s">
        <v>47</v>
      </c>
      <c r="X345" s="14">
        <v>24.5</v>
      </c>
      <c r="Y345" s="14">
        <v>1.4</v>
      </c>
      <c r="Z345" s="14" t="s">
        <v>72</v>
      </c>
      <c r="AG345" s="13"/>
      <c r="AH345" s="26"/>
      <c r="AI345" s="26"/>
      <c r="AJ345" s="26"/>
      <c r="AK345" s="26"/>
      <c r="AL345" s="26"/>
      <c r="AM345" s="26"/>
      <c r="AN345" s="26"/>
      <c r="AO345" s="26"/>
      <c r="AP345" s="26"/>
      <c r="AQ345" s="26"/>
      <c r="AR345" s="26"/>
      <c r="AS345" s="26"/>
      <c r="AT345" s="26"/>
      <c r="AU345" s="26"/>
      <c r="AV345" s="26"/>
      <c r="AW345" s="26"/>
      <c r="AX345" s="26"/>
      <c r="AY345" s="26"/>
      <c r="AZ345" s="26"/>
    </row>
    <row r="346" ht="14.25" customHeight="1">
      <c r="A346" s="13">
        <v>34.0</v>
      </c>
      <c r="B346" s="15">
        <v>110.0</v>
      </c>
      <c r="C346" s="15">
        <v>10.0</v>
      </c>
      <c r="D346" s="15">
        <v>418.0</v>
      </c>
      <c r="E346" s="16" t="s">
        <v>239</v>
      </c>
      <c r="F346" s="17"/>
      <c r="G346" s="18" t="s">
        <v>800</v>
      </c>
      <c r="H346" s="12" t="b">
        <f t="shared" si="31"/>
        <v>1</v>
      </c>
      <c r="I346" s="76" t="s">
        <v>33</v>
      </c>
      <c r="J346" s="77" t="s">
        <v>801</v>
      </c>
      <c r="K346" s="77" t="s">
        <v>801</v>
      </c>
      <c r="L346" s="19" t="s">
        <v>802</v>
      </c>
      <c r="M346" s="13" t="s">
        <v>501</v>
      </c>
      <c r="N346" s="13">
        <v>2021.0</v>
      </c>
      <c r="O346" s="13">
        <v>3.0</v>
      </c>
      <c r="P346" s="13" t="s">
        <v>36</v>
      </c>
      <c r="Q346" s="21">
        <v>3.0</v>
      </c>
      <c r="R346" s="94" t="s">
        <v>127</v>
      </c>
      <c r="S346" s="13" t="s">
        <v>114</v>
      </c>
      <c r="T346" s="13" t="s">
        <v>47</v>
      </c>
      <c r="X346" s="14">
        <v>0.0</v>
      </c>
      <c r="Y346" s="14">
        <v>1.0</v>
      </c>
      <c r="Z346" s="14">
        <v>1.0</v>
      </c>
      <c r="AE346" s="12" t="s">
        <v>48</v>
      </c>
      <c r="AF346" s="12" t="s">
        <v>49</v>
      </c>
      <c r="AG346" s="32"/>
      <c r="AH346" s="26"/>
      <c r="AI346" s="26"/>
      <c r="AJ346" s="26"/>
      <c r="AK346" s="26"/>
      <c r="AL346" s="26"/>
      <c r="AM346" s="26"/>
      <c r="AN346" s="26"/>
      <c r="AO346" s="26"/>
      <c r="AP346" s="26"/>
      <c r="AQ346" s="26"/>
      <c r="AR346" s="26"/>
      <c r="AS346" s="26"/>
      <c r="AT346" s="26"/>
      <c r="AU346" s="26"/>
      <c r="AV346" s="26"/>
      <c r="AW346" s="26"/>
      <c r="AX346" s="26"/>
      <c r="AY346" s="26"/>
      <c r="AZ346" s="26"/>
    </row>
    <row r="347" ht="14.25" customHeight="1">
      <c r="A347" s="13">
        <v>34.0</v>
      </c>
      <c r="B347" s="15">
        <v>51.0</v>
      </c>
      <c r="C347" s="15">
        <v>10.0</v>
      </c>
      <c r="D347" s="15">
        <v>419.0</v>
      </c>
      <c r="E347" s="16" t="s">
        <v>239</v>
      </c>
      <c r="F347" s="84"/>
      <c r="G347" s="18" t="s">
        <v>803</v>
      </c>
      <c r="H347" s="12" t="b">
        <f t="shared" si="31"/>
        <v>1</v>
      </c>
      <c r="I347" s="82" t="s">
        <v>33</v>
      </c>
      <c r="J347" s="83" t="s">
        <v>804</v>
      </c>
      <c r="K347" s="83" t="s">
        <v>804</v>
      </c>
      <c r="L347" s="19" t="s">
        <v>805</v>
      </c>
      <c r="M347" s="13" t="s">
        <v>123</v>
      </c>
      <c r="N347" s="13">
        <v>2020.0</v>
      </c>
      <c r="O347" s="13">
        <v>3.0</v>
      </c>
      <c r="P347" s="13" t="s">
        <v>43</v>
      </c>
      <c r="Q347" s="14">
        <v>1.0</v>
      </c>
      <c r="R347" s="22" t="s">
        <v>127</v>
      </c>
      <c r="S347" s="13" t="s">
        <v>114</v>
      </c>
      <c r="T347" s="12" t="s">
        <v>47</v>
      </c>
      <c r="X347" s="14">
        <v>9.1</v>
      </c>
      <c r="Y347" s="14">
        <v>1.0</v>
      </c>
      <c r="Z347" s="14" t="s">
        <v>72</v>
      </c>
      <c r="AE347" s="12" t="s">
        <v>51</v>
      </c>
      <c r="AF347" s="12" t="s">
        <v>52</v>
      </c>
      <c r="AG347" s="32"/>
      <c r="AH347" s="26"/>
      <c r="AI347" s="26"/>
      <c r="AJ347" s="26"/>
      <c r="AK347" s="26"/>
      <c r="AL347" s="26"/>
      <c r="AM347" s="26"/>
      <c r="AN347" s="26"/>
      <c r="AO347" s="26"/>
      <c r="AP347" s="26"/>
      <c r="AQ347" s="26"/>
      <c r="AR347" s="26"/>
      <c r="AS347" s="26"/>
      <c r="AT347" s="26"/>
      <c r="AU347" s="26"/>
      <c r="AV347" s="26"/>
      <c r="AW347" s="26"/>
      <c r="AX347" s="26"/>
      <c r="AY347" s="26"/>
      <c r="AZ347" s="26"/>
    </row>
    <row r="348" ht="14.25" customHeight="1">
      <c r="A348" s="57">
        <v>34.0</v>
      </c>
      <c r="B348" s="15">
        <v>111.0</v>
      </c>
      <c r="C348" s="15">
        <v>10.0</v>
      </c>
      <c r="D348" s="15">
        <v>420.0</v>
      </c>
      <c r="E348" s="62" t="s">
        <v>239</v>
      </c>
      <c r="F348" s="78"/>
      <c r="G348" s="86" t="s">
        <v>803</v>
      </c>
      <c r="H348" s="12" t="b">
        <f t="shared" si="31"/>
        <v>1</v>
      </c>
      <c r="I348" s="112" t="s">
        <v>33</v>
      </c>
      <c r="J348" s="79" t="s">
        <v>804</v>
      </c>
      <c r="K348" s="79" t="s">
        <v>804</v>
      </c>
      <c r="L348" s="19" t="s">
        <v>806</v>
      </c>
      <c r="M348" s="57" t="s">
        <v>501</v>
      </c>
      <c r="N348" s="57">
        <v>2021.0</v>
      </c>
      <c r="O348" s="57">
        <v>3.0</v>
      </c>
      <c r="P348" s="57" t="s">
        <v>36</v>
      </c>
      <c r="Q348" s="21">
        <v>3.0</v>
      </c>
      <c r="R348" s="94" t="s">
        <v>127</v>
      </c>
      <c r="S348" s="57" t="s">
        <v>114</v>
      </c>
      <c r="T348" s="57" t="s">
        <v>47</v>
      </c>
      <c r="U348" s="63"/>
      <c r="V348" s="63"/>
      <c r="W348" s="63"/>
      <c r="X348" s="64">
        <v>9.1</v>
      </c>
      <c r="Y348" s="64">
        <v>1.1</v>
      </c>
      <c r="Z348" s="64" t="s">
        <v>72</v>
      </c>
      <c r="AA348" s="63"/>
      <c r="AB348" s="63"/>
      <c r="AC348" s="63"/>
      <c r="AD348" s="63"/>
      <c r="AE348" s="63"/>
      <c r="AF348" s="63"/>
      <c r="AG348" s="57"/>
      <c r="AH348" s="26"/>
      <c r="AI348" s="26"/>
      <c r="AJ348" s="26"/>
      <c r="AK348" s="26"/>
      <c r="AL348" s="26"/>
      <c r="AM348" s="26"/>
      <c r="AN348" s="26"/>
      <c r="AO348" s="26"/>
      <c r="AP348" s="26"/>
      <c r="AQ348" s="26"/>
      <c r="AR348" s="26"/>
      <c r="AS348" s="26"/>
      <c r="AT348" s="26"/>
      <c r="AU348" s="26"/>
      <c r="AV348" s="26"/>
      <c r="AW348" s="26"/>
      <c r="AX348" s="26"/>
      <c r="AY348" s="26"/>
      <c r="AZ348" s="26"/>
    </row>
    <row r="349" ht="14.25" customHeight="1">
      <c r="A349" s="13">
        <v>34.0</v>
      </c>
      <c r="B349" s="15">
        <v>52.0</v>
      </c>
      <c r="C349" s="15">
        <v>10.0</v>
      </c>
      <c r="D349" s="15">
        <v>421.0</v>
      </c>
      <c r="E349" s="16" t="s">
        <v>239</v>
      </c>
      <c r="F349" s="17"/>
      <c r="G349" s="27" t="s">
        <v>807</v>
      </c>
      <c r="H349" s="12" t="b">
        <f t="shared" si="31"/>
        <v>1</v>
      </c>
      <c r="I349" s="76" t="s">
        <v>33</v>
      </c>
      <c r="J349" s="77" t="s">
        <v>808</v>
      </c>
      <c r="K349" s="77" t="s">
        <v>808</v>
      </c>
      <c r="L349" s="19" t="s">
        <v>809</v>
      </c>
      <c r="M349" s="13" t="s">
        <v>501</v>
      </c>
      <c r="N349" s="13">
        <v>2021.0</v>
      </c>
      <c r="O349" s="13">
        <v>3.0</v>
      </c>
      <c r="P349" s="13" t="s">
        <v>43</v>
      </c>
      <c r="Q349" s="14">
        <v>1.0</v>
      </c>
      <c r="R349" s="22" t="s">
        <v>127</v>
      </c>
      <c r="S349" s="13" t="s">
        <v>114</v>
      </c>
      <c r="T349" s="13" t="s">
        <v>47</v>
      </c>
      <c r="X349" s="64">
        <v>64.2</v>
      </c>
      <c r="Y349" s="14">
        <v>8.2</v>
      </c>
      <c r="Z349" s="14">
        <v>1.0</v>
      </c>
      <c r="AE349" s="12" t="s">
        <v>810</v>
      </c>
      <c r="AF349" s="12" t="s">
        <v>52</v>
      </c>
      <c r="AG349" s="32"/>
      <c r="AH349" s="26"/>
      <c r="AI349" s="26"/>
      <c r="AJ349" s="26"/>
      <c r="AK349" s="26"/>
      <c r="AL349" s="26"/>
      <c r="AM349" s="26"/>
      <c r="AN349" s="26"/>
      <c r="AO349" s="26"/>
      <c r="AP349" s="26"/>
      <c r="AQ349" s="26"/>
      <c r="AR349" s="26"/>
      <c r="AS349" s="26"/>
      <c r="AT349" s="26"/>
      <c r="AU349" s="26"/>
      <c r="AV349" s="26"/>
      <c r="AW349" s="26"/>
      <c r="AX349" s="26"/>
      <c r="AY349" s="26"/>
      <c r="AZ349" s="26"/>
    </row>
    <row r="350" ht="14.25" customHeight="1">
      <c r="A350" s="13">
        <v>34.0</v>
      </c>
      <c r="B350" s="15">
        <v>76.0</v>
      </c>
      <c r="C350" s="15">
        <v>10.0</v>
      </c>
      <c r="D350" s="15">
        <v>422.0</v>
      </c>
      <c r="E350" s="16" t="s">
        <v>239</v>
      </c>
      <c r="F350" s="17"/>
      <c r="G350" s="18" t="s">
        <v>811</v>
      </c>
      <c r="H350" s="12" t="b">
        <f t="shared" si="31"/>
        <v>1</v>
      </c>
      <c r="I350" s="76" t="s">
        <v>33</v>
      </c>
      <c r="J350" s="77" t="s">
        <v>812</v>
      </c>
      <c r="K350" s="77" t="s">
        <v>812</v>
      </c>
      <c r="L350" s="19" t="s">
        <v>813</v>
      </c>
      <c r="M350" s="13" t="s">
        <v>501</v>
      </c>
      <c r="N350" s="13">
        <v>2021.0</v>
      </c>
      <c r="O350" s="13">
        <v>3.0</v>
      </c>
      <c r="P350" s="13" t="s">
        <v>36</v>
      </c>
      <c r="Q350" s="21">
        <v>3.0</v>
      </c>
      <c r="R350" s="22" t="s">
        <v>127</v>
      </c>
      <c r="S350" s="13" t="s">
        <v>114</v>
      </c>
      <c r="T350" s="13" t="s">
        <v>47</v>
      </c>
      <c r="X350" s="64">
        <v>20.1</v>
      </c>
      <c r="Y350" s="14">
        <v>1.1</v>
      </c>
      <c r="Z350" s="14">
        <v>1.0</v>
      </c>
      <c r="AG350" s="32"/>
      <c r="AH350" s="26"/>
      <c r="AI350" s="26"/>
      <c r="AJ350" s="26"/>
      <c r="AK350" s="26"/>
      <c r="AL350" s="26"/>
      <c r="AM350" s="26"/>
      <c r="AN350" s="26"/>
      <c r="AO350" s="26"/>
      <c r="AP350" s="26"/>
      <c r="AQ350" s="26"/>
      <c r="AR350" s="26"/>
      <c r="AS350" s="26"/>
      <c r="AT350" s="26"/>
      <c r="AU350" s="26"/>
      <c r="AV350" s="26"/>
      <c r="AW350" s="26"/>
      <c r="AX350" s="26"/>
      <c r="AY350" s="26"/>
      <c r="AZ350" s="26"/>
    </row>
    <row r="351" ht="14.25" customHeight="1">
      <c r="A351" s="13">
        <v>34.0</v>
      </c>
      <c r="B351" s="15">
        <v>77.0</v>
      </c>
      <c r="C351" s="15">
        <v>10.0</v>
      </c>
      <c r="D351" s="15">
        <v>423.0</v>
      </c>
      <c r="E351" s="16" t="s">
        <v>239</v>
      </c>
      <c r="F351" s="17"/>
      <c r="G351" s="27" t="s">
        <v>814</v>
      </c>
      <c r="H351" s="12" t="b">
        <f t="shared" si="31"/>
        <v>1</v>
      </c>
      <c r="I351" s="76" t="s">
        <v>33</v>
      </c>
      <c r="J351" s="77" t="s">
        <v>815</v>
      </c>
      <c r="K351" s="77" t="s">
        <v>815</v>
      </c>
      <c r="L351" s="19" t="s">
        <v>816</v>
      </c>
      <c r="M351" s="13" t="s">
        <v>501</v>
      </c>
      <c r="N351" s="13">
        <v>2021.0</v>
      </c>
      <c r="O351" s="13">
        <v>3.0</v>
      </c>
      <c r="P351" s="13" t="s">
        <v>36</v>
      </c>
      <c r="Q351" s="21">
        <v>3.0</v>
      </c>
      <c r="R351" s="22" t="s">
        <v>127</v>
      </c>
      <c r="S351" s="13" t="s">
        <v>114</v>
      </c>
      <c r="T351" s="13" t="s">
        <v>47</v>
      </c>
      <c r="X351" s="14">
        <v>5.2</v>
      </c>
      <c r="Y351" s="14">
        <v>1.0</v>
      </c>
      <c r="Z351" s="14">
        <v>1.0</v>
      </c>
      <c r="AE351" s="12" t="s">
        <v>129</v>
      </c>
      <c r="AG351" s="32"/>
      <c r="AH351" s="26"/>
      <c r="AI351" s="26"/>
      <c r="AJ351" s="26"/>
      <c r="AK351" s="26"/>
      <c r="AL351" s="26"/>
      <c r="AM351" s="26"/>
      <c r="AN351" s="26"/>
      <c r="AO351" s="26"/>
      <c r="AP351" s="26"/>
      <c r="AQ351" s="26"/>
      <c r="AR351" s="26"/>
      <c r="AS351" s="26"/>
      <c r="AT351" s="26"/>
      <c r="AU351" s="26"/>
      <c r="AV351" s="26"/>
      <c r="AW351" s="26"/>
      <c r="AX351" s="26"/>
      <c r="AY351" s="26"/>
      <c r="AZ351" s="26"/>
    </row>
    <row r="352" ht="14.25" customHeight="1">
      <c r="A352" s="13">
        <v>34.0</v>
      </c>
      <c r="B352" s="15">
        <v>3.0</v>
      </c>
      <c r="C352" s="15">
        <v>10.0</v>
      </c>
      <c r="D352" s="15">
        <v>424.0</v>
      </c>
      <c r="E352" s="16" t="s">
        <v>239</v>
      </c>
      <c r="F352" s="17"/>
      <c r="G352" s="18" t="s">
        <v>817</v>
      </c>
      <c r="H352" s="12" t="b">
        <f t="shared" si="31"/>
        <v>1</v>
      </c>
      <c r="I352" s="30" t="s">
        <v>33</v>
      </c>
      <c r="J352" s="31" t="s">
        <v>818</v>
      </c>
      <c r="K352" s="31" t="s">
        <v>818</v>
      </c>
      <c r="L352" s="19" t="s">
        <v>817</v>
      </c>
      <c r="M352" s="13" t="s">
        <v>35</v>
      </c>
      <c r="N352" s="20">
        <v>2020.0</v>
      </c>
      <c r="O352" s="13">
        <v>2.0</v>
      </c>
      <c r="P352" s="13" t="s">
        <v>43</v>
      </c>
      <c r="Q352" s="14">
        <v>1.0</v>
      </c>
      <c r="R352" s="94" t="s">
        <v>127</v>
      </c>
      <c r="S352" s="12" t="s">
        <v>38</v>
      </c>
      <c r="T352" s="13" t="s">
        <v>39</v>
      </c>
      <c r="U352" s="23">
        <v>1.102244851</v>
      </c>
      <c r="X352" s="14">
        <v>6.0</v>
      </c>
      <c r="Y352" s="14">
        <v>6.0</v>
      </c>
      <c r="Z352" s="14">
        <v>1.0</v>
      </c>
      <c r="AE352" s="12" t="s">
        <v>66</v>
      </c>
      <c r="AG352" s="32"/>
      <c r="AH352" s="26"/>
      <c r="AI352" s="26"/>
      <c r="AJ352" s="26"/>
      <c r="AK352" s="26"/>
      <c r="AL352" s="26"/>
      <c r="AM352" s="26"/>
      <c r="AN352" s="26"/>
      <c r="AO352" s="26"/>
      <c r="AP352" s="26"/>
      <c r="AQ352" s="26"/>
      <c r="AR352" s="26"/>
      <c r="AS352" s="26"/>
      <c r="AT352" s="26"/>
      <c r="AU352" s="26"/>
      <c r="AV352" s="26"/>
      <c r="AW352" s="26"/>
      <c r="AX352" s="26"/>
      <c r="AY352" s="26"/>
      <c r="AZ352" s="26"/>
    </row>
    <row r="353" ht="14.25" customHeight="1">
      <c r="A353" s="57">
        <v>34.0</v>
      </c>
      <c r="B353" s="15">
        <v>122.0</v>
      </c>
      <c r="C353" s="15">
        <v>10.0</v>
      </c>
      <c r="D353" s="15">
        <v>425.0</v>
      </c>
      <c r="E353" s="62" t="s">
        <v>239</v>
      </c>
      <c r="F353" s="78"/>
      <c r="G353" s="70" t="s">
        <v>819</v>
      </c>
      <c r="H353" s="12" t="b">
        <f t="shared" si="31"/>
        <v>1</v>
      </c>
      <c r="I353" s="64" t="s">
        <v>33</v>
      </c>
      <c r="J353" s="63" t="s">
        <v>820</v>
      </c>
      <c r="K353" s="63" t="s">
        <v>820</v>
      </c>
      <c r="L353" s="19" t="s">
        <v>819</v>
      </c>
      <c r="M353" s="57" t="s">
        <v>35</v>
      </c>
      <c r="N353" s="89">
        <v>2020.0</v>
      </c>
      <c r="O353" s="57">
        <v>2.0</v>
      </c>
      <c r="P353" s="57" t="s">
        <v>46</v>
      </c>
      <c r="Q353" s="14">
        <v>2.0</v>
      </c>
      <c r="R353" s="94" t="s">
        <v>127</v>
      </c>
      <c r="S353" s="63" t="s">
        <v>38</v>
      </c>
      <c r="T353" s="57" t="s">
        <v>39</v>
      </c>
      <c r="U353" s="90">
        <v>1.211633936</v>
      </c>
      <c r="V353" s="63"/>
      <c r="W353" s="63"/>
      <c r="X353" s="14">
        <v>264.0</v>
      </c>
      <c r="Y353" s="14">
        <v>264.0</v>
      </c>
      <c r="Z353" s="64">
        <v>1.0</v>
      </c>
      <c r="AA353" s="63"/>
      <c r="AB353" s="63"/>
      <c r="AC353" s="63"/>
      <c r="AD353" s="63"/>
      <c r="AE353" s="52"/>
      <c r="AF353" s="52"/>
      <c r="AG353" s="54"/>
    </row>
    <row r="354" ht="14.25" customHeight="1">
      <c r="A354" s="13">
        <v>34.0</v>
      </c>
      <c r="B354" s="15">
        <v>147.0</v>
      </c>
      <c r="C354" s="15">
        <v>10.0</v>
      </c>
      <c r="D354" s="15">
        <v>426.0</v>
      </c>
      <c r="E354" s="16" t="s">
        <v>239</v>
      </c>
      <c r="F354" s="17"/>
      <c r="G354" s="27" t="s">
        <v>821</v>
      </c>
      <c r="H354" s="12" t="b">
        <f t="shared" si="31"/>
        <v>1</v>
      </c>
      <c r="I354" s="30" t="s">
        <v>33</v>
      </c>
      <c r="J354" s="31" t="s">
        <v>822</v>
      </c>
      <c r="K354" s="31" t="s">
        <v>822</v>
      </c>
      <c r="L354" s="19" t="s">
        <v>821</v>
      </c>
      <c r="M354" s="13" t="s">
        <v>35</v>
      </c>
      <c r="N354" s="20">
        <v>2020.0</v>
      </c>
      <c r="O354" s="13">
        <v>2.0</v>
      </c>
      <c r="P354" s="13" t="s">
        <v>43</v>
      </c>
      <c r="Q354" s="14">
        <v>1.0</v>
      </c>
      <c r="R354" s="94" t="s">
        <v>37</v>
      </c>
      <c r="S354" s="12" t="s">
        <v>38</v>
      </c>
      <c r="T354" s="13" t="s">
        <v>39</v>
      </c>
      <c r="U354" s="23">
        <v>0.843824497</v>
      </c>
      <c r="X354" s="14">
        <v>919.3</v>
      </c>
      <c r="Y354" s="14">
        <v>919.3</v>
      </c>
      <c r="Z354" s="14">
        <v>1.0</v>
      </c>
      <c r="AE354" s="39"/>
      <c r="AF354" s="39"/>
      <c r="AG354" s="25"/>
    </row>
    <row r="355" ht="14.25" customHeight="1">
      <c r="A355" s="57">
        <v>34.0</v>
      </c>
      <c r="B355" s="15">
        <v>6.0</v>
      </c>
      <c r="C355" s="15">
        <v>10.0</v>
      </c>
      <c r="D355" s="15">
        <v>427.0</v>
      </c>
      <c r="E355" s="62" t="s">
        <v>239</v>
      </c>
      <c r="F355" s="78"/>
      <c r="G355" s="140" t="s">
        <v>823</v>
      </c>
      <c r="H355" s="18"/>
      <c r="I355" s="63"/>
      <c r="J355" s="63"/>
      <c r="K355" s="63" t="s">
        <v>824</v>
      </c>
      <c r="L355" s="13"/>
      <c r="M355" s="57" t="s">
        <v>35</v>
      </c>
      <c r="N355" s="57">
        <v>2021.0</v>
      </c>
      <c r="O355" s="57">
        <v>2.0</v>
      </c>
      <c r="P355" s="57" t="s">
        <v>43</v>
      </c>
      <c r="Q355" s="14">
        <v>1.0</v>
      </c>
      <c r="R355" s="94" t="s">
        <v>127</v>
      </c>
      <c r="S355" s="63" t="s">
        <v>38</v>
      </c>
      <c r="T355" s="57" t="s">
        <v>39</v>
      </c>
      <c r="U355" s="97">
        <v>0.86459029</v>
      </c>
      <c r="V355" s="63"/>
      <c r="W355" s="63"/>
      <c r="Y355" s="63"/>
      <c r="Z355" s="63"/>
      <c r="AA355" s="63"/>
      <c r="AB355" s="63"/>
      <c r="AC355" s="63"/>
      <c r="AD355" s="63"/>
      <c r="AE355" s="63"/>
      <c r="AF355" s="63"/>
      <c r="AG355" s="57"/>
    </row>
    <row r="356" ht="14.25" customHeight="1">
      <c r="A356" s="57">
        <v>34.0</v>
      </c>
      <c r="B356" s="15">
        <v>217.0</v>
      </c>
      <c r="C356" s="15">
        <v>10.0</v>
      </c>
      <c r="D356" s="15">
        <v>428.0</v>
      </c>
      <c r="E356" s="62" t="s">
        <v>236</v>
      </c>
      <c r="F356" s="78"/>
      <c r="G356" s="86" t="s">
        <v>825</v>
      </c>
      <c r="H356" s="12" t="b">
        <f t="shared" ref="H356:H413" si="32">J356=K356</f>
        <v>1</v>
      </c>
      <c r="I356" s="64" t="s">
        <v>33</v>
      </c>
      <c r="J356" s="63" t="s">
        <v>826</v>
      </c>
      <c r="K356" s="63" t="s">
        <v>826</v>
      </c>
      <c r="L356" s="19" t="s">
        <v>825</v>
      </c>
      <c r="M356" s="57" t="s">
        <v>35</v>
      </c>
      <c r="N356" s="89">
        <v>2020.0</v>
      </c>
      <c r="O356" s="57">
        <v>2.0</v>
      </c>
      <c r="P356" s="57" t="s">
        <v>36</v>
      </c>
      <c r="Q356" s="21">
        <v>3.0</v>
      </c>
      <c r="R356" s="80" t="s">
        <v>37</v>
      </c>
      <c r="S356" s="63" t="s">
        <v>38</v>
      </c>
      <c r="T356" s="57" t="s">
        <v>39</v>
      </c>
      <c r="U356" s="90">
        <v>0.790574117</v>
      </c>
      <c r="V356" s="63"/>
      <c r="W356" s="63"/>
      <c r="X356" s="14">
        <v>5543.8</v>
      </c>
      <c r="Y356" s="64">
        <v>5543.8</v>
      </c>
      <c r="Z356" s="64">
        <v>1.0</v>
      </c>
      <c r="AA356" s="63"/>
      <c r="AB356" s="63"/>
      <c r="AC356" s="63"/>
      <c r="AD356" s="63"/>
      <c r="AE356" s="63"/>
      <c r="AF356" s="63"/>
      <c r="AG356" s="57"/>
    </row>
    <row r="357" ht="14.25" customHeight="1">
      <c r="A357" s="57">
        <v>34.0</v>
      </c>
      <c r="B357" s="15">
        <v>361.0</v>
      </c>
      <c r="C357" s="15">
        <v>10.0</v>
      </c>
      <c r="D357" s="15">
        <v>429.0</v>
      </c>
      <c r="E357" s="62" t="s">
        <v>239</v>
      </c>
      <c r="F357" s="63" t="s">
        <v>827</v>
      </c>
      <c r="G357" s="86" t="s">
        <v>828</v>
      </c>
      <c r="H357" s="12" t="b">
        <f t="shared" si="32"/>
        <v>1</v>
      </c>
      <c r="I357" s="64" t="s">
        <v>33</v>
      </c>
      <c r="J357" s="63" t="s">
        <v>829</v>
      </c>
      <c r="K357" s="63" t="s">
        <v>829</v>
      </c>
      <c r="L357" s="19" t="s">
        <v>830</v>
      </c>
      <c r="M357" s="57" t="s">
        <v>522</v>
      </c>
      <c r="N357" s="57">
        <v>2022.0</v>
      </c>
      <c r="O357" s="57">
        <v>3.0</v>
      </c>
      <c r="P357" s="57" t="s">
        <v>46</v>
      </c>
      <c r="Q357" s="14">
        <v>2.0</v>
      </c>
      <c r="R357" s="57"/>
      <c r="S357" s="57" t="s">
        <v>114</v>
      </c>
      <c r="T357" s="57" t="s">
        <v>47</v>
      </c>
      <c r="U357" s="63"/>
      <c r="V357" s="63"/>
      <c r="W357" s="63"/>
      <c r="X357" s="64">
        <v>10.0</v>
      </c>
      <c r="Y357" s="64">
        <v>1.0</v>
      </c>
      <c r="Z357" s="64" t="s">
        <v>72</v>
      </c>
      <c r="AA357" s="63"/>
      <c r="AB357" s="63"/>
      <c r="AC357" s="63"/>
      <c r="AD357" s="63"/>
      <c r="AE357" s="63" t="s">
        <v>48</v>
      </c>
      <c r="AF357" s="63" t="s">
        <v>49</v>
      </c>
      <c r="AG357" s="67"/>
    </row>
    <row r="358" ht="14.25" customHeight="1">
      <c r="A358" s="57">
        <v>34.0</v>
      </c>
      <c r="B358" s="15">
        <v>360.0</v>
      </c>
      <c r="C358" s="15">
        <v>10.0</v>
      </c>
      <c r="D358" s="15">
        <v>430.0</v>
      </c>
      <c r="E358" s="62" t="s">
        <v>239</v>
      </c>
      <c r="F358" s="63" t="s">
        <v>827</v>
      </c>
      <c r="G358" s="86" t="s">
        <v>828</v>
      </c>
      <c r="H358" s="12" t="b">
        <f t="shared" si="32"/>
        <v>1</v>
      </c>
      <c r="I358" s="64" t="s">
        <v>33</v>
      </c>
      <c r="J358" s="63" t="s">
        <v>829</v>
      </c>
      <c r="K358" s="63" t="s">
        <v>829</v>
      </c>
      <c r="L358" s="19" t="s">
        <v>831</v>
      </c>
      <c r="M358" s="57" t="s">
        <v>486</v>
      </c>
      <c r="N358" s="57">
        <v>2022.0</v>
      </c>
      <c r="O358" s="57">
        <v>3.0</v>
      </c>
      <c r="P358" s="57" t="s">
        <v>46</v>
      </c>
      <c r="Q358" s="14">
        <v>2.0</v>
      </c>
      <c r="R358" s="57"/>
      <c r="S358" s="57" t="s">
        <v>114</v>
      </c>
      <c r="T358" s="57" t="s">
        <v>47</v>
      </c>
      <c r="U358" s="63"/>
      <c r="V358" s="63"/>
      <c r="W358" s="63"/>
      <c r="X358" s="64">
        <v>10.0</v>
      </c>
      <c r="Y358" s="64">
        <v>1.0</v>
      </c>
      <c r="Z358" s="64">
        <v>1.0</v>
      </c>
      <c r="AA358" s="63"/>
      <c r="AB358" s="63"/>
      <c r="AC358" s="63"/>
      <c r="AD358" s="63"/>
      <c r="AE358" s="63"/>
      <c r="AF358" s="63"/>
      <c r="AG358" s="57"/>
    </row>
    <row r="359" ht="14.25" customHeight="1">
      <c r="A359" s="13">
        <v>34.0</v>
      </c>
      <c r="B359" s="15">
        <v>421.0</v>
      </c>
      <c r="C359" s="15">
        <v>10.0</v>
      </c>
      <c r="D359" s="15">
        <v>431.0</v>
      </c>
      <c r="E359" s="16" t="s">
        <v>239</v>
      </c>
      <c r="F359" s="12" t="s">
        <v>832</v>
      </c>
      <c r="G359" s="64" t="s">
        <v>833</v>
      </c>
      <c r="H359" s="12" t="b">
        <f t="shared" si="32"/>
        <v>1</v>
      </c>
      <c r="I359" s="14" t="s">
        <v>33</v>
      </c>
      <c r="J359" s="12" t="s">
        <v>834</v>
      </c>
      <c r="K359" s="12" t="s">
        <v>834</v>
      </c>
      <c r="L359" s="19" t="s">
        <v>835</v>
      </c>
      <c r="M359" s="13" t="s">
        <v>297</v>
      </c>
      <c r="N359" s="13">
        <v>2018.0</v>
      </c>
      <c r="O359" s="13">
        <v>1.0</v>
      </c>
      <c r="P359" s="13" t="s">
        <v>36</v>
      </c>
      <c r="Q359" s="21">
        <v>3.0</v>
      </c>
      <c r="S359" s="12" t="s">
        <v>44</v>
      </c>
      <c r="T359" s="13" t="s">
        <v>47</v>
      </c>
      <c r="U359" s="29">
        <v>0.16864236335105923</v>
      </c>
      <c r="Y359" s="14">
        <v>1.0</v>
      </c>
      <c r="Z359" s="95">
        <v>1.0</v>
      </c>
      <c r="AA359" s="96">
        <v>801.1399657463573</v>
      </c>
      <c r="AG359" s="13"/>
    </row>
    <row r="360" ht="14.25" customHeight="1">
      <c r="A360" s="32">
        <v>37.0</v>
      </c>
      <c r="B360" s="15">
        <v>419.0</v>
      </c>
      <c r="C360" s="15">
        <v>12.0</v>
      </c>
      <c r="D360" s="37">
        <v>450.0</v>
      </c>
      <c r="E360" s="38" t="s">
        <v>107</v>
      </c>
      <c r="F360" s="39" t="s">
        <v>836</v>
      </c>
      <c r="G360" s="52" t="s">
        <v>837</v>
      </c>
      <c r="H360" s="12" t="b">
        <f t="shared" si="32"/>
        <v>1</v>
      </c>
      <c r="I360" s="40" t="s">
        <v>33</v>
      </c>
      <c r="J360" s="39" t="s">
        <v>838</v>
      </c>
      <c r="K360" s="39" t="s">
        <v>838</v>
      </c>
      <c r="L360" s="19" t="s">
        <v>839</v>
      </c>
      <c r="M360" s="32" t="s">
        <v>53</v>
      </c>
      <c r="N360" s="32">
        <v>2021.0</v>
      </c>
      <c r="O360" s="32">
        <v>1.0</v>
      </c>
      <c r="P360" s="32" t="s">
        <v>46</v>
      </c>
      <c r="Q360" s="14">
        <v>2.0</v>
      </c>
      <c r="R360" s="54"/>
      <c r="S360" s="32" t="s">
        <v>44</v>
      </c>
      <c r="T360" s="32" t="s">
        <v>39</v>
      </c>
      <c r="U360" s="69">
        <v>1.3513</v>
      </c>
      <c r="V360" s="39"/>
      <c r="W360" s="39"/>
      <c r="X360" s="40">
        <v>189237.2</v>
      </c>
      <c r="Y360" s="39">
        <f t="shared" ref="Y360:Y362" si="33">118135.5/3</f>
        <v>39378.5</v>
      </c>
      <c r="Z360" s="40" t="s">
        <v>72</v>
      </c>
      <c r="AA360" s="39">
        <v>82089.0</v>
      </c>
      <c r="AB360" s="69">
        <v>0.5289</v>
      </c>
      <c r="AC360" s="39"/>
      <c r="AD360" s="39"/>
      <c r="AE360" s="39"/>
      <c r="AF360" s="39"/>
      <c r="AG360" s="13"/>
    </row>
    <row r="361" ht="14.25" customHeight="1">
      <c r="A361" s="32">
        <v>37.0</v>
      </c>
      <c r="B361" s="15">
        <v>418.0</v>
      </c>
      <c r="C361" s="15">
        <v>12.0</v>
      </c>
      <c r="D361" s="37">
        <v>451.0</v>
      </c>
      <c r="E361" s="38" t="s">
        <v>107</v>
      </c>
      <c r="F361" s="39" t="s">
        <v>836</v>
      </c>
      <c r="G361" s="52" t="s">
        <v>837</v>
      </c>
      <c r="H361" s="12" t="b">
        <f t="shared" si="32"/>
        <v>1</v>
      </c>
      <c r="I361" s="40" t="s">
        <v>33</v>
      </c>
      <c r="J361" s="39" t="s">
        <v>838</v>
      </c>
      <c r="K361" s="39" t="s">
        <v>838</v>
      </c>
      <c r="L361" s="19" t="s">
        <v>840</v>
      </c>
      <c r="M361" s="32" t="s">
        <v>50</v>
      </c>
      <c r="N361" s="32">
        <v>2021.0</v>
      </c>
      <c r="O361" s="32">
        <v>1.0</v>
      </c>
      <c r="P361" s="32" t="s">
        <v>36</v>
      </c>
      <c r="Q361" s="21">
        <v>3.0</v>
      </c>
      <c r="R361" s="32"/>
      <c r="S361" s="32" t="s">
        <v>44</v>
      </c>
      <c r="T361" s="32" t="s">
        <v>47</v>
      </c>
      <c r="U361" s="69">
        <v>0.819964</v>
      </c>
      <c r="V361" s="39"/>
      <c r="W361" s="39"/>
      <c r="X361" s="40">
        <v>189237.2</v>
      </c>
      <c r="Y361" s="39">
        <f t="shared" si="33"/>
        <v>39378.5</v>
      </c>
      <c r="Z361" s="40">
        <v>1.0</v>
      </c>
      <c r="AA361" s="39">
        <v>79044.0</v>
      </c>
      <c r="AB361" s="69">
        <v>1.160489</v>
      </c>
      <c r="AC361" s="39"/>
      <c r="AD361" s="39"/>
      <c r="AG361" s="13"/>
    </row>
    <row r="362" ht="14.25" customHeight="1">
      <c r="A362" s="32">
        <v>37.0</v>
      </c>
      <c r="B362" s="15">
        <v>417.0</v>
      </c>
      <c r="C362" s="15">
        <v>12.0</v>
      </c>
      <c r="D362" s="37">
        <v>452.0</v>
      </c>
      <c r="E362" s="38" t="s">
        <v>107</v>
      </c>
      <c r="F362" s="39" t="s">
        <v>837</v>
      </c>
      <c r="G362" s="39" t="s">
        <v>837</v>
      </c>
      <c r="H362" s="12" t="b">
        <f t="shared" si="32"/>
        <v>1</v>
      </c>
      <c r="I362" s="40" t="s">
        <v>33</v>
      </c>
      <c r="J362" s="39" t="s">
        <v>838</v>
      </c>
      <c r="K362" s="39" t="s">
        <v>838</v>
      </c>
      <c r="L362" s="19" t="s">
        <v>841</v>
      </c>
      <c r="M362" s="32" t="s">
        <v>45</v>
      </c>
      <c r="N362" s="32">
        <v>2021.0</v>
      </c>
      <c r="O362" s="32">
        <v>1.0</v>
      </c>
      <c r="P362" s="32" t="s">
        <v>36</v>
      </c>
      <c r="Q362" s="21">
        <v>3.0</v>
      </c>
      <c r="R362" s="54"/>
      <c r="S362" s="32" t="s">
        <v>44</v>
      </c>
      <c r="T362" s="32" t="s">
        <v>47</v>
      </c>
      <c r="U362" s="69">
        <v>0.33325623924093967</v>
      </c>
      <c r="V362" s="39"/>
      <c r="W362" s="39"/>
      <c r="X362" s="40">
        <v>189237.2</v>
      </c>
      <c r="Y362" s="39">
        <f t="shared" si="33"/>
        <v>39378.5</v>
      </c>
      <c r="Z362" s="40" t="s">
        <v>72</v>
      </c>
      <c r="AA362" s="39">
        <v>36894.0</v>
      </c>
      <c r="AB362" s="69">
        <v>1.510370900298116</v>
      </c>
      <c r="AC362" s="39"/>
      <c r="AD362" s="39"/>
      <c r="AG362" s="13"/>
    </row>
    <row r="363" ht="14.25" customHeight="1">
      <c r="A363" s="32">
        <v>37.0</v>
      </c>
      <c r="B363" s="15">
        <v>112.0</v>
      </c>
      <c r="C363" s="15">
        <v>12.0</v>
      </c>
      <c r="D363" s="37">
        <v>453.0</v>
      </c>
      <c r="E363" s="38" t="s">
        <v>107</v>
      </c>
      <c r="F363" s="39" t="s">
        <v>837</v>
      </c>
      <c r="G363" s="39" t="s">
        <v>837</v>
      </c>
      <c r="H363" s="12" t="b">
        <f t="shared" si="32"/>
        <v>1</v>
      </c>
      <c r="I363" s="40" t="s">
        <v>33</v>
      </c>
      <c r="J363" s="39" t="s">
        <v>838</v>
      </c>
      <c r="K363" s="39" t="s">
        <v>838</v>
      </c>
      <c r="L363" s="19" t="s">
        <v>842</v>
      </c>
      <c r="M363" s="32" t="s">
        <v>270</v>
      </c>
      <c r="N363" s="32">
        <v>2016.0</v>
      </c>
      <c r="O363" s="32">
        <v>3.0</v>
      </c>
      <c r="P363" s="32" t="s">
        <v>36</v>
      </c>
      <c r="Q363" s="21">
        <v>3.0</v>
      </c>
      <c r="R363" s="46" t="s">
        <v>127</v>
      </c>
      <c r="S363" s="32" t="s">
        <v>114</v>
      </c>
      <c r="T363" s="32" t="s">
        <v>189</v>
      </c>
      <c r="U363" s="39">
        <v>0.27</v>
      </c>
      <c r="V363" s="39"/>
      <c r="W363" s="39"/>
      <c r="X363" s="40">
        <v>189237.2</v>
      </c>
      <c r="Y363" s="40">
        <v>1.0</v>
      </c>
      <c r="Z363" s="40" t="s">
        <v>72</v>
      </c>
      <c r="AA363" s="39"/>
      <c r="AB363" s="39">
        <v>1.3</v>
      </c>
      <c r="AC363" s="39"/>
      <c r="AD363" s="39"/>
      <c r="AE363" s="12" t="s">
        <v>129</v>
      </c>
      <c r="AG363" s="13"/>
    </row>
    <row r="364" ht="14.25" customHeight="1">
      <c r="A364" s="32">
        <v>37.0</v>
      </c>
      <c r="B364" s="15">
        <v>424.0</v>
      </c>
      <c r="C364" s="15">
        <v>12.0</v>
      </c>
      <c r="D364" s="37">
        <v>454.0</v>
      </c>
      <c r="E364" s="38" t="s">
        <v>107</v>
      </c>
      <c r="F364" s="39" t="s">
        <v>836</v>
      </c>
      <c r="G364" s="39" t="s">
        <v>837</v>
      </c>
      <c r="H364" s="12" t="b">
        <f t="shared" si="32"/>
        <v>1</v>
      </c>
      <c r="I364" s="40" t="s">
        <v>33</v>
      </c>
      <c r="J364" s="39" t="s">
        <v>843</v>
      </c>
      <c r="K364" s="39" t="s">
        <v>843</v>
      </c>
      <c r="L364" s="19" t="s">
        <v>844</v>
      </c>
      <c r="M364" s="32" t="s">
        <v>150</v>
      </c>
      <c r="N364" s="32">
        <v>2022.0</v>
      </c>
      <c r="O364" s="32">
        <v>3.0</v>
      </c>
      <c r="P364" s="32" t="s">
        <v>36</v>
      </c>
      <c r="Q364" s="21">
        <v>3.0</v>
      </c>
      <c r="R364" s="54"/>
      <c r="S364" s="32" t="s">
        <v>38</v>
      </c>
      <c r="T364" s="32" t="s">
        <v>39</v>
      </c>
      <c r="U364" s="68">
        <v>0.3411949685534591</v>
      </c>
      <c r="V364" s="39"/>
      <c r="W364" s="39"/>
      <c r="X364" s="40">
        <v>189237.2</v>
      </c>
      <c r="Y364" s="40">
        <v>570.0</v>
      </c>
      <c r="Z364" s="40" t="s">
        <v>72</v>
      </c>
      <c r="AA364" s="39"/>
      <c r="AB364" s="39"/>
      <c r="AC364" s="39"/>
      <c r="AD364" s="39"/>
      <c r="AG364" s="13"/>
    </row>
    <row r="365" ht="14.25" customHeight="1">
      <c r="A365" s="32">
        <v>37.0</v>
      </c>
      <c r="B365" s="15">
        <v>420.0</v>
      </c>
      <c r="C365" s="15">
        <v>12.0</v>
      </c>
      <c r="D365" s="37">
        <v>455.0</v>
      </c>
      <c r="E365" s="38" t="s">
        <v>107</v>
      </c>
      <c r="F365" s="39" t="s">
        <v>837</v>
      </c>
      <c r="G365" s="39" t="s">
        <v>837</v>
      </c>
      <c r="H365" s="12" t="b">
        <f t="shared" si="32"/>
        <v>1</v>
      </c>
      <c r="I365" s="40" t="s">
        <v>33</v>
      </c>
      <c r="J365" s="39" t="s">
        <v>845</v>
      </c>
      <c r="K365" s="39" t="s">
        <v>845</v>
      </c>
      <c r="L365" s="19" t="s">
        <v>846</v>
      </c>
      <c r="M365" s="32" t="s">
        <v>111</v>
      </c>
      <c r="N365" s="32">
        <v>2022.0</v>
      </c>
      <c r="O365" s="32">
        <v>2.0</v>
      </c>
      <c r="P365" s="32" t="s">
        <v>46</v>
      </c>
      <c r="Q365" s="14">
        <v>2.0</v>
      </c>
      <c r="R365" s="32"/>
      <c r="S365" s="32" t="s">
        <v>38</v>
      </c>
      <c r="T365" s="32" t="s">
        <v>39</v>
      </c>
      <c r="U365" s="72">
        <v>4.513780647</v>
      </c>
      <c r="V365" s="39"/>
      <c r="W365" s="39"/>
      <c r="X365" s="40">
        <v>189237.2</v>
      </c>
      <c r="Y365" s="40">
        <v>17781.6</v>
      </c>
      <c r="Z365" s="40" t="s">
        <v>72</v>
      </c>
      <c r="AA365" s="39"/>
      <c r="AB365" s="39"/>
      <c r="AC365" s="39"/>
      <c r="AD365" s="39"/>
      <c r="AG365" s="13"/>
    </row>
    <row r="366" ht="14.25" customHeight="1">
      <c r="A366" s="21">
        <v>37.0</v>
      </c>
      <c r="B366" s="15">
        <v>251.0</v>
      </c>
      <c r="C366" s="15">
        <v>12.0</v>
      </c>
      <c r="D366" s="15">
        <v>456.0</v>
      </c>
      <c r="E366" s="16" t="s">
        <v>84</v>
      </c>
      <c r="F366" s="12" t="s">
        <v>289</v>
      </c>
      <c r="G366" s="27" t="s">
        <v>847</v>
      </c>
      <c r="H366" s="12" t="b">
        <f t="shared" si="32"/>
        <v>1</v>
      </c>
      <c r="I366" s="14" t="s">
        <v>33</v>
      </c>
      <c r="J366" s="12" t="s">
        <v>848</v>
      </c>
      <c r="K366" s="12" t="s">
        <v>848</v>
      </c>
      <c r="L366" s="19" t="s">
        <v>849</v>
      </c>
      <c r="M366" s="13" t="s">
        <v>283</v>
      </c>
      <c r="N366" s="13">
        <v>2021.0</v>
      </c>
      <c r="O366" s="13">
        <v>1.0</v>
      </c>
      <c r="P366" s="13" t="s">
        <v>46</v>
      </c>
      <c r="Q366" s="14">
        <v>2.0</v>
      </c>
      <c r="R366" s="21" t="s">
        <v>37</v>
      </c>
      <c r="S366" s="12" t="s">
        <v>44</v>
      </c>
      <c r="T366" s="13" t="s">
        <v>39</v>
      </c>
      <c r="U366" s="24">
        <v>1.38670975964268</v>
      </c>
      <c r="X366" s="14">
        <v>0.0</v>
      </c>
      <c r="Y366" s="14">
        <v>1.0</v>
      </c>
      <c r="Z366" s="14">
        <v>1.0</v>
      </c>
      <c r="AA366" s="12">
        <v>142.0</v>
      </c>
      <c r="AB366" s="24">
        <v>0.582165539503214</v>
      </c>
      <c r="AE366" s="39"/>
      <c r="AF366" s="39"/>
      <c r="AG366" s="25"/>
    </row>
    <row r="367" ht="14.25" customHeight="1">
      <c r="A367" s="13">
        <v>37.0</v>
      </c>
      <c r="B367" s="15">
        <v>220.0</v>
      </c>
      <c r="C367" s="15">
        <v>12.0</v>
      </c>
      <c r="D367" s="15">
        <v>457.0</v>
      </c>
      <c r="E367" s="16" t="s">
        <v>107</v>
      </c>
      <c r="F367" s="17"/>
      <c r="G367" s="18" t="s">
        <v>850</v>
      </c>
      <c r="H367" s="12" t="b">
        <f t="shared" si="32"/>
        <v>0</v>
      </c>
      <c r="I367" s="14" t="s">
        <v>33</v>
      </c>
      <c r="J367" s="31" t="s">
        <v>851</v>
      </c>
      <c r="K367" s="28" t="s">
        <v>852</v>
      </c>
      <c r="L367" s="19" t="s">
        <v>850</v>
      </c>
      <c r="M367" s="13" t="s">
        <v>35</v>
      </c>
      <c r="N367" s="13">
        <v>2021.0</v>
      </c>
      <c r="O367" s="13">
        <v>2.0</v>
      </c>
      <c r="P367" s="13" t="s">
        <v>36</v>
      </c>
      <c r="Q367" s="21">
        <v>3.0</v>
      </c>
      <c r="R367" s="21" t="s">
        <v>37</v>
      </c>
      <c r="S367" s="12" t="s">
        <v>38</v>
      </c>
      <c r="T367" s="13" t="s">
        <v>39</v>
      </c>
      <c r="U367" s="29">
        <v>0.720764753</v>
      </c>
      <c r="X367" s="14">
        <v>6476.1</v>
      </c>
      <c r="Y367" s="12">
        <f>X367/2</f>
        <v>3238.05</v>
      </c>
      <c r="Z367" s="14">
        <v>1.0</v>
      </c>
      <c r="AE367" s="39" t="s">
        <v>48</v>
      </c>
      <c r="AF367" s="39" t="s">
        <v>49</v>
      </c>
      <c r="AG367" s="25"/>
    </row>
    <row r="368" ht="14.25" customHeight="1">
      <c r="A368" s="57">
        <v>37.0</v>
      </c>
      <c r="B368" s="15">
        <v>187.0</v>
      </c>
      <c r="C368" s="15">
        <v>12.0</v>
      </c>
      <c r="D368" s="15">
        <v>457.0</v>
      </c>
      <c r="E368" s="62" t="s">
        <v>107</v>
      </c>
      <c r="F368" s="78"/>
      <c r="G368" s="70" t="s">
        <v>853</v>
      </c>
      <c r="H368" s="12" t="b">
        <f t="shared" si="32"/>
        <v>1</v>
      </c>
      <c r="I368" s="87" t="s">
        <v>33</v>
      </c>
      <c r="J368" s="88" t="s">
        <v>854</v>
      </c>
      <c r="K368" s="88" t="s">
        <v>854</v>
      </c>
      <c r="L368" s="19" t="s">
        <v>853</v>
      </c>
      <c r="M368" s="57" t="s">
        <v>35</v>
      </c>
      <c r="N368" s="89">
        <v>2020.0</v>
      </c>
      <c r="O368" s="57">
        <v>2.0</v>
      </c>
      <c r="P368" s="57" t="s">
        <v>43</v>
      </c>
      <c r="Q368" s="14">
        <v>1.0</v>
      </c>
      <c r="R368" s="80" t="s">
        <v>37</v>
      </c>
      <c r="S368" s="63" t="s">
        <v>38</v>
      </c>
      <c r="T368" s="57" t="s">
        <v>39</v>
      </c>
      <c r="U368" s="90">
        <v>0.965350838</v>
      </c>
      <c r="V368" s="63"/>
      <c r="W368" s="63"/>
      <c r="X368" s="14">
        <v>123509.4</v>
      </c>
      <c r="Y368" s="14">
        <v>17486.3</v>
      </c>
      <c r="Z368" s="14" t="s">
        <v>72</v>
      </c>
      <c r="AA368" s="63"/>
      <c r="AB368" s="63"/>
      <c r="AC368" s="63"/>
      <c r="AD368" s="63"/>
      <c r="AE368" s="63"/>
      <c r="AF368" s="63"/>
      <c r="AG368" s="57"/>
    </row>
    <row r="369" ht="14.25" customHeight="1">
      <c r="A369" s="57">
        <v>37.0</v>
      </c>
      <c r="B369" s="15">
        <v>412.0</v>
      </c>
      <c r="C369" s="15">
        <v>12.0</v>
      </c>
      <c r="D369" s="15">
        <v>458.0</v>
      </c>
      <c r="E369" s="62" t="s">
        <v>107</v>
      </c>
      <c r="F369" s="63" t="s">
        <v>855</v>
      </c>
      <c r="G369" s="86" t="s">
        <v>856</v>
      </c>
      <c r="H369" s="12" t="b">
        <f t="shared" si="32"/>
        <v>1</v>
      </c>
      <c r="I369" s="64" t="s">
        <v>33</v>
      </c>
      <c r="J369" s="63" t="s">
        <v>857</v>
      </c>
      <c r="K369" s="63" t="s">
        <v>857</v>
      </c>
      <c r="L369" s="19" t="s">
        <v>858</v>
      </c>
      <c r="M369" s="57" t="s">
        <v>45</v>
      </c>
      <c r="N369" s="57">
        <v>2021.0</v>
      </c>
      <c r="O369" s="57">
        <v>1.0</v>
      </c>
      <c r="P369" s="57" t="s">
        <v>46</v>
      </c>
      <c r="Q369" s="14">
        <v>2.0</v>
      </c>
      <c r="R369" s="63"/>
      <c r="S369" s="63" t="s">
        <v>44</v>
      </c>
      <c r="T369" s="57" t="s">
        <v>47</v>
      </c>
      <c r="U369" s="92">
        <v>1.3732120356242223</v>
      </c>
      <c r="V369" s="63"/>
      <c r="W369" s="63"/>
      <c r="X369" s="64">
        <v>3820.0</v>
      </c>
      <c r="Y369" s="64">
        <v>1.0</v>
      </c>
      <c r="Z369" s="64" t="s">
        <v>72</v>
      </c>
      <c r="AA369" s="63">
        <v>8645.0</v>
      </c>
      <c r="AB369" s="92">
        <v>0.7743920731656957</v>
      </c>
      <c r="AC369" s="63"/>
      <c r="AD369" s="63"/>
      <c r="AE369" s="63" t="s">
        <v>66</v>
      </c>
      <c r="AF369" s="63" t="s">
        <v>49</v>
      </c>
      <c r="AG369" s="57"/>
    </row>
    <row r="370" ht="14.25" customHeight="1">
      <c r="A370" s="13">
        <v>37.0</v>
      </c>
      <c r="B370" s="15">
        <v>179.0</v>
      </c>
      <c r="C370" s="15">
        <v>12.0</v>
      </c>
      <c r="D370" s="15">
        <v>458.0</v>
      </c>
      <c r="E370" s="16" t="s">
        <v>107</v>
      </c>
      <c r="F370" s="17"/>
      <c r="G370" s="86" t="s">
        <v>850</v>
      </c>
      <c r="H370" s="12" t="b">
        <f t="shared" si="32"/>
        <v>1</v>
      </c>
      <c r="I370" s="30" t="s">
        <v>33</v>
      </c>
      <c r="J370" s="31" t="s">
        <v>851</v>
      </c>
      <c r="K370" s="31" t="s">
        <v>851</v>
      </c>
      <c r="L370" s="19" t="s">
        <v>850</v>
      </c>
      <c r="M370" s="13" t="s">
        <v>35</v>
      </c>
      <c r="N370" s="20">
        <v>2020.0</v>
      </c>
      <c r="O370" s="13">
        <v>2.0</v>
      </c>
      <c r="P370" s="13" t="s">
        <v>43</v>
      </c>
      <c r="Q370" s="14">
        <v>1.0</v>
      </c>
      <c r="R370" s="21" t="s">
        <v>37</v>
      </c>
      <c r="S370" s="12" t="s">
        <v>38</v>
      </c>
      <c r="T370" s="13" t="s">
        <v>39</v>
      </c>
      <c r="U370" s="23">
        <v>0.911199369</v>
      </c>
      <c r="X370" s="64">
        <v>6476.1</v>
      </c>
      <c r="Y370" s="12">
        <f>X370/2</f>
        <v>3238.05</v>
      </c>
      <c r="Z370" s="14" t="s">
        <v>72</v>
      </c>
      <c r="AE370" s="39" t="s">
        <v>48</v>
      </c>
      <c r="AF370" s="39" t="s">
        <v>49</v>
      </c>
      <c r="AG370" s="13"/>
    </row>
    <row r="371" ht="14.25" customHeight="1">
      <c r="A371" s="57">
        <v>37.0</v>
      </c>
      <c r="B371" s="15">
        <v>413.0</v>
      </c>
      <c r="C371" s="15">
        <v>12.0</v>
      </c>
      <c r="D371" s="15">
        <v>459.0</v>
      </c>
      <c r="E371" s="62" t="s">
        <v>107</v>
      </c>
      <c r="F371" s="63" t="s">
        <v>855</v>
      </c>
      <c r="G371" s="86" t="s">
        <v>856</v>
      </c>
      <c r="H371" s="12" t="b">
        <f t="shared" si="32"/>
        <v>1</v>
      </c>
      <c r="I371" s="64" t="s">
        <v>33</v>
      </c>
      <c r="J371" s="63" t="s">
        <v>857</v>
      </c>
      <c r="K371" s="63" t="s">
        <v>857</v>
      </c>
      <c r="L371" s="19" t="s">
        <v>859</v>
      </c>
      <c r="M371" s="57" t="s">
        <v>50</v>
      </c>
      <c r="N371" s="57">
        <v>2021.0</v>
      </c>
      <c r="O371" s="57">
        <v>1.0</v>
      </c>
      <c r="P371" s="57" t="s">
        <v>46</v>
      </c>
      <c r="Q371" s="14">
        <v>2.0</v>
      </c>
      <c r="R371" s="63"/>
      <c r="S371" s="63" t="s">
        <v>44</v>
      </c>
      <c r="T371" s="57" t="s">
        <v>47</v>
      </c>
      <c r="U371" s="92">
        <v>1.005143</v>
      </c>
      <c r="V371" s="63"/>
      <c r="W371" s="63"/>
      <c r="X371" s="64">
        <v>3820.0</v>
      </c>
      <c r="Y371" s="64">
        <v>1.0</v>
      </c>
      <c r="Z371" s="64" t="s">
        <v>72</v>
      </c>
      <c r="AA371" s="63">
        <v>6768.0</v>
      </c>
      <c r="AB371" s="92">
        <v>0.679413</v>
      </c>
      <c r="AC371" s="63"/>
      <c r="AD371" s="63"/>
      <c r="AE371" s="63" t="s">
        <v>48</v>
      </c>
      <c r="AF371" s="63" t="s">
        <v>49</v>
      </c>
      <c r="AG371" s="67"/>
    </row>
    <row r="372" ht="14.25" customHeight="1">
      <c r="A372" s="32">
        <v>37.0</v>
      </c>
      <c r="B372" s="15">
        <v>455.0</v>
      </c>
      <c r="C372" s="15">
        <v>12.0</v>
      </c>
      <c r="D372" s="37">
        <v>459.0</v>
      </c>
      <c r="E372" s="38" t="s">
        <v>107</v>
      </c>
      <c r="F372" s="39" t="s">
        <v>860</v>
      </c>
      <c r="G372" s="52" t="s">
        <v>861</v>
      </c>
      <c r="H372" s="12" t="b">
        <f t="shared" si="32"/>
        <v>1</v>
      </c>
      <c r="I372" s="40" t="s">
        <v>33</v>
      </c>
      <c r="J372" s="39" t="s">
        <v>862</v>
      </c>
      <c r="K372" s="39" t="s">
        <v>862</v>
      </c>
      <c r="L372" s="19" t="s">
        <v>863</v>
      </c>
      <c r="M372" s="32" t="s">
        <v>297</v>
      </c>
      <c r="N372" s="32">
        <v>2018.0</v>
      </c>
      <c r="O372" s="32">
        <v>1.0</v>
      </c>
      <c r="P372" s="32" t="s">
        <v>36</v>
      </c>
      <c r="Q372" s="21">
        <v>3.0</v>
      </c>
      <c r="R372" s="32"/>
      <c r="S372" s="32" t="s">
        <v>44</v>
      </c>
      <c r="T372" s="32" t="s">
        <v>47</v>
      </c>
      <c r="U372" s="72">
        <v>0.17127751077648518</v>
      </c>
      <c r="V372" s="39"/>
      <c r="W372" s="39"/>
      <c r="X372" s="53">
        <v>38873.7</v>
      </c>
      <c r="Y372" s="40">
        <v>37735.0</v>
      </c>
      <c r="Z372" s="108">
        <v>1.0</v>
      </c>
      <c r="AA372" s="109">
        <v>713.1445772498929</v>
      </c>
      <c r="AB372" s="39"/>
      <c r="AC372" s="39"/>
      <c r="AD372" s="39"/>
      <c r="AE372" s="39"/>
      <c r="AF372" s="39"/>
      <c r="AG372" s="13"/>
      <c r="AI372" s="141">
        <f>W372-AA372</f>
        <v>-713.1445772</v>
      </c>
    </row>
    <row r="373" ht="14.25" customHeight="1">
      <c r="A373" s="13">
        <v>37.0</v>
      </c>
      <c r="B373" s="15">
        <v>414.0</v>
      </c>
      <c r="C373" s="15">
        <v>12.0</v>
      </c>
      <c r="D373" s="15">
        <v>460.0</v>
      </c>
      <c r="E373" s="16" t="s">
        <v>107</v>
      </c>
      <c r="F373" s="12" t="s">
        <v>855</v>
      </c>
      <c r="G373" s="18" t="s">
        <v>856</v>
      </c>
      <c r="H373" s="12" t="b">
        <f t="shared" si="32"/>
        <v>1</v>
      </c>
      <c r="I373" s="14" t="s">
        <v>33</v>
      </c>
      <c r="J373" s="12" t="s">
        <v>857</v>
      </c>
      <c r="K373" s="12" t="s">
        <v>857</v>
      </c>
      <c r="L373" s="19" t="s">
        <v>864</v>
      </c>
      <c r="M373" s="13" t="s">
        <v>53</v>
      </c>
      <c r="N373" s="13">
        <v>2021.0</v>
      </c>
      <c r="O373" s="13">
        <v>1.0</v>
      </c>
      <c r="P373" s="13" t="s">
        <v>46</v>
      </c>
      <c r="Q373" s="14">
        <v>2.0</v>
      </c>
      <c r="S373" s="12" t="s">
        <v>44</v>
      </c>
      <c r="T373" s="13" t="s">
        <v>47</v>
      </c>
      <c r="U373" s="24">
        <v>1.434888</v>
      </c>
      <c r="X373" s="64">
        <v>3820.0</v>
      </c>
      <c r="Y373" s="14">
        <v>1.0</v>
      </c>
      <c r="Z373" s="14" t="s">
        <v>72</v>
      </c>
      <c r="AA373" s="12">
        <v>6927.0</v>
      </c>
      <c r="AB373" s="24">
        <v>0.269491</v>
      </c>
      <c r="AE373" s="12" t="s">
        <v>54</v>
      </c>
      <c r="AF373" s="12" t="s">
        <v>52</v>
      </c>
      <c r="AG373" s="13"/>
    </row>
    <row r="374" ht="14.25" customHeight="1">
      <c r="A374" s="32">
        <v>37.0</v>
      </c>
      <c r="B374" s="15">
        <v>454.0</v>
      </c>
      <c r="C374" s="15">
        <v>12.0</v>
      </c>
      <c r="D374" s="37">
        <v>460.0</v>
      </c>
      <c r="E374" s="38" t="s">
        <v>107</v>
      </c>
      <c r="F374" s="39" t="s">
        <v>861</v>
      </c>
      <c r="G374" s="39" t="s">
        <v>861</v>
      </c>
      <c r="H374" s="12" t="b">
        <f t="shared" si="32"/>
        <v>1</v>
      </c>
      <c r="I374" s="60" t="s">
        <v>33</v>
      </c>
      <c r="J374" s="60" t="s">
        <v>862</v>
      </c>
      <c r="K374" s="61" t="s">
        <v>862</v>
      </c>
      <c r="L374" s="19" t="s">
        <v>865</v>
      </c>
      <c r="M374" s="32" t="s">
        <v>150</v>
      </c>
      <c r="N374" s="32">
        <v>2022.0</v>
      </c>
      <c r="O374" s="32">
        <v>3.0</v>
      </c>
      <c r="P374" s="32" t="s">
        <v>43</v>
      </c>
      <c r="Q374" s="14">
        <v>1.0</v>
      </c>
      <c r="R374" s="32"/>
      <c r="S374" s="32" t="s">
        <v>38</v>
      </c>
      <c r="T374" s="32" t="s">
        <v>39</v>
      </c>
      <c r="U374" s="68">
        <v>1.164772727272727</v>
      </c>
      <c r="V374" s="39"/>
      <c r="W374" s="39"/>
      <c r="X374" s="40">
        <v>38873.7</v>
      </c>
      <c r="Y374" s="40">
        <v>1.0</v>
      </c>
      <c r="Z374" s="40" t="s">
        <v>72</v>
      </c>
      <c r="AA374" s="39"/>
      <c r="AB374" s="39"/>
      <c r="AC374" s="39"/>
      <c r="AD374" s="39"/>
      <c r="AE374" s="39"/>
      <c r="AF374" s="39"/>
      <c r="AG374" s="13"/>
    </row>
    <row r="375" ht="14.25" customHeight="1">
      <c r="A375" s="57">
        <v>37.0</v>
      </c>
      <c r="B375" s="15">
        <v>163.0</v>
      </c>
      <c r="C375" s="15">
        <v>12.0</v>
      </c>
      <c r="D375" s="15">
        <v>461.0</v>
      </c>
      <c r="E375" s="62" t="s">
        <v>107</v>
      </c>
      <c r="F375" s="63" t="s">
        <v>855</v>
      </c>
      <c r="G375" s="18" t="s">
        <v>856</v>
      </c>
      <c r="H375" s="12" t="b">
        <f t="shared" si="32"/>
        <v>1</v>
      </c>
      <c r="I375" s="87" t="s">
        <v>33</v>
      </c>
      <c r="J375" s="88" t="s">
        <v>857</v>
      </c>
      <c r="K375" s="88" t="s">
        <v>857</v>
      </c>
      <c r="L375" s="19" t="s">
        <v>856</v>
      </c>
      <c r="M375" s="57" t="s">
        <v>35</v>
      </c>
      <c r="N375" s="89">
        <v>2020.0</v>
      </c>
      <c r="O375" s="57">
        <v>2.0</v>
      </c>
      <c r="P375" s="57" t="s">
        <v>43</v>
      </c>
      <c r="Q375" s="14">
        <v>1.0</v>
      </c>
      <c r="R375" s="80" t="s">
        <v>37</v>
      </c>
      <c r="S375" s="63" t="s">
        <v>38</v>
      </c>
      <c r="T375" s="57" t="s">
        <v>39</v>
      </c>
      <c r="U375" s="90">
        <v>1.023250544</v>
      </c>
      <c r="V375" s="63"/>
      <c r="W375" s="63"/>
      <c r="X375" s="14">
        <v>3820.0</v>
      </c>
      <c r="Y375" s="64">
        <v>3817.0</v>
      </c>
      <c r="Z375" s="64">
        <v>1.0</v>
      </c>
      <c r="AA375" s="63"/>
      <c r="AB375" s="63"/>
      <c r="AC375" s="63"/>
      <c r="AD375" s="63"/>
      <c r="AE375" s="63" t="s">
        <v>54</v>
      </c>
      <c r="AF375" s="63" t="s">
        <v>52</v>
      </c>
      <c r="AG375" s="67"/>
    </row>
    <row r="376" ht="14.25" customHeight="1">
      <c r="A376" s="13">
        <v>37.0</v>
      </c>
      <c r="B376" s="15">
        <v>409.0</v>
      </c>
      <c r="C376" s="15">
        <v>12.0</v>
      </c>
      <c r="D376" s="15">
        <v>462.0</v>
      </c>
      <c r="E376" s="16" t="s">
        <v>107</v>
      </c>
      <c r="F376" s="12" t="s">
        <v>866</v>
      </c>
      <c r="G376" s="12" t="s">
        <v>866</v>
      </c>
      <c r="H376" s="12" t="b">
        <f t="shared" si="32"/>
        <v>1</v>
      </c>
      <c r="I376" s="14" t="s">
        <v>33</v>
      </c>
      <c r="J376" s="12" t="s">
        <v>867</v>
      </c>
      <c r="K376" s="12" t="s">
        <v>867</v>
      </c>
      <c r="L376" s="19" t="s">
        <v>868</v>
      </c>
      <c r="M376" s="13" t="s">
        <v>111</v>
      </c>
      <c r="N376" s="13">
        <v>2020.0</v>
      </c>
      <c r="O376" s="13">
        <v>3.0</v>
      </c>
      <c r="P376" s="13" t="s">
        <v>43</v>
      </c>
      <c r="Q376" s="14">
        <v>1.0</v>
      </c>
      <c r="R376" s="13"/>
      <c r="S376" s="13" t="s">
        <v>114</v>
      </c>
      <c r="T376" s="13" t="s">
        <v>39</v>
      </c>
      <c r="X376" s="14">
        <v>751.0</v>
      </c>
      <c r="Y376" s="14">
        <v>1.0</v>
      </c>
      <c r="Z376" s="14">
        <v>1.0</v>
      </c>
      <c r="AE376" s="39"/>
      <c r="AF376" s="39"/>
      <c r="AG376" s="13"/>
    </row>
    <row r="377" ht="14.25" customHeight="1">
      <c r="A377" s="13">
        <v>37.0</v>
      </c>
      <c r="B377" s="15">
        <v>238.0</v>
      </c>
      <c r="C377" s="15">
        <v>12.0</v>
      </c>
      <c r="D377" s="15">
        <v>463.0</v>
      </c>
      <c r="E377" s="16" t="s">
        <v>107</v>
      </c>
      <c r="F377" s="17"/>
      <c r="G377" s="27" t="s">
        <v>869</v>
      </c>
      <c r="H377" s="12" t="b">
        <f t="shared" si="32"/>
        <v>1</v>
      </c>
      <c r="I377" s="14" t="s">
        <v>33</v>
      </c>
      <c r="J377" s="12" t="s">
        <v>870</v>
      </c>
      <c r="K377" s="12" t="s">
        <v>870</v>
      </c>
      <c r="L377" s="19" t="s">
        <v>869</v>
      </c>
      <c r="M377" s="13" t="s">
        <v>35</v>
      </c>
      <c r="N377" s="20">
        <v>2020.0</v>
      </c>
      <c r="O377" s="13">
        <v>2.0</v>
      </c>
      <c r="P377" s="13" t="s">
        <v>46</v>
      </c>
      <c r="Q377" s="14">
        <v>2.0</v>
      </c>
      <c r="R377" s="22" t="s">
        <v>37</v>
      </c>
      <c r="S377" s="12" t="s">
        <v>38</v>
      </c>
      <c r="T377" s="13" t="s">
        <v>39</v>
      </c>
      <c r="U377" s="23">
        <v>1.267380963</v>
      </c>
      <c r="X377" s="14">
        <v>24306.2</v>
      </c>
      <c r="Y377" s="14">
        <v>24306.2</v>
      </c>
      <c r="Z377" s="14">
        <v>1.0</v>
      </c>
      <c r="AE377" s="39"/>
      <c r="AF377" s="39"/>
      <c r="AG377" s="32"/>
      <c r="AH377" s="26"/>
      <c r="AI377" s="26"/>
      <c r="AJ377" s="26"/>
      <c r="AK377" s="26"/>
      <c r="AL377" s="26"/>
      <c r="AM377" s="26"/>
      <c r="AN377" s="26"/>
      <c r="AO377" s="26"/>
      <c r="AP377" s="26"/>
      <c r="AQ377" s="26"/>
      <c r="AR377" s="26"/>
      <c r="AS377" s="26"/>
      <c r="AT377" s="26"/>
      <c r="AU377" s="26"/>
      <c r="AV377" s="26"/>
      <c r="AW377" s="26"/>
      <c r="AX377" s="26"/>
      <c r="AY377" s="26"/>
      <c r="AZ377" s="26"/>
    </row>
    <row r="378" ht="14.25" customHeight="1">
      <c r="A378" s="21">
        <v>37.0</v>
      </c>
      <c r="B378" s="15">
        <v>292.0</v>
      </c>
      <c r="C378" s="15">
        <v>12.0</v>
      </c>
      <c r="D378" s="15">
        <v>466.0</v>
      </c>
      <c r="E378" s="16" t="s">
        <v>236</v>
      </c>
      <c r="F378" s="12" t="s">
        <v>392</v>
      </c>
      <c r="G378" s="12" t="s">
        <v>392</v>
      </c>
      <c r="H378" s="12" t="b">
        <f t="shared" si="32"/>
        <v>0</v>
      </c>
      <c r="I378" s="14" t="s">
        <v>33</v>
      </c>
      <c r="J378" s="18" t="s">
        <v>393</v>
      </c>
      <c r="K378" s="12" t="s">
        <v>871</v>
      </c>
      <c r="L378" s="19" t="s">
        <v>872</v>
      </c>
      <c r="M378" s="13" t="s">
        <v>188</v>
      </c>
      <c r="N378" s="13">
        <v>2021.0</v>
      </c>
      <c r="O378" s="13">
        <v>1.0</v>
      </c>
      <c r="P378" s="13" t="s">
        <v>46</v>
      </c>
      <c r="Q378" s="14">
        <v>2.0</v>
      </c>
      <c r="S378" s="12" t="s">
        <v>44</v>
      </c>
      <c r="T378" s="13" t="s">
        <v>47</v>
      </c>
      <c r="U378" s="24">
        <v>1.5342986278183595</v>
      </c>
      <c r="Y378" s="14">
        <v>1.0</v>
      </c>
      <c r="Z378" s="14" t="s">
        <v>72</v>
      </c>
      <c r="AA378" s="12">
        <v>980.0</v>
      </c>
      <c r="AB378" s="24">
        <v>0.0897048913753672</v>
      </c>
      <c r="AG378" s="32"/>
      <c r="AH378" s="26"/>
      <c r="AI378" s="26"/>
      <c r="AJ378" s="26"/>
      <c r="AK378" s="26"/>
      <c r="AL378" s="26"/>
      <c r="AM378" s="26"/>
      <c r="AN378" s="26"/>
      <c r="AO378" s="26"/>
      <c r="AP378" s="26"/>
      <c r="AQ378" s="26"/>
      <c r="AR378" s="26"/>
      <c r="AS378" s="26"/>
      <c r="AT378" s="26"/>
      <c r="AU378" s="26"/>
      <c r="AV378" s="26"/>
      <c r="AW378" s="26"/>
      <c r="AX378" s="26"/>
      <c r="AY378" s="26"/>
      <c r="AZ378" s="26"/>
    </row>
    <row r="379" ht="14.25" customHeight="1">
      <c r="A379" s="80">
        <v>37.0</v>
      </c>
      <c r="B379" s="15">
        <v>294.0</v>
      </c>
      <c r="C379" s="15">
        <v>12.0</v>
      </c>
      <c r="D379" s="15">
        <v>467.0</v>
      </c>
      <c r="E379" s="62" t="s">
        <v>236</v>
      </c>
      <c r="F379" s="63" t="s">
        <v>392</v>
      </c>
      <c r="G379" s="12" t="s">
        <v>392</v>
      </c>
      <c r="H379" s="12" t="b">
        <f t="shared" si="32"/>
        <v>0</v>
      </c>
      <c r="I379" s="64" t="s">
        <v>33</v>
      </c>
      <c r="J379" s="86" t="s">
        <v>393</v>
      </c>
      <c r="K379" s="63" t="s">
        <v>871</v>
      </c>
      <c r="L379" s="19" t="s">
        <v>873</v>
      </c>
      <c r="M379" s="57" t="s">
        <v>53</v>
      </c>
      <c r="N379" s="57">
        <v>2021.0</v>
      </c>
      <c r="O379" s="57">
        <v>1.0</v>
      </c>
      <c r="P379" s="57" t="s">
        <v>46</v>
      </c>
      <c r="Q379" s="14">
        <v>2.0</v>
      </c>
      <c r="R379" s="63"/>
      <c r="S379" s="63" t="s">
        <v>44</v>
      </c>
      <c r="T379" s="57" t="s">
        <v>47</v>
      </c>
      <c r="U379" s="92">
        <v>1.493339</v>
      </c>
      <c r="V379" s="63"/>
      <c r="W379" s="63"/>
      <c r="Y379" s="64">
        <v>1.0</v>
      </c>
      <c r="Z379" s="64">
        <v>1.0</v>
      </c>
      <c r="AA379" s="63">
        <v>2824.0</v>
      </c>
      <c r="AB379" s="92">
        <v>0.139554</v>
      </c>
      <c r="AC379" s="63"/>
      <c r="AD379" s="63"/>
      <c r="AE379" s="52"/>
      <c r="AF379" s="52"/>
      <c r="AG379" s="57"/>
      <c r="AH379" s="26"/>
      <c r="AI379" s="26"/>
      <c r="AJ379" s="26"/>
      <c r="AK379" s="26"/>
      <c r="AL379" s="26"/>
      <c r="AM379" s="26"/>
      <c r="AN379" s="26"/>
      <c r="AO379" s="26"/>
      <c r="AP379" s="26"/>
      <c r="AQ379" s="26"/>
      <c r="AR379" s="26"/>
      <c r="AS379" s="26"/>
      <c r="AT379" s="26"/>
      <c r="AU379" s="26"/>
      <c r="AV379" s="26"/>
      <c r="AW379" s="26"/>
      <c r="AX379" s="26"/>
      <c r="AY379" s="26"/>
      <c r="AZ379" s="26"/>
    </row>
    <row r="380" ht="14.25" customHeight="1">
      <c r="A380" s="21">
        <v>37.0</v>
      </c>
      <c r="B380" s="15">
        <v>291.0</v>
      </c>
      <c r="C380" s="15">
        <v>12.0</v>
      </c>
      <c r="D380" s="15">
        <v>468.0</v>
      </c>
      <c r="E380" s="16" t="s">
        <v>236</v>
      </c>
      <c r="F380" s="12" t="s">
        <v>392</v>
      </c>
      <c r="G380" s="12" t="s">
        <v>392</v>
      </c>
      <c r="H380" s="12" t="b">
        <f t="shared" si="32"/>
        <v>0</v>
      </c>
      <c r="I380" s="14" t="s">
        <v>33</v>
      </c>
      <c r="J380" s="18" t="s">
        <v>393</v>
      </c>
      <c r="K380" s="12" t="s">
        <v>871</v>
      </c>
      <c r="L380" s="19" t="s">
        <v>874</v>
      </c>
      <c r="M380" s="13" t="s">
        <v>45</v>
      </c>
      <c r="N380" s="13">
        <v>2021.0</v>
      </c>
      <c r="O380" s="13">
        <v>1.0</v>
      </c>
      <c r="P380" s="13" t="s">
        <v>36</v>
      </c>
      <c r="Q380" s="21">
        <v>3.0</v>
      </c>
      <c r="S380" s="12" t="s">
        <v>44</v>
      </c>
      <c r="T380" s="13" t="s">
        <v>47</v>
      </c>
      <c r="U380" s="24">
        <v>0.5476696072560856</v>
      </c>
      <c r="Y380" s="14">
        <v>1.0</v>
      </c>
      <c r="Z380" s="14" t="s">
        <v>72</v>
      </c>
      <c r="AA380" s="12">
        <v>2303.0</v>
      </c>
      <c r="AB380" s="24">
        <v>1.413537201703076</v>
      </c>
      <c r="AE380" s="39" t="s">
        <v>48</v>
      </c>
      <c r="AF380" s="39" t="s">
        <v>49</v>
      </c>
      <c r="AG380" s="13"/>
      <c r="AH380" s="26"/>
      <c r="AI380" s="26"/>
      <c r="AJ380" s="26"/>
      <c r="AK380" s="26"/>
      <c r="AL380" s="26"/>
      <c r="AM380" s="26"/>
      <c r="AN380" s="26"/>
      <c r="AO380" s="26"/>
      <c r="AP380" s="26"/>
      <c r="AQ380" s="26"/>
      <c r="AR380" s="26"/>
      <c r="AS380" s="26"/>
      <c r="AT380" s="26"/>
      <c r="AU380" s="26"/>
      <c r="AV380" s="26"/>
      <c r="AW380" s="26"/>
      <c r="AX380" s="26"/>
      <c r="AY380" s="26"/>
      <c r="AZ380" s="26"/>
    </row>
    <row r="381" ht="14.25" customHeight="1">
      <c r="A381" s="80">
        <v>37.0</v>
      </c>
      <c r="B381" s="15">
        <v>293.0</v>
      </c>
      <c r="C381" s="15">
        <v>12.0</v>
      </c>
      <c r="D381" s="15">
        <v>469.0</v>
      </c>
      <c r="E381" s="62" t="s">
        <v>236</v>
      </c>
      <c r="F381" s="63" t="s">
        <v>392</v>
      </c>
      <c r="G381" s="12" t="s">
        <v>392</v>
      </c>
      <c r="H381" s="12" t="b">
        <f t="shared" si="32"/>
        <v>0</v>
      </c>
      <c r="I381" s="64" t="s">
        <v>33</v>
      </c>
      <c r="J381" s="86" t="s">
        <v>393</v>
      </c>
      <c r="K381" s="63" t="s">
        <v>871</v>
      </c>
      <c r="L381" s="19" t="s">
        <v>875</v>
      </c>
      <c r="M381" s="57" t="s">
        <v>50</v>
      </c>
      <c r="N381" s="57">
        <v>2021.0</v>
      </c>
      <c r="O381" s="57">
        <v>1.0</v>
      </c>
      <c r="P381" s="57" t="s">
        <v>36</v>
      </c>
      <c r="Q381" s="21">
        <v>3.0</v>
      </c>
      <c r="S381" s="63" t="s">
        <v>44</v>
      </c>
      <c r="T381" s="57" t="s">
        <v>47</v>
      </c>
      <c r="U381" s="92">
        <v>0.814525</v>
      </c>
      <c r="V381" s="63"/>
      <c r="W381" s="63"/>
      <c r="X381" s="63"/>
      <c r="Y381" s="64">
        <v>1.0</v>
      </c>
      <c r="Z381" s="64" t="s">
        <v>72</v>
      </c>
      <c r="AA381" s="63">
        <v>2550.0</v>
      </c>
      <c r="AB381" s="92">
        <v>1.099567</v>
      </c>
      <c r="AC381" s="63"/>
      <c r="AD381" s="63"/>
      <c r="AE381" s="52" t="s">
        <v>54</v>
      </c>
      <c r="AF381" s="52" t="s">
        <v>52</v>
      </c>
      <c r="AG381" s="57"/>
      <c r="AH381" s="26"/>
      <c r="AI381" s="26"/>
      <c r="AJ381" s="26"/>
      <c r="AK381" s="26"/>
      <c r="AL381" s="26"/>
      <c r="AM381" s="26"/>
      <c r="AN381" s="26"/>
      <c r="AO381" s="26"/>
      <c r="AP381" s="26"/>
      <c r="AQ381" s="26"/>
      <c r="AR381" s="26"/>
      <c r="AS381" s="26"/>
      <c r="AT381" s="26"/>
      <c r="AU381" s="26"/>
      <c r="AV381" s="26"/>
      <c r="AW381" s="26"/>
      <c r="AX381" s="26"/>
      <c r="AY381" s="26"/>
      <c r="AZ381" s="26"/>
    </row>
    <row r="382" ht="14.25" customHeight="1">
      <c r="A382" s="80">
        <v>37.0</v>
      </c>
      <c r="B382" s="15">
        <v>375.0</v>
      </c>
      <c r="C382" s="15">
        <v>12.0</v>
      </c>
      <c r="D382" s="15">
        <v>470.0</v>
      </c>
      <c r="E382" s="62" t="s">
        <v>236</v>
      </c>
      <c r="F382" s="63" t="s">
        <v>876</v>
      </c>
      <c r="G382" s="93" t="s">
        <v>382</v>
      </c>
      <c r="H382" s="12" t="b">
        <f t="shared" si="32"/>
        <v>0</v>
      </c>
      <c r="I382" s="64" t="s">
        <v>33</v>
      </c>
      <c r="J382" s="93" t="s">
        <v>383</v>
      </c>
      <c r="K382" s="100" t="s">
        <v>877</v>
      </c>
      <c r="L382" s="19" t="s">
        <v>878</v>
      </c>
      <c r="M382" s="57" t="s">
        <v>56</v>
      </c>
      <c r="N382" s="57">
        <v>2015.0</v>
      </c>
      <c r="O382" s="57">
        <v>1.0</v>
      </c>
      <c r="P382" s="57" t="s">
        <v>36</v>
      </c>
      <c r="Q382" s="21">
        <v>3.0</v>
      </c>
      <c r="R382" s="63"/>
      <c r="S382" s="63" t="s">
        <v>44</v>
      </c>
      <c r="T382" s="57" t="s">
        <v>71</v>
      </c>
      <c r="U382" s="63">
        <v>0.48</v>
      </c>
      <c r="V382" s="63"/>
      <c r="W382" s="63"/>
      <c r="X382" s="64">
        <v>2561.8</v>
      </c>
      <c r="Y382" s="64">
        <v>1.0</v>
      </c>
      <c r="Z382" s="64">
        <v>1.0</v>
      </c>
      <c r="AA382" s="63">
        <v>6246.0</v>
      </c>
      <c r="AB382" s="63">
        <v>2.61</v>
      </c>
      <c r="AC382" s="63"/>
      <c r="AD382" s="63"/>
      <c r="AE382" s="63" t="s">
        <v>48</v>
      </c>
      <c r="AF382" s="63" t="s">
        <v>49</v>
      </c>
      <c r="AG382" s="57"/>
      <c r="AH382" s="26"/>
      <c r="AI382" s="26"/>
      <c r="AJ382" s="26"/>
      <c r="AK382" s="26"/>
      <c r="AL382" s="26"/>
      <c r="AM382" s="26"/>
      <c r="AN382" s="26"/>
      <c r="AO382" s="26"/>
      <c r="AP382" s="26"/>
      <c r="AQ382" s="26"/>
      <c r="AR382" s="26"/>
      <c r="AS382" s="26"/>
      <c r="AT382" s="26"/>
      <c r="AU382" s="26"/>
      <c r="AV382" s="26"/>
      <c r="AW382" s="26"/>
      <c r="AX382" s="26"/>
      <c r="AY382" s="26"/>
      <c r="AZ382" s="26"/>
    </row>
    <row r="383" ht="14.25" customHeight="1">
      <c r="A383" s="80">
        <v>37.0</v>
      </c>
      <c r="B383" s="15">
        <v>24.0</v>
      </c>
      <c r="C383" s="15">
        <v>12.0</v>
      </c>
      <c r="D383" s="15">
        <v>471.0</v>
      </c>
      <c r="E383" s="62" t="s">
        <v>239</v>
      </c>
      <c r="F383" s="78"/>
      <c r="G383" s="18" t="s">
        <v>879</v>
      </c>
      <c r="H383" s="12" t="b">
        <f t="shared" si="32"/>
        <v>1</v>
      </c>
      <c r="I383" s="112" t="s">
        <v>33</v>
      </c>
      <c r="J383" s="79" t="s">
        <v>880</v>
      </c>
      <c r="K383" s="79" t="s">
        <v>880</v>
      </c>
      <c r="L383" s="19" t="s">
        <v>881</v>
      </c>
      <c r="M383" s="57" t="s">
        <v>501</v>
      </c>
      <c r="N383" s="57">
        <v>2021.0</v>
      </c>
      <c r="O383" s="57">
        <v>3.0</v>
      </c>
      <c r="P383" s="57" t="s">
        <v>43</v>
      </c>
      <c r="Q383" s="14">
        <v>1.0</v>
      </c>
      <c r="R383" s="94" t="s">
        <v>127</v>
      </c>
      <c r="S383" s="57" t="s">
        <v>114</v>
      </c>
      <c r="T383" s="57" t="s">
        <v>47</v>
      </c>
      <c r="U383" s="63"/>
      <c r="V383" s="63"/>
      <c r="W383" s="63"/>
      <c r="X383" s="64">
        <v>20.0</v>
      </c>
      <c r="Y383" s="64">
        <v>20.0</v>
      </c>
      <c r="Z383" s="64">
        <v>1.0</v>
      </c>
      <c r="AA383" s="63"/>
      <c r="AB383" s="63"/>
      <c r="AC383" s="63"/>
      <c r="AD383" s="63"/>
      <c r="AE383" s="63" t="s">
        <v>54</v>
      </c>
      <c r="AF383" s="63" t="s">
        <v>52</v>
      </c>
      <c r="AG383" s="57"/>
      <c r="AH383" s="26"/>
      <c r="AI383" s="26"/>
      <c r="AJ383" s="26"/>
      <c r="AK383" s="26"/>
      <c r="AL383" s="26"/>
      <c r="AM383" s="26"/>
      <c r="AN383" s="26"/>
      <c r="AO383" s="26"/>
      <c r="AP383" s="26"/>
      <c r="AQ383" s="26"/>
      <c r="AR383" s="26"/>
      <c r="AS383" s="26"/>
      <c r="AT383" s="26"/>
      <c r="AU383" s="26"/>
      <c r="AV383" s="26"/>
      <c r="AW383" s="26"/>
      <c r="AX383" s="26"/>
      <c r="AY383" s="26"/>
      <c r="AZ383" s="26"/>
    </row>
    <row r="384" ht="14.25" customHeight="1">
      <c r="A384" s="32">
        <v>37.0</v>
      </c>
      <c r="B384" s="15">
        <v>131.0</v>
      </c>
      <c r="C384" s="15">
        <v>12.0</v>
      </c>
      <c r="D384" s="37">
        <v>472.0</v>
      </c>
      <c r="E384" s="38" t="s">
        <v>107</v>
      </c>
      <c r="F384" s="39" t="s">
        <v>882</v>
      </c>
      <c r="G384" s="39" t="s">
        <v>882</v>
      </c>
      <c r="H384" s="12" t="b">
        <f t="shared" si="32"/>
        <v>1</v>
      </c>
      <c r="I384" s="40" t="s">
        <v>33</v>
      </c>
      <c r="J384" s="39" t="s">
        <v>883</v>
      </c>
      <c r="K384" s="39" t="s">
        <v>883</v>
      </c>
      <c r="L384" s="19" t="s">
        <v>882</v>
      </c>
      <c r="M384" s="32" t="s">
        <v>35</v>
      </c>
      <c r="N384" s="44">
        <v>2020.0</v>
      </c>
      <c r="O384" s="32">
        <v>2.0</v>
      </c>
      <c r="P384" s="32" t="s">
        <v>46</v>
      </c>
      <c r="Q384" s="14">
        <v>2.0</v>
      </c>
      <c r="R384" s="46" t="s">
        <v>127</v>
      </c>
      <c r="S384" s="32" t="s">
        <v>38</v>
      </c>
      <c r="T384" s="32" t="s">
        <v>39</v>
      </c>
      <c r="U384" s="45">
        <v>1.351092762</v>
      </c>
      <c r="V384" s="39"/>
      <c r="W384" s="39"/>
      <c r="X384" s="40">
        <v>833.8</v>
      </c>
      <c r="Y384" s="40">
        <v>833.8</v>
      </c>
      <c r="Z384" s="40">
        <v>1.0</v>
      </c>
      <c r="AA384" s="39"/>
      <c r="AB384" s="39"/>
      <c r="AC384" s="39"/>
      <c r="AD384" s="39"/>
      <c r="AE384" s="12" t="s">
        <v>62</v>
      </c>
      <c r="AG384" s="13"/>
      <c r="AH384" s="26"/>
      <c r="AI384" s="26"/>
      <c r="AJ384" s="26"/>
      <c r="AK384" s="26"/>
      <c r="AL384" s="26"/>
      <c r="AM384" s="26"/>
      <c r="AN384" s="26"/>
      <c r="AO384" s="26"/>
      <c r="AP384" s="26"/>
      <c r="AQ384" s="26"/>
      <c r="AR384" s="26"/>
      <c r="AS384" s="26"/>
      <c r="AT384" s="26"/>
      <c r="AU384" s="26"/>
      <c r="AV384" s="26"/>
      <c r="AW384" s="26"/>
      <c r="AX384" s="26"/>
      <c r="AY384" s="26"/>
      <c r="AZ384" s="26"/>
    </row>
    <row r="385" ht="14.25" customHeight="1">
      <c r="A385" s="57">
        <v>37.0</v>
      </c>
      <c r="B385" s="15">
        <v>435.0</v>
      </c>
      <c r="C385" s="15">
        <v>12.0</v>
      </c>
      <c r="D385" s="15">
        <v>473.0</v>
      </c>
      <c r="E385" s="62" t="s">
        <v>107</v>
      </c>
      <c r="F385" s="63" t="s">
        <v>884</v>
      </c>
      <c r="G385" s="63" t="s">
        <v>884</v>
      </c>
      <c r="H385" s="12" t="b">
        <f t="shared" si="32"/>
        <v>1</v>
      </c>
      <c r="I385" s="64" t="s">
        <v>33</v>
      </c>
      <c r="J385" s="63" t="s">
        <v>885</v>
      </c>
      <c r="K385" s="63" t="s">
        <v>885</v>
      </c>
      <c r="L385" s="19" t="s">
        <v>886</v>
      </c>
      <c r="M385" s="57" t="s">
        <v>121</v>
      </c>
      <c r="N385" s="57">
        <v>2022.0</v>
      </c>
      <c r="O385" s="57">
        <v>3.0</v>
      </c>
      <c r="P385" s="57" t="s">
        <v>46</v>
      </c>
      <c r="Q385" s="14">
        <v>2.0</v>
      </c>
      <c r="R385" s="57"/>
      <c r="S385" s="57" t="s">
        <v>114</v>
      </c>
      <c r="T385" s="57" t="s">
        <v>39</v>
      </c>
      <c r="U385" s="63">
        <v>1.54</v>
      </c>
      <c r="V385" s="63"/>
      <c r="W385" s="63"/>
      <c r="X385" s="64">
        <v>459.4</v>
      </c>
      <c r="Y385" s="64">
        <v>458.4</v>
      </c>
      <c r="Z385" s="64">
        <v>1.0</v>
      </c>
      <c r="AA385" s="63"/>
      <c r="AB385" s="63"/>
      <c r="AC385" s="63"/>
      <c r="AD385" s="63"/>
      <c r="AE385" s="63"/>
      <c r="AF385" s="63"/>
      <c r="AG385" s="57"/>
      <c r="AH385" s="26"/>
      <c r="AI385" s="26"/>
      <c r="AJ385" s="26"/>
      <c r="AK385" s="26"/>
      <c r="AL385" s="26"/>
      <c r="AM385" s="26"/>
      <c r="AN385" s="26"/>
      <c r="AO385" s="26"/>
      <c r="AP385" s="26"/>
      <c r="AQ385" s="26"/>
      <c r="AR385" s="26"/>
      <c r="AS385" s="26"/>
      <c r="AT385" s="26"/>
      <c r="AU385" s="26"/>
      <c r="AV385" s="26"/>
      <c r="AW385" s="26"/>
      <c r="AX385" s="26"/>
      <c r="AY385" s="26"/>
      <c r="AZ385" s="26"/>
    </row>
    <row r="386" ht="14.25" customHeight="1">
      <c r="A386" s="13">
        <v>37.0</v>
      </c>
      <c r="B386" s="15">
        <v>115.0</v>
      </c>
      <c r="C386" s="15">
        <v>12.0</v>
      </c>
      <c r="D386" s="15">
        <v>474.0</v>
      </c>
      <c r="E386" s="16" t="s">
        <v>107</v>
      </c>
      <c r="F386" s="17"/>
      <c r="G386" s="12" t="s">
        <v>884</v>
      </c>
      <c r="H386" s="12" t="b">
        <f t="shared" si="32"/>
        <v>1</v>
      </c>
      <c r="I386" s="76" t="s">
        <v>33</v>
      </c>
      <c r="J386" s="77" t="s">
        <v>887</v>
      </c>
      <c r="K386" s="77" t="s">
        <v>887</v>
      </c>
      <c r="L386" s="19" t="s">
        <v>888</v>
      </c>
      <c r="M386" s="13" t="s">
        <v>270</v>
      </c>
      <c r="N386" s="13">
        <v>2016.0</v>
      </c>
      <c r="O386" s="13">
        <v>3.0</v>
      </c>
      <c r="P386" s="13" t="s">
        <v>36</v>
      </c>
      <c r="Q386" s="21">
        <v>3.0</v>
      </c>
      <c r="R386" s="94" t="s">
        <v>127</v>
      </c>
      <c r="S386" s="13" t="s">
        <v>114</v>
      </c>
      <c r="T386" s="13" t="s">
        <v>189</v>
      </c>
      <c r="U386" s="12">
        <v>0.65</v>
      </c>
      <c r="X386" s="14">
        <v>459.4</v>
      </c>
      <c r="Y386" s="14">
        <v>1.0</v>
      </c>
      <c r="Z386" s="14" t="s">
        <v>72</v>
      </c>
      <c r="AB386" s="12">
        <v>2.4</v>
      </c>
      <c r="AG386" s="13"/>
      <c r="AH386" s="26"/>
      <c r="AI386" s="26"/>
      <c r="AJ386" s="26"/>
      <c r="AK386" s="26"/>
      <c r="AL386" s="26"/>
      <c r="AM386" s="26"/>
      <c r="AN386" s="26"/>
      <c r="AO386" s="26"/>
      <c r="AP386" s="26"/>
      <c r="AQ386" s="26"/>
      <c r="AR386" s="26"/>
      <c r="AS386" s="26"/>
      <c r="AT386" s="26"/>
      <c r="AU386" s="26"/>
      <c r="AV386" s="26"/>
      <c r="AW386" s="26"/>
      <c r="AX386" s="26"/>
      <c r="AY386" s="26"/>
      <c r="AZ386" s="26"/>
    </row>
    <row r="387" ht="14.25" customHeight="1">
      <c r="A387" s="32">
        <v>37.0</v>
      </c>
      <c r="B387" s="15">
        <v>132.0</v>
      </c>
      <c r="C387" s="15">
        <v>12.0</v>
      </c>
      <c r="D387" s="37">
        <v>475.0</v>
      </c>
      <c r="E387" s="38" t="s">
        <v>107</v>
      </c>
      <c r="F387" s="43"/>
      <c r="G387" s="27" t="s">
        <v>889</v>
      </c>
      <c r="H387" s="12" t="b">
        <f t="shared" si="32"/>
        <v>1</v>
      </c>
      <c r="I387" s="40" t="s">
        <v>33</v>
      </c>
      <c r="J387" s="39" t="s">
        <v>890</v>
      </c>
      <c r="K387" s="39" t="s">
        <v>890</v>
      </c>
      <c r="L387" s="19" t="s">
        <v>889</v>
      </c>
      <c r="M387" s="32" t="s">
        <v>35</v>
      </c>
      <c r="N387" s="44">
        <v>2021.0</v>
      </c>
      <c r="O387" s="32">
        <v>2.0</v>
      </c>
      <c r="P387" s="32" t="s">
        <v>46</v>
      </c>
      <c r="Q387" s="14">
        <v>2.0</v>
      </c>
      <c r="R387" s="46" t="s">
        <v>127</v>
      </c>
      <c r="S387" s="32" t="s">
        <v>38</v>
      </c>
      <c r="T387" s="32" t="s">
        <v>39</v>
      </c>
      <c r="U387" s="45">
        <v>1.239610199</v>
      </c>
      <c r="V387" s="39"/>
      <c r="W387" s="39"/>
      <c r="X387" s="40">
        <v>208.5</v>
      </c>
      <c r="Y387" s="40">
        <v>208.5</v>
      </c>
      <c r="Z387" s="40">
        <v>1.0</v>
      </c>
      <c r="AA387" s="39"/>
      <c r="AB387" s="39"/>
      <c r="AC387" s="39"/>
      <c r="AD387" s="39"/>
      <c r="AE387" s="12" t="s">
        <v>48</v>
      </c>
      <c r="AF387" s="12" t="s">
        <v>49</v>
      </c>
      <c r="AG387" s="25"/>
      <c r="AH387" s="26"/>
      <c r="AI387" s="26"/>
      <c r="AJ387" s="26"/>
      <c r="AK387" s="26"/>
      <c r="AL387" s="26"/>
      <c r="AM387" s="26"/>
      <c r="AN387" s="26"/>
      <c r="AO387" s="26"/>
      <c r="AP387" s="26"/>
      <c r="AQ387" s="26"/>
      <c r="AR387" s="26"/>
      <c r="AS387" s="26"/>
      <c r="AT387" s="26"/>
      <c r="AU387" s="26"/>
      <c r="AV387" s="26"/>
      <c r="AW387" s="26"/>
      <c r="AX387" s="26"/>
      <c r="AY387" s="26"/>
      <c r="AZ387" s="26"/>
    </row>
    <row r="388" ht="14.25" customHeight="1">
      <c r="A388" s="13">
        <v>37.0</v>
      </c>
      <c r="B388" s="15">
        <v>436.0</v>
      </c>
      <c r="C388" s="15">
        <v>12.0</v>
      </c>
      <c r="D388" s="15">
        <v>476.0</v>
      </c>
      <c r="E388" s="16" t="s">
        <v>107</v>
      </c>
      <c r="F388" s="12" t="s">
        <v>891</v>
      </c>
      <c r="G388" s="12" t="s">
        <v>891</v>
      </c>
      <c r="H388" s="12" t="b">
        <f t="shared" si="32"/>
        <v>1</v>
      </c>
      <c r="I388" s="14" t="s">
        <v>33</v>
      </c>
      <c r="J388" s="12" t="s">
        <v>892</v>
      </c>
      <c r="K388" s="12" t="s">
        <v>892</v>
      </c>
      <c r="L388" s="19" t="s">
        <v>893</v>
      </c>
      <c r="M388" s="13" t="s">
        <v>522</v>
      </c>
      <c r="N388" s="13">
        <v>2022.0</v>
      </c>
      <c r="O388" s="13">
        <v>3.0</v>
      </c>
      <c r="P388" s="13" t="s">
        <v>46</v>
      </c>
      <c r="Q388" s="14">
        <v>2.0</v>
      </c>
      <c r="R388" s="13"/>
      <c r="S388" s="13" t="s">
        <v>114</v>
      </c>
      <c r="T388" s="13" t="s">
        <v>47</v>
      </c>
      <c r="X388" s="14">
        <v>3.2</v>
      </c>
      <c r="Y388" s="14">
        <v>1.0</v>
      </c>
      <c r="Z388" s="14">
        <v>1.0</v>
      </c>
      <c r="AE388" s="39"/>
      <c r="AF388" s="39"/>
      <c r="AG388" s="13"/>
      <c r="AH388" s="26"/>
      <c r="AI388" s="26"/>
      <c r="AJ388" s="26"/>
      <c r="AK388" s="26"/>
      <c r="AL388" s="26"/>
      <c r="AM388" s="26"/>
      <c r="AN388" s="26"/>
      <c r="AO388" s="26"/>
      <c r="AP388" s="26"/>
      <c r="AQ388" s="26"/>
      <c r="AR388" s="26"/>
      <c r="AS388" s="26"/>
      <c r="AT388" s="26"/>
      <c r="AU388" s="26"/>
      <c r="AV388" s="26"/>
      <c r="AW388" s="26"/>
      <c r="AX388" s="26"/>
      <c r="AY388" s="26"/>
      <c r="AZ388" s="26"/>
    </row>
    <row r="389" ht="14.25" customHeight="1">
      <c r="A389" s="13">
        <v>37.0</v>
      </c>
      <c r="B389" s="15">
        <v>181.0</v>
      </c>
      <c r="C389" s="15">
        <v>12.0</v>
      </c>
      <c r="D389" s="15">
        <v>477.0</v>
      </c>
      <c r="E389" s="16" t="s">
        <v>107</v>
      </c>
      <c r="F389" s="12" t="s">
        <v>289</v>
      </c>
      <c r="G389" s="27" t="s">
        <v>894</v>
      </c>
      <c r="H389" s="12" t="b">
        <f t="shared" si="32"/>
        <v>1</v>
      </c>
      <c r="I389" s="14" t="s">
        <v>33</v>
      </c>
      <c r="J389" s="12" t="s">
        <v>895</v>
      </c>
      <c r="K389" s="12" t="s">
        <v>895</v>
      </c>
      <c r="L389" s="19" t="s">
        <v>896</v>
      </c>
      <c r="M389" s="13" t="s">
        <v>283</v>
      </c>
      <c r="N389" s="13">
        <v>2021.0</v>
      </c>
      <c r="O389" s="13">
        <v>1.0</v>
      </c>
      <c r="P389" s="13" t="s">
        <v>43</v>
      </c>
      <c r="Q389" s="14">
        <v>1.0</v>
      </c>
      <c r="R389" s="21" t="s">
        <v>37</v>
      </c>
      <c r="S389" s="12" t="s">
        <v>44</v>
      </c>
      <c r="T389" s="13" t="s">
        <v>39</v>
      </c>
      <c r="U389" s="24">
        <v>0.901441802242993</v>
      </c>
      <c r="X389" s="14">
        <v>0.0</v>
      </c>
      <c r="Y389" s="14">
        <v>1.0</v>
      </c>
      <c r="Z389" s="14">
        <v>1.0</v>
      </c>
      <c r="AA389" s="12">
        <v>194.0</v>
      </c>
      <c r="AB389" s="24">
        <v>1.25594308328165</v>
      </c>
      <c r="AG389" s="13"/>
    </row>
    <row r="390" ht="14.25" customHeight="1">
      <c r="A390" s="13">
        <v>37.0</v>
      </c>
      <c r="B390" s="15">
        <v>438.0</v>
      </c>
      <c r="C390" s="15">
        <v>12.0</v>
      </c>
      <c r="D390" s="15">
        <v>478.0</v>
      </c>
      <c r="E390" s="16" t="s">
        <v>107</v>
      </c>
      <c r="F390" s="12" t="s">
        <v>897</v>
      </c>
      <c r="G390" s="12" t="s">
        <v>897</v>
      </c>
      <c r="H390" s="12" t="b">
        <f t="shared" si="32"/>
        <v>1</v>
      </c>
      <c r="I390" s="14" t="s">
        <v>33</v>
      </c>
      <c r="J390" s="12" t="s">
        <v>898</v>
      </c>
      <c r="K390" s="12" t="s">
        <v>898</v>
      </c>
      <c r="L390" s="19" t="s">
        <v>899</v>
      </c>
      <c r="M390" s="13" t="s">
        <v>111</v>
      </c>
      <c r="N390" s="13">
        <v>2020.0</v>
      </c>
      <c r="O390" s="13">
        <v>3.0</v>
      </c>
      <c r="P390" s="13" t="s">
        <v>43</v>
      </c>
      <c r="Q390" s="14">
        <v>1.0</v>
      </c>
      <c r="R390" s="13"/>
      <c r="S390" s="13" t="s">
        <v>114</v>
      </c>
      <c r="T390" s="13" t="s">
        <v>39</v>
      </c>
      <c r="Y390" s="14">
        <v>1.0</v>
      </c>
      <c r="Z390" s="14">
        <v>1.0</v>
      </c>
      <c r="AG390" s="13"/>
    </row>
    <row r="391" ht="14.25" customHeight="1">
      <c r="A391" s="32">
        <v>37.0</v>
      </c>
      <c r="B391" s="15">
        <v>415.0</v>
      </c>
      <c r="C391" s="15">
        <v>12.0</v>
      </c>
      <c r="D391" s="37">
        <v>479.0</v>
      </c>
      <c r="E391" s="38" t="s">
        <v>107</v>
      </c>
      <c r="F391" s="39" t="s">
        <v>900</v>
      </c>
      <c r="G391" s="39" t="s">
        <v>900</v>
      </c>
      <c r="H391" s="12" t="b">
        <f t="shared" si="32"/>
        <v>1</v>
      </c>
      <c r="I391" s="40" t="s">
        <v>33</v>
      </c>
      <c r="J391" s="39" t="s">
        <v>901</v>
      </c>
      <c r="K391" s="39" t="s">
        <v>901</v>
      </c>
      <c r="L391" s="19" t="s">
        <v>902</v>
      </c>
      <c r="M391" s="32" t="s">
        <v>121</v>
      </c>
      <c r="N391" s="32">
        <v>2022.0</v>
      </c>
      <c r="O391" s="32">
        <v>3.0</v>
      </c>
      <c r="P391" s="32" t="s">
        <v>43</v>
      </c>
      <c r="Q391" s="14">
        <v>1.0</v>
      </c>
      <c r="R391" s="32"/>
      <c r="S391" s="32" t="s">
        <v>114</v>
      </c>
      <c r="T391" s="32" t="s">
        <v>39</v>
      </c>
      <c r="U391" s="39">
        <v>1.19</v>
      </c>
      <c r="V391" s="39"/>
      <c r="W391" s="39"/>
      <c r="X391" s="40">
        <v>12438.2</v>
      </c>
      <c r="Y391" s="40">
        <v>87.9</v>
      </c>
      <c r="Z391" s="40" t="s">
        <v>72</v>
      </c>
      <c r="AA391" s="39"/>
      <c r="AB391" s="39"/>
      <c r="AC391" s="39"/>
      <c r="AD391" s="39"/>
      <c r="AE391" s="39"/>
      <c r="AF391" s="39"/>
      <c r="AG391" s="25"/>
      <c r="AH391" s="26"/>
      <c r="AI391" s="26"/>
      <c r="AJ391" s="26"/>
      <c r="AK391" s="26"/>
      <c r="AL391" s="26"/>
      <c r="AM391" s="26"/>
      <c r="AN391" s="26"/>
      <c r="AO391" s="26"/>
      <c r="AP391" s="26"/>
      <c r="AQ391" s="26"/>
      <c r="AR391" s="26"/>
      <c r="AS391" s="26"/>
      <c r="AT391" s="26"/>
      <c r="AU391" s="26"/>
      <c r="AV391" s="26"/>
      <c r="AW391" s="26"/>
      <c r="AX391" s="26"/>
      <c r="AY391" s="26"/>
      <c r="AZ391" s="26"/>
    </row>
    <row r="392" ht="14.25" customHeight="1">
      <c r="A392" s="46">
        <v>37.0</v>
      </c>
      <c r="B392" s="15">
        <v>84.0</v>
      </c>
      <c r="C392" s="15">
        <v>12.0</v>
      </c>
      <c r="D392" s="37">
        <v>480.0</v>
      </c>
      <c r="E392" s="38" t="s">
        <v>236</v>
      </c>
      <c r="F392" s="39" t="s">
        <v>903</v>
      </c>
      <c r="G392" s="39" t="str">
        <f>F392</f>
        <v>False trevally</v>
      </c>
      <c r="H392" s="12" t="b">
        <f t="shared" si="32"/>
        <v>1</v>
      </c>
      <c r="I392" s="40" t="s">
        <v>33</v>
      </c>
      <c r="J392" s="39" t="str">
        <f>K392</f>
        <v>Lactarius lactarius</v>
      </c>
      <c r="K392" s="39" t="s">
        <v>904</v>
      </c>
      <c r="L392" s="19" t="s">
        <v>903</v>
      </c>
      <c r="M392" s="32" t="s">
        <v>35</v>
      </c>
      <c r="N392" s="44">
        <v>2020.0</v>
      </c>
      <c r="O392" s="32">
        <v>2.0</v>
      </c>
      <c r="P392" s="32" t="s">
        <v>36</v>
      </c>
      <c r="Q392" s="21">
        <v>3.0</v>
      </c>
      <c r="R392" s="50" t="s">
        <v>127</v>
      </c>
      <c r="S392" s="32" t="s">
        <v>38</v>
      </c>
      <c r="T392" s="32" t="s">
        <v>39</v>
      </c>
      <c r="U392" s="45">
        <v>0.764833386</v>
      </c>
      <c r="V392" s="39"/>
      <c r="W392" s="39"/>
      <c r="X392" s="40">
        <v>5280.2</v>
      </c>
      <c r="Y392" s="40">
        <v>1.0</v>
      </c>
      <c r="Z392" s="40" t="s">
        <v>72</v>
      </c>
      <c r="AA392" s="39"/>
      <c r="AB392" s="39"/>
      <c r="AC392" s="39"/>
      <c r="AD392" s="39"/>
      <c r="AG392" s="13"/>
    </row>
    <row r="393" ht="14.25" customHeight="1">
      <c r="A393" s="32">
        <v>37.0</v>
      </c>
      <c r="B393" s="15">
        <v>422.0</v>
      </c>
      <c r="C393" s="15">
        <v>12.0</v>
      </c>
      <c r="D393" s="37">
        <v>480.0</v>
      </c>
      <c r="E393" s="38" t="s">
        <v>107</v>
      </c>
      <c r="F393" s="39" t="s">
        <v>905</v>
      </c>
      <c r="G393" s="39" t="s">
        <v>905</v>
      </c>
      <c r="H393" s="12" t="b">
        <f t="shared" si="32"/>
        <v>1</v>
      </c>
      <c r="I393" s="40" t="s">
        <v>33</v>
      </c>
      <c r="J393" s="39" t="s">
        <v>906</v>
      </c>
      <c r="K393" s="39" t="s">
        <v>906</v>
      </c>
      <c r="L393" s="19" t="s">
        <v>907</v>
      </c>
      <c r="M393" s="32" t="s">
        <v>150</v>
      </c>
      <c r="N393" s="32">
        <v>2022.0</v>
      </c>
      <c r="O393" s="32">
        <v>3.0</v>
      </c>
      <c r="P393" s="32" t="s">
        <v>43</v>
      </c>
      <c r="Q393" s="14">
        <v>1.0</v>
      </c>
      <c r="R393" s="32"/>
      <c r="S393" s="32" t="s">
        <v>38</v>
      </c>
      <c r="T393" s="32" t="s">
        <v>39</v>
      </c>
      <c r="U393" s="68">
        <v>1.0141843971631206</v>
      </c>
      <c r="V393" s="39"/>
      <c r="W393" s="39"/>
      <c r="X393" s="40">
        <v>12438.2</v>
      </c>
      <c r="Y393" s="40">
        <v>869.0</v>
      </c>
      <c r="Z393" s="40">
        <v>1.0</v>
      </c>
      <c r="AA393" s="39"/>
      <c r="AB393" s="39"/>
      <c r="AC393" s="39"/>
      <c r="AD393" s="39"/>
      <c r="AE393" s="39"/>
      <c r="AF393" s="39"/>
      <c r="AG393" s="13"/>
    </row>
    <row r="394" ht="14.25" customHeight="1">
      <c r="A394" s="50">
        <v>37.0</v>
      </c>
      <c r="B394" s="15">
        <v>341.0</v>
      </c>
      <c r="C394" s="15">
        <v>12.0</v>
      </c>
      <c r="D394" s="37">
        <v>481.0</v>
      </c>
      <c r="E394" s="51" t="s">
        <v>239</v>
      </c>
      <c r="F394" s="52" t="s">
        <v>903</v>
      </c>
      <c r="G394" s="52" t="s">
        <v>903</v>
      </c>
      <c r="H394" s="63" t="b">
        <f t="shared" si="32"/>
        <v>1</v>
      </c>
      <c r="I394" s="53" t="s">
        <v>33</v>
      </c>
      <c r="J394" s="52" t="s">
        <v>908</v>
      </c>
      <c r="K394" s="52" t="s">
        <v>908</v>
      </c>
      <c r="L394" s="93" t="s">
        <v>909</v>
      </c>
      <c r="M394" s="54" t="s">
        <v>486</v>
      </c>
      <c r="N394" s="54">
        <v>2022.0</v>
      </c>
      <c r="O394" s="54">
        <v>3.0</v>
      </c>
      <c r="P394" s="54" t="s">
        <v>46</v>
      </c>
      <c r="Q394" s="14">
        <v>2.0</v>
      </c>
      <c r="R394" s="54"/>
      <c r="S394" s="54" t="s">
        <v>114</v>
      </c>
      <c r="T394" s="54" t="s">
        <v>47</v>
      </c>
      <c r="U394" s="52"/>
      <c r="V394" s="52"/>
      <c r="W394" s="52"/>
      <c r="X394" s="53">
        <v>5280.2</v>
      </c>
      <c r="Y394" s="53">
        <v>2639.6</v>
      </c>
      <c r="Z394" s="53">
        <v>1.0</v>
      </c>
      <c r="AA394" s="52"/>
      <c r="AB394" s="52"/>
      <c r="AC394" s="52"/>
      <c r="AD394" s="52"/>
      <c r="AE394" s="52"/>
      <c r="AF394" s="52"/>
      <c r="AG394" s="67"/>
    </row>
    <row r="395" ht="14.25" customHeight="1">
      <c r="A395" s="32">
        <v>37.0</v>
      </c>
      <c r="B395" s="15">
        <v>416.0</v>
      </c>
      <c r="C395" s="15">
        <v>12.0</v>
      </c>
      <c r="D395" s="37">
        <v>481.0</v>
      </c>
      <c r="E395" s="38" t="s">
        <v>107</v>
      </c>
      <c r="F395" s="39" t="s">
        <v>905</v>
      </c>
      <c r="G395" s="39" t="s">
        <v>905</v>
      </c>
      <c r="H395" s="12" t="b">
        <f t="shared" si="32"/>
        <v>1</v>
      </c>
      <c r="I395" s="40" t="s">
        <v>33</v>
      </c>
      <c r="J395" s="39" t="s">
        <v>906</v>
      </c>
      <c r="K395" s="39" t="s">
        <v>906</v>
      </c>
      <c r="L395" s="41" t="s">
        <v>910</v>
      </c>
      <c r="M395" s="32" t="s">
        <v>522</v>
      </c>
      <c r="N395" s="32">
        <v>2022.0</v>
      </c>
      <c r="O395" s="32">
        <v>3.0</v>
      </c>
      <c r="P395" s="32" t="s">
        <v>43</v>
      </c>
      <c r="Q395" s="14">
        <v>1.0</v>
      </c>
      <c r="R395" s="32"/>
      <c r="S395" s="32" t="s">
        <v>114</v>
      </c>
      <c r="T395" s="32" t="s">
        <v>47</v>
      </c>
      <c r="U395" s="39"/>
      <c r="V395" s="39"/>
      <c r="W395" s="39"/>
      <c r="X395" s="40">
        <v>12438.2</v>
      </c>
      <c r="Y395" s="40">
        <v>1.0</v>
      </c>
      <c r="Z395" s="40" t="s">
        <v>72</v>
      </c>
      <c r="AA395" s="39"/>
      <c r="AB395" s="39"/>
      <c r="AC395" s="39"/>
      <c r="AD395" s="39"/>
      <c r="AG395" s="13"/>
    </row>
    <row r="396" ht="14.25" customHeight="1">
      <c r="A396" s="46">
        <v>37.0</v>
      </c>
      <c r="B396" s="15">
        <v>342.0</v>
      </c>
      <c r="C396" s="15">
        <v>12.0</v>
      </c>
      <c r="D396" s="37">
        <v>482.0</v>
      </c>
      <c r="E396" s="38" t="s">
        <v>239</v>
      </c>
      <c r="F396" s="39" t="s">
        <v>903</v>
      </c>
      <c r="G396" s="39" t="s">
        <v>903</v>
      </c>
      <c r="H396" s="12" t="b">
        <f t="shared" si="32"/>
        <v>1</v>
      </c>
      <c r="I396" s="40" t="s">
        <v>33</v>
      </c>
      <c r="J396" s="39" t="s">
        <v>908</v>
      </c>
      <c r="K396" s="39" t="s">
        <v>908</v>
      </c>
      <c r="L396" s="19" t="s">
        <v>911</v>
      </c>
      <c r="M396" s="32" t="s">
        <v>522</v>
      </c>
      <c r="N396" s="32">
        <v>2022.0</v>
      </c>
      <c r="O396" s="32">
        <v>3.0</v>
      </c>
      <c r="P396" s="32" t="s">
        <v>46</v>
      </c>
      <c r="Q396" s="14">
        <v>2.0</v>
      </c>
      <c r="R396" s="32"/>
      <c r="S396" s="32" t="s">
        <v>114</v>
      </c>
      <c r="T396" s="32" t="s">
        <v>47</v>
      </c>
      <c r="U396" s="39"/>
      <c r="V396" s="39"/>
      <c r="W396" s="39"/>
      <c r="X396" s="40">
        <v>5280.2</v>
      </c>
      <c r="Y396" s="40">
        <v>2639.6</v>
      </c>
      <c r="Z396" s="40" t="s">
        <v>72</v>
      </c>
      <c r="AA396" s="39"/>
      <c r="AB396" s="39"/>
      <c r="AC396" s="39"/>
      <c r="AD396" s="39"/>
      <c r="AG396" s="13"/>
    </row>
    <row r="397" ht="14.25" customHeight="1">
      <c r="A397" s="32">
        <v>37.0</v>
      </c>
      <c r="B397" s="15">
        <v>25.0</v>
      </c>
      <c r="C397" s="15">
        <v>12.0</v>
      </c>
      <c r="D397" s="37">
        <v>483.0</v>
      </c>
      <c r="E397" s="38" t="s">
        <v>107</v>
      </c>
      <c r="F397" s="39" t="s">
        <v>912</v>
      </c>
      <c r="G397" s="39" t="s">
        <v>912</v>
      </c>
      <c r="H397" s="12" t="b">
        <f t="shared" si="32"/>
        <v>1</v>
      </c>
      <c r="I397" s="60" t="s">
        <v>33</v>
      </c>
      <c r="J397" s="61" t="s">
        <v>913</v>
      </c>
      <c r="K397" s="61" t="s">
        <v>913</v>
      </c>
      <c r="L397" s="19" t="s">
        <v>914</v>
      </c>
      <c r="M397" s="32" t="s">
        <v>35</v>
      </c>
      <c r="N397" s="44">
        <v>2020.0</v>
      </c>
      <c r="O397" s="32">
        <v>2.0</v>
      </c>
      <c r="P397" s="32" t="s">
        <v>43</v>
      </c>
      <c r="Q397" s="14">
        <v>1.0</v>
      </c>
      <c r="R397" s="46" t="s">
        <v>127</v>
      </c>
      <c r="S397" s="32" t="s">
        <v>38</v>
      </c>
      <c r="T397" s="32" t="s">
        <v>39</v>
      </c>
      <c r="U397" s="45">
        <v>1.173113461</v>
      </c>
      <c r="V397" s="39"/>
      <c r="W397" s="39"/>
      <c r="X397" s="40">
        <v>1224.3</v>
      </c>
      <c r="Y397" s="40">
        <v>1224.3</v>
      </c>
      <c r="Z397" s="40">
        <v>1.0</v>
      </c>
      <c r="AA397" s="39"/>
      <c r="AB397" s="39"/>
      <c r="AC397" s="39"/>
      <c r="AD397" s="39"/>
      <c r="AE397" s="12" t="s">
        <v>54</v>
      </c>
      <c r="AF397" s="12" t="s">
        <v>52</v>
      </c>
      <c r="AG397" s="13"/>
    </row>
    <row r="398" ht="14.25" customHeight="1">
      <c r="A398" s="21">
        <v>37.0</v>
      </c>
      <c r="B398" s="15">
        <v>321.0</v>
      </c>
      <c r="C398" s="15">
        <v>12.0</v>
      </c>
      <c r="D398" s="15">
        <v>484.0</v>
      </c>
      <c r="E398" s="16" t="s">
        <v>239</v>
      </c>
      <c r="F398" s="12" t="s">
        <v>915</v>
      </c>
      <c r="G398" s="14" t="s">
        <v>916</v>
      </c>
      <c r="H398" s="12" t="b">
        <f t="shared" si="32"/>
        <v>0</v>
      </c>
      <c r="I398" s="14" t="s">
        <v>33</v>
      </c>
      <c r="J398" s="135" t="s">
        <v>917</v>
      </c>
      <c r="K398" s="12" t="s">
        <v>918</v>
      </c>
      <c r="L398" s="19" t="s">
        <v>919</v>
      </c>
      <c r="M398" s="13" t="s">
        <v>121</v>
      </c>
      <c r="N398" s="13">
        <v>2022.0</v>
      </c>
      <c r="O398" s="13">
        <v>3.0</v>
      </c>
      <c r="P398" s="13" t="s">
        <v>46</v>
      </c>
      <c r="Q398" s="14">
        <v>2.0</v>
      </c>
      <c r="R398" s="13"/>
      <c r="S398" s="13" t="s">
        <v>114</v>
      </c>
      <c r="T398" s="13" t="s">
        <v>39</v>
      </c>
      <c r="U398" s="12">
        <v>1.54</v>
      </c>
      <c r="X398" s="14">
        <v>360.4</v>
      </c>
      <c r="Y398" s="14">
        <v>242.4</v>
      </c>
      <c r="Z398" s="14">
        <v>1.0</v>
      </c>
      <c r="AG398" s="25"/>
    </row>
    <row r="399" ht="14.25" customHeight="1">
      <c r="A399" s="21">
        <v>37.0</v>
      </c>
      <c r="B399" s="15">
        <v>283.0</v>
      </c>
      <c r="C399" s="15">
        <v>12.0</v>
      </c>
      <c r="D399" s="15">
        <v>485.0</v>
      </c>
      <c r="E399" s="16" t="s">
        <v>236</v>
      </c>
      <c r="F399" s="12" t="s">
        <v>920</v>
      </c>
      <c r="G399" s="12" t="s">
        <v>920</v>
      </c>
      <c r="H399" s="12" t="b">
        <f t="shared" si="32"/>
        <v>0</v>
      </c>
      <c r="I399" s="14" t="s">
        <v>33</v>
      </c>
      <c r="J399" s="142" t="s">
        <v>917</v>
      </c>
      <c r="K399" s="14" t="s">
        <v>921</v>
      </c>
      <c r="L399" s="19" t="s">
        <v>922</v>
      </c>
      <c r="M399" s="13" t="s">
        <v>150</v>
      </c>
      <c r="N399" s="13">
        <v>2022.0</v>
      </c>
      <c r="O399" s="13">
        <v>3.0</v>
      </c>
      <c r="P399" s="13" t="s">
        <v>36</v>
      </c>
      <c r="Q399" s="21">
        <v>3.0</v>
      </c>
      <c r="R399" s="13"/>
      <c r="S399" s="13" t="s">
        <v>38</v>
      </c>
      <c r="T399" s="13" t="s">
        <v>39</v>
      </c>
      <c r="U399" s="107">
        <v>0.5346938775510205</v>
      </c>
      <c r="X399" s="14">
        <v>2365.8</v>
      </c>
      <c r="Y399" s="14">
        <v>2248.0</v>
      </c>
      <c r="Z399" s="14">
        <v>1.0</v>
      </c>
      <c r="AG399" s="13"/>
    </row>
    <row r="400" ht="14.25" customHeight="1">
      <c r="A400" s="21">
        <v>37.0</v>
      </c>
      <c r="B400" s="15">
        <v>269.0</v>
      </c>
      <c r="C400" s="15">
        <v>12.0</v>
      </c>
      <c r="D400" s="15">
        <v>486.0</v>
      </c>
      <c r="E400" s="16" t="s">
        <v>236</v>
      </c>
      <c r="F400" s="12" t="s">
        <v>923</v>
      </c>
      <c r="G400" s="12" t="s">
        <v>923</v>
      </c>
      <c r="H400" s="12" t="b">
        <f t="shared" si="32"/>
        <v>0</v>
      </c>
      <c r="I400" s="14" t="s">
        <v>33</v>
      </c>
      <c r="J400" s="143" t="s">
        <v>924</v>
      </c>
      <c r="K400" s="12" t="s">
        <v>925</v>
      </c>
      <c r="L400" s="19" t="s">
        <v>926</v>
      </c>
      <c r="M400" s="13" t="s">
        <v>111</v>
      </c>
      <c r="N400" s="13">
        <v>2020.0</v>
      </c>
      <c r="O400" s="13">
        <v>3.0</v>
      </c>
      <c r="P400" s="13" t="s">
        <v>43</v>
      </c>
      <c r="Q400" s="14">
        <v>1.0</v>
      </c>
      <c r="R400" s="57"/>
      <c r="S400" s="13" t="s">
        <v>114</v>
      </c>
      <c r="T400" s="13" t="s">
        <v>39</v>
      </c>
      <c r="X400" s="14">
        <v>2365.8</v>
      </c>
      <c r="Y400" s="14">
        <v>1.0</v>
      </c>
      <c r="Z400" s="14" t="s">
        <v>72</v>
      </c>
      <c r="AG400" s="13"/>
    </row>
    <row r="401" ht="14.25" customHeight="1">
      <c r="A401" s="21">
        <v>37.0</v>
      </c>
      <c r="B401" s="15">
        <v>319.0</v>
      </c>
      <c r="C401" s="15">
        <v>12.0</v>
      </c>
      <c r="D401" s="15">
        <v>487.0</v>
      </c>
      <c r="E401" s="16" t="s">
        <v>239</v>
      </c>
      <c r="F401" s="12" t="s">
        <v>927</v>
      </c>
      <c r="G401" s="12" t="s">
        <v>927</v>
      </c>
      <c r="H401" s="12" t="b">
        <f t="shared" si="32"/>
        <v>0</v>
      </c>
      <c r="I401" s="14" t="s">
        <v>33</v>
      </c>
      <c r="J401" s="135" t="s">
        <v>928</v>
      </c>
      <c r="K401" s="12" t="s">
        <v>929</v>
      </c>
      <c r="L401" s="19" t="s">
        <v>930</v>
      </c>
      <c r="M401" s="13" t="s">
        <v>121</v>
      </c>
      <c r="N401" s="13">
        <v>2022.0</v>
      </c>
      <c r="O401" s="13">
        <v>3.0</v>
      </c>
      <c r="P401" s="13" t="s">
        <v>36</v>
      </c>
      <c r="Q401" s="21">
        <v>3.0</v>
      </c>
      <c r="R401" s="57"/>
      <c r="S401" s="13" t="s">
        <v>114</v>
      </c>
      <c r="T401" s="13" t="s">
        <v>39</v>
      </c>
      <c r="U401" s="12">
        <v>0.912</v>
      </c>
      <c r="X401" s="14">
        <v>5508.1</v>
      </c>
      <c r="Y401" s="14">
        <v>563.6</v>
      </c>
      <c r="Z401" s="14" t="s">
        <v>72</v>
      </c>
      <c r="AG401" s="25"/>
    </row>
    <row r="402" ht="14.25" customHeight="1">
      <c r="A402" s="21">
        <v>37.0</v>
      </c>
      <c r="B402" s="15">
        <v>282.0</v>
      </c>
      <c r="C402" s="15">
        <v>12.0</v>
      </c>
      <c r="D402" s="15">
        <v>488.0</v>
      </c>
      <c r="E402" s="16" t="s">
        <v>236</v>
      </c>
      <c r="F402" s="12" t="s">
        <v>931</v>
      </c>
      <c r="G402" s="12" t="s">
        <v>931</v>
      </c>
      <c r="H402" s="12" t="b">
        <f t="shared" si="32"/>
        <v>0</v>
      </c>
      <c r="I402" s="14" t="s">
        <v>33</v>
      </c>
      <c r="J402" s="142" t="s">
        <v>928</v>
      </c>
      <c r="K402" s="12" t="s">
        <v>932</v>
      </c>
      <c r="L402" s="19" t="s">
        <v>933</v>
      </c>
      <c r="M402" s="13" t="s">
        <v>150</v>
      </c>
      <c r="N402" s="13">
        <v>2022.0</v>
      </c>
      <c r="O402" s="13">
        <v>3.0</v>
      </c>
      <c r="P402" s="13" t="s">
        <v>43</v>
      </c>
      <c r="Q402" s="14">
        <v>1.0</v>
      </c>
      <c r="R402" s="13"/>
      <c r="S402" s="13" t="s">
        <v>38</v>
      </c>
      <c r="T402" s="13" t="s">
        <v>39</v>
      </c>
      <c r="U402" s="107">
        <v>1.0418470418470418</v>
      </c>
      <c r="X402" s="14">
        <v>5508.1</v>
      </c>
      <c r="Y402" s="14">
        <v>1990.0</v>
      </c>
      <c r="Z402" s="14">
        <v>1.0</v>
      </c>
      <c r="AE402" s="39"/>
      <c r="AF402" s="39"/>
      <c r="AG402" s="25"/>
    </row>
    <row r="403" ht="14.25" customHeight="1">
      <c r="A403" s="57">
        <v>37.0</v>
      </c>
      <c r="B403" s="15">
        <v>1.0</v>
      </c>
      <c r="C403" s="15">
        <v>12.0</v>
      </c>
      <c r="D403" s="15">
        <v>489.0</v>
      </c>
      <c r="E403" s="62" t="s">
        <v>107</v>
      </c>
      <c r="F403" s="78"/>
      <c r="G403" s="86" t="s">
        <v>934</v>
      </c>
      <c r="H403" s="63" t="b">
        <f t="shared" si="32"/>
        <v>1</v>
      </c>
      <c r="I403" s="112" t="s">
        <v>33</v>
      </c>
      <c r="J403" s="79" t="s">
        <v>935</v>
      </c>
      <c r="K403" s="79" t="s">
        <v>935</v>
      </c>
      <c r="L403" s="93" t="s">
        <v>936</v>
      </c>
      <c r="M403" s="57" t="s">
        <v>501</v>
      </c>
      <c r="N403" s="57">
        <v>2021.0</v>
      </c>
      <c r="O403" s="57">
        <v>3.0</v>
      </c>
      <c r="P403" s="57" t="s">
        <v>43</v>
      </c>
      <c r="Q403" s="14">
        <v>1.0</v>
      </c>
      <c r="R403" s="94" t="s">
        <v>127</v>
      </c>
      <c r="S403" s="57" t="s">
        <v>114</v>
      </c>
      <c r="T403" s="57" t="s">
        <v>47</v>
      </c>
      <c r="U403" s="63"/>
      <c r="V403" s="63"/>
      <c r="W403" s="63"/>
      <c r="X403" s="64">
        <v>35.0</v>
      </c>
      <c r="Y403" s="64">
        <v>1.0</v>
      </c>
      <c r="Z403" s="64">
        <v>1.0</v>
      </c>
      <c r="AA403" s="63"/>
      <c r="AB403" s="63"/>
      <c r="AC403" s="63"/>
      <c r="AD403" s="63"/>
      <c r="AE403" s="63"/>
      <c r="AF403" s="63"/>
      <c r="AG403" s="57"/>
    </row>
    <row r="404" ht="14.25" customHeight="1">
      <c r="A404" s="13">
        <v>37.0</v>
      </c>
      <c r="B404" s="15">
        <v>10.0</v>
      </c>
      <c r="C404" s="15">
        <v>12.0</v>
      </c>
      <c r="D404" s="15">
        <v>490.0</v>
      </c>
      <c r="E404" s="16" t="s">
        <v>107</v>
      </c>
      <c r="F404" s="17"/>
      <c r="G404" s="27" t="s">
        <v>937</v>
      </c>
      <c r="H404" s="12" t="b">
        <f t="shared" si="32"/>
        <v>1</v>
      </c>
      <c r="I404" s="14" t="s">
        <v>33</v>
      </c>
      <c r="J404" s="12" t="s">
        <v>938</v>
      </c>
      <c r="K404" s="12" t="s">
        <v>938</v>
      </c>
      <c r="L404" s="19" t="s">
        <v>937</v>
      </c>
      <c r="M404" s="13" t="s">
        <v>35</v>
      </c>
      <c r="N404" s="13">
        <v>2021.0</v>
      </c>
      <c r="O404" s="13">
        <v>2.0</v>
      </c>
      <c r="P404" s="13" t="s">
        <v>43</v>
      </c>
      <c r="Q404" s="14">
        <v>1.0</v>
      </c>
      <c r="R404" s="22" t="s">
        <v>127</v>
      </c>
      <c r="S404" s="12" t="s">
        <v>38</v>
      </c>
      <c r="T404" s="13" t="s">
        <v>39</v>
      </c>
      <c r="U404" s="29">
        <v>1.186036985</v>
      </c>
      <c r="X404" s="14">
        <v>21887.2</v>
      </c>
      <c r="Y404" s="14">
        <v>21887.2</v>
      </c>
      <c r="Z404" s="14">
        <v>1.0</v>
      </c>
      <c r="AE404" s="39"/>
      <c r="AF404" s="39"/>
      <c r="AG404" s="13"/>
    </row>
    <row r="405" ht="14.25" customHeight="1">
      <c r="A405" s="13">
        <v>37.0</v>
      </c>
      <c r="B405" s="15">
        <v>235.0</v>
      </c>
      <c r="C405" s="15">
        <v>12.0</v>
      </c>
      <c r="D405" s="15">
        <v>491.0</v>
      </c>
      <c r="E405" s="16" t="s">
        <v>107</v>
      </c>
      <c r="F405" s="17"/>
      <c r="G405" s="18" t="s">
        <v>939</v>
      </c>
      <c r="H405" s="12" t="b">
        <f t="shared" si="32"/>
        <v>1</v>
      </c>
      <c r="I405" s="14" t="s">
        <v>33</v>
      </c>
      <c r="J405" s="12" t="s">
        <v>940</v>
      </c>
      <c r="K405" s="12" t="s">
        <v>940</v>
      </c>
      <c r="L405" s="19" t="s">
        <v>939</v>
      </c>
      <c r="M405" s="13" t="s">
        <v>35</v>
      </c>
      <c r="N405" s="20">
        <v>2020.0</v>
      </c>
      <c r="O405" s="13">
        <v>2.0</v>
      </c>
      <c r="P405" s="13" t="s">
        <v>46</v>
      </c>
      <c r="Q405" s="14">
        <v>2.0</v>
      </c>
      <c r="R405" s="22" t="s">
        <v>37</v>
      </c>
      <c r="S405" s="12" t="s">
        <v>38</v>
      </c>
      <c r="T405" s="13" t="s">
        <v>39</v>
      </c>
      <c r="U405" s="23">
        <v>1.201905858</v>
      </c>
      <c r="X405" s="14">
        <v>111.5</v>
      </c>
      <c r="Y405" s="14">
        <v>111.5</v>
      </c>
      <c r="Z405" s="14">
        <v>1.0</v>
      </c>
      <c r="AG405" s="25"/>
    </row>
    <row r="406" ht="14.25" customHeight="1">
      <c r="A406" s="54">
        <v>37.0</v>
      </c>
      <c r="B406" s="15">
        <v>407.0</v>
      </c>
      <c r="C406" s="15">
        <v>12.0</v>
      </c>
      <c r="D406" s="37">
        <v>492.0</v>
      </c>
      <c r="E406" s="51" t="s">
        <v>107</v>
      </c>
      <c r="F406" s="52" t="s">
        <v>941</v>
      </c>
      <c r="G406" s="39" t="s">
        <v>941</v>
      </c>
      <c r="H406" s="12" t="b">
        <f t="shared" si="32"/>
        <v>1</v>
      </c>
      <c r="I406" s="53" t="s">
        <v>33</v>
      </c>
      <c r="J406" s="52" t="s">
        <v>942</v>
      </c>
      <c r="K406" s="52" t="s">
        <v>942</v>
      </c>
      <c r="L406" s="19" t="s">
        <v>943</v>
      </c>
      <c r="M406" s="54" t="s">
        <v>486</v>
      </c>
      <c r="N406" s="54">
        <v>2022.0</v>
      </c>
      <c r="O406" s="54">
        <v>3.0</v>
      </c>
      <c r="P406" s="54" t="s">
        <v>46</v>
      </c>
      <c r="Q406" s="14">
        <v>2.0</v>
      </c>
      <c r="R406" s="54"/>
      <c r="S406" s="54" t="s">
        <v>114</v>
      </c>
      <c r="T406" s="54" t="s">
        <v>47</v>
      </c>
      <c r="U406" s="52"/>
      <c r="V406" s="52"/>
      <c r="W406" s="52"/>
      <c r="X406" s="40">
        <v>17986.8</v>
      </c>
      <c r="Y406" s="53">
        <v>1.0</v>
      </c>
      <c r="Z406" s="53">
        <v>1.0</v>
      </c>
      <c r="AA406" s="52"/>
      <c r="AB406" s="52"/>
      <c r="AC406" s="52"/>
      <c r="AD406" s="52"/>
      <c r="AE406" s="63"/>
      <c r="AF406" s="63"/>
      <c r="AG406" s="57"/>
    </row>
    <row r="407" ht="14.25" customHeight="1">
      <c r="A407" s="54">
        <v>37.0</v>
      </c>
      <c r="B407" s="15">
        <v>408.0</v>
      </c>
      <c r="C407" s="15">
        <v>12.0</v>
      </c>
      <c r="D407" s="37">
        <v>493.0</v>
      </c>
      <c r="E407" s="51" t="s">
        <v>107</v>
      </c>
      <c r="F407" s="52" t="s">
        <v>941</v>
      </c>
      <c r="G407" s="39" t="s">
        <v>941</v>
      </c>
      <c r="H407" s="12" t="b">
        <f t="shared" si="32"/>
        <v>1</v>
      </c>
      <c r="I407" s="53" t="s">
        <v>33</v>
      </c>
      <c r="J407" s="52" t="s">
        <v>942</v>
      </c>
      <c r="K407" s="52" t="s">
        <v>942</v>
      </c>
      <c r="L407" s="19" t="s">
        <v>944</v>
      </c>
      <c r="M407" s="54" t="s">
        <v>522</v>
      </c>
      <c r="N407" s="54">
        <v>2022.0</v>
      </c>
      <c r="O407" s="54">
        <v>3.0</v>
      </c>
      <c r="P407" s="54" t="s">
        <v>46</v>
      </c>
      <c r="Q407" s="14">
        <v>2.0</v>
      </c>
      <c r="R407" s="54"/>
      <c r="S407" s="54" t="s">
        <v>114</v>
      </c>
      <c r="T407" s="54" t="s">
        <v>47</v>
      </c>
      <c r="U407" s="52"/>
      <c r="V407" s="52"/>
      <c r="W407" s="52"/>
      <c r="X407" s="40">
        <v>17986.8</v>
      </c>
      <c r="Y407" s="53">
        <v>1.0</v>
      </c>
      <c r="Z407" s="53" t="s">
        <v>72</v>
      </c>
      <c r="AA407" s="52"/>
      <c r="AB407" s="52"/>
      <c r="AC407" s="52"/>
      <c r="AD407" s="52"/>
      <c r="AE407" s="63"/>
      <c r="AF407" s="63"/>
      <c r="AG407" s="57"/>
    </row>
    <row r="408" ht="14.25" customHeight="1">
      <c r="A408" s="13">
        <v>37.0</v>
      </c>
      <c r="B408" s="15">
        <v>140.0</v>
      </c>
      <c r="C408" s="15">
        <v>12.0</v>
      </c>
      <c r="D408" s="15">
        <v>494.0</v>
      </c>
      <c r="E408" s="16" t="s">
        <v>107</v>
      </c>
      <c r="F408" s="17"/>
      <c r="G408" s="18" t="s">
        <v>945</v>
      </c>
      <c r="H408" s="12" t="b">
        <f t="shared" si="32"/>
        <v>0</v>
      </c>
      <c r="I408" s="14" t="s">
        <v>33</v>
      </c>
      <c r="J408" s="14" t="s">
        <v>946</v>
      </c>
      <c r="K408" s="28" t="s">
        <v>947</v>
      </c>
      <c r="L408" s="19" t="s">
        <v>945</v>
      </c>
      <c r="M408" s="13" t="s">
        <v>35</v>
      </c>
      <c r="N408" s="13">
        <v>2021.0</v>
      </c>
      <c r="O408" s="13">
        <v>2.0</v>
      </c>
      <c r="P408" s="13" t="s">
        <v>43</v>
      </c>
      <c r="Q408" s="14">
        <v>1.0</v>
      </c>
      <c r="R408" s="94" t="s">
        <v>37</v>
      </c>
      <c r="S408" s="12" t="s">
        <v>38</v>
      </c>
      <c r="T408" s="13" t="s">
        <v>39</v>
      </c>
      <c r="U408" s="29">
        <v>1.113603035</v>
      </c>
      <c r="X408" s="14">
        <v>193248.2</v>
      </c>
      <c r="Y408" s="14">
        <v>193248.2</v>
      </c>
      <c r="Z408" s="14">
        <v>1.0</v>
      </c>
      <c r="AG408" s="13"/>
    </row>
    <row r="409" ht="14.25" customHeight="1">
      <c r="A409" s="57">
        <v>37.0</v>
      </c>
      <c r="B409" s="15">
        <v>139.0</v>
      </c>
      <c r="C409" s="15">
        <v>12.0</v>
      </c>
      <c r="D409" s="15">
        <v>495.0</v>
      </c>
      <c r="E409" s="62" t="s">
        <v>107</v>
      </c>
      <c r="F409" s="63" t="s">
        <v>289</v>
      </c>
      <c r="G409" s="70" t="s">
        <v>285</v>
      </c>
      <c r="H409" s="63" t="b">
        <f t="shared" si="32"/>
        <v>1</v>
      </c>
      <c r="I409" s="64" t="s">
        <v>33</v>
      </c>
      <c r="J409" s="63" t="s">
        <v>948</v>
      </c>
      <c r="K409" s="63" t="s">
        <v>948</v>
      </c>
      <c r="L409" s="93" t="s">
        <v>949</v>
      </c>
      <c r="M409" s="57" t="s">
        <v>283</v>
      </c>
      <c r="N409" s="57">
        <v>2021.0</v>
      </c>
      <c r="O409" s="57">
        <v>1.0</v>
      </c>
      <c r="P409" s="57" t="s">
        <v>43</v>
      </c>
      <c r="Q409" s="14">
        <v>1.0</v>
      </c>
      <c r="R409" s="94" t="s">
        <v>37</v>
      </c>
      <c r="S409" s="63" t="s">
        <v>44</v>
      </c>
      <c r="T409" s="57" t="s">
        <v>39</v>
      </c>
      <c r="U409" s="92">
        <v>0.956123802369802</v>
      </c>
      <c r="V409" s="63"/>
      <c r="W409" s="63"/>
      <c r="X409" s="64">
        <v>45579.0</v>
      </c>
      <c r="Y409" s="64">
        <v>1013.1</v>
      </c>
      <c r="Z409" s="64">
        <v>1.0</v>
      </c>
      <c r="AA409" s="63">
        <v>1100.0</v>
      </c>
      <c r="AB409" s="92">
        <v>0.986706188938974</v>
      </c>
      <c r="AC409" s="63"/>
      <c r="AD409" s="63"/>
      <c r="AE409" s="63" t="s">
        <v>129</v>
      </c>
      <c r="AF409" s="63"/>
      <c r="AG409" s="67"/>
    </row>
    <row r="410" ht="14.25" customHeight="1">
      <c r="A410" s="13">
        <v>37.0</v>
      </c>
      <c r="B410" s="15">
        <v>26.0</v>
      </c>
      <c r="C410" s="15">
        <v>12.0</v>
      </c>
      <c r="D410" s="15">
        <v>496.0</v>
      </c>
      <c r="E410" s="16" t="s">
        <v>107</v>
      </c>
      <c r="F410" s="17"/>
      <c r="G410" s="27" t="s">
        <v>950</v>
      </c>
      <c r="H410" s="12" t="b">
        <f t="shared" si="32"/>
        <v>1</v>
      </c>
      <c r="I410" s="76" t="s">
        <v>33</v>
      </c>
      <c r="J410" s="77" t="s">
        <v>951</v>
      </c>
      <c r="K410" s="77" t="s">
        <v>951</v>
      </c>
      <c r="L410" s="19" t="s">
        <v>952</v>
      </c>
      <c r="M410" s="13" t="s">
        <v>270</v>
      </c>
      <c r="N410" s="13">
        <v>2016.0</v>
      </c>
      <c r="O410" s="13">
        <v>3.0</v>
      </c>
      <c r="P410" s="13" t="s">
        <v>43</v>
      </c>
      <c r="Q410" s="14">
        <v>1.0</v>
      </c>
      <c r="R410" s="22" t="s">
        <v>127</v>
      </c>
      <c r="S410" s="13" t="s">
        <v>114</v>
      </c>
      <c r="T410" s="13" t="s">
        <v>189</v>
      </c>
      <c r="U410" s="12">
        <v>1.2</v>
      </c>
      <c r="Y410" s="14">
        <v>1.0</v>
      </c>
      <c r="Z410" s="14">
        <v>1.0</v>
      </c>
      <c r="AB410" s="12">
        <v>0.95</v>
      </c>
      <c r="AE410" s="12" t="s">
        <v>54</v>
      </c>
      <c r="AF410" s="12" t="s">
        <v>52</v>
      </c>
      <c r="AG410" s="13"/>
    </row>
    <row r="411" ht="14.25" customHeight="1">
      <c r="A411" s="80">
        <v>37.0</v>
      </c>
      <c r="B411" s="15">
        <v>320.0</v>
      </c>
      <c r="C411" s="15">
        <v>12.0</v>
      </c>
      <c r="D411" s="15">
        <v>497.0</v>
      </c>
      <c r="E411" s="62" t="s">
        <v>239</v>
      </c>
      <c r="F411" s="63" t="s">
        <v>953</v>
      </c>
      <c r="G411" s="63" t="s">
        <v>953</v>
      </c>
      <c r="H411" s="63" t="b">
        <f t="shared" si="32"/>
        <v>0</v>
      </c>
      <c r="I411" s="64" t="s">
        <v>33</v>
      </c>
      <c r="J411" s="144" t="s">
        <v>954</v>
      </c>
      <c r="K411" s="63" t="s">
        <v>955</v>
      </c>
      <c r="L411" s="93" t="s">
        <v>956</v>
      </c>
      <c r="M411" s="57" t="s">
        <v>121</v>
      </c>
      <c r="N411" s="57">
        <v>2022.0</v>
      </c>
      <c r="O411" s="57">
        <v>3.0</v>
      </c>
      <c r="P411" s="57" t="s">
        <v>46</v>
      </c>
      <c r="Q411" s="14">
        <v>2.0</v>
      </c>
      <c r="R411" s="57"/>
      <c r="S411" s="57" t="s">
        <v>114</v>
      </c>
      <c r="T411" s="57" t="s">
        <v>39</v>
      </c>
      <c r="U411" s="63">
        <v>1.59</v>
      </c>
      <c r="V411" s="63"/>
      <c r="W411" s="63"/>
      <c r="X411" s="64">
        <v>7.0</v>
      </c>
      <c r="Y411" s="64">
        <v>7.0</v>
      </c>
      <c r="Z411" s="64">
        <v>1.0</v>
      </c>
      <c r="AA411" s="63"/>
      <c r="AB411" s="63"/>
      <c r="AC411" s="63"/>
      <c r="AD411" s="63"/>
      <c r="AE411" s="63"/>
      <c r="AF411" s="63"/>
      <c r="AG411" s="67"/>
    </row>
    <row r="412" ht="14.25" customHeight="1">
      <c r="A412" s="57">
        <v>37.0</v>
      </c>
      <c r="B412" s="15">
        <v>403.0</v>
      </c>
      <c r="C412" s="15">
        <v>12.0</v>
      </c>
      <c r="D412" s="15">
        <v>498.0</v>
      </c>
      <c r="E412" s="62" t="s">
        <v>107</v>
      </c>
      <c r="F412" s="63" t="s">
        <v>957</v>
      </c>
      <c r="G412" s="63" t="s">
        <v>957</v>
      </c>
      <c r="H412" s="12" t="b">
        <f t="shared" si="32"/>
        <v>1</v>
      </c>
      <c r="I412" s="64" t="s">
        <v>33</v>
      </c>
      <c r="J412" s="63" t="s">
        <v>958</v>
      </c>
      <c r="K412" s="63" t="s">
        <v>958</v>
      </c>
      <c r="L412" s="19" t="s">
        <v>959</v>
      </c>
      <c r="M412" s="57" t="s">
        <v>522</v>
      </c>
      <c r="N412" s="57">
        <v>2022.0</v>
      </c>
      <c r="O412" s="57">
        <v>3.0</v>
      </c>
      <c r="P412" s="57" t="s">
        <v>46</v>
      </c>
      <c r="Q412" s="14">
        <v>2.0</v>
      </c>
      <c r="R412" s="57"/>
      <c r="S412" s="57" t="s">
        <v>114</v>
      </c>
      <c r="T412" s="57" t="s">
        <v>47</v>
      </c>
      <c r="U412" s="63"/>
      <c r="V412" s="63"/>
      <c r="W412" s="63"/>
      <c r="X412" s="14">
        <v>16.5</v>
      </c>
      <c r="Y412" s="14">
        <v>1.0</v>
      </c>
      <c r="Z412" s="64" t="s">
        <v>72</v>
      </c>
      <c r="AA412" s="63"/>
      <c r="AB412" s="63"/>
      <c r="AC412" s="63"/>
      <c r="AD412" s="63"/>
      <c r="AE412" s="63"/>
      <c r="AF412" s="63"/>
      <c r="AG412" s="57"/>
    </row>
    <row r="413" ht="14.25" customHeight="1">
      <c r="A413" s="13">
        <v>37.0</v>
      </c>
      <c r="B413" s="15">
        <v>402.0</v>
      </c>
      <c r="C413" s="15">
        <v>12.0</v>
      </c>
      <c r="D413" s="15">
        <v>499.0</v>
      </c>
      <c r="E413" s="16" t="s">
        <v>107</v>
      </c>
      <c r="F413" s="12" t="s">
        <v>957</v>
      </c>
      <c r="G413" s="12" t="s">
        <v>957</v>
      </c>
      <c r="H413" s="12" t="b">
        <f t="shared" si="32"/>
        <v>1</v>
      </c>
      <c r="I413" s="14" t="s">
        <v>33</v>
      </c>
      <c r="J413" s="12" t="s">
        <v>958</v>
      </c>
      <c r="K413" s="12" t="s">
        <v>958</v>
      </c>
      <c r="L413" s="19" t="s">
        <v>960</v>
      </c>
      <c r="M413" s="13" t="s">
        <v>486</v>
      </c>
      <c r="N413" s="13">
        <v>2022.0</v>
      </c>
      <c r="O413" s="13">
        <v>3.0</v>
      </c>
      <c r="P413" s="13" t="s">
        <v>46</v>
      </c>
      <c r="Q413" s="14">
        <v>2.0</v>
      </c>
      <c r="R413" s="57"/>
      <c r="S413" s="13" t="s">
        <v>114</v>
      </c>
      <c r="T413" s="13" t="s">
        <v>47</v>
      </c>
      <c r="X413" s="14">
        <v>16.5</v>
      </c>
      <c r="Y413" s="14">
        <v>1.0</v>
      </c>
      <c r="Z413" s="14">
        <v>1.0</v>
      </c>
      <c r="AE413" s="39"/>
      <c r="AF413" s="39"/>
      <c r="AG413" s="13"/>
    </row>
    <row r="414" ht="14.25" customHeight="1">
      <c r="A414" s="13">
        <v>37.0</v>
      </c>
      <c r="B414" s="15">
        <v>68.0</v>
      </c>
      <c r="C414" s="15">
        <v>12.0</v>
      </c>
      <c r="D414" s="15">
        <v>500.0</v>
      </c>
      <c r="E414" s="16" t="s">
        <v>107</v>
      </c>
      <c r="F414" s="17"/>
      <c r="K414" s="12" t="s">
        <v>961</v>
      </c>
      <c r="L414" s="13"/>
      <c r="M414" s="13" t="s">
        <v>35</v>
      </c>
      <c r="N414" s="13">
        <v>2021.0</v>
      </c>
      <c r="O414" s="13">
        <v>2.0</v>
      </c>
      <c r="P414" s="13" t="s">
        <v>36</v>
      </c>
      <c r="Q414" s="21">
        <v>3.0</v>
      </c>
      <c r="R414" s="94" t="s">
        <v>127</v>
      </c>
      <c r="S414" s="12" t="s">
        <v>38</v>
      </c>
      <c r="T414" s="13" t="s">
        <v>39</v>
      </c>
      <c r="U414" s="29">
        <v>0.712567368</v>
      </c>
      <c r="AG414" s="25"/>
    </row>
    <row r="415" ht="14.25" customHeight="1">
      <c r="A415" s="57">
        <v>39.0</v>
      </c>
      <c r="B415" s="15">
        <v>204.0</v>
      </c>
      <c r="C415" s="15">
        <v>13.0</v>
      </c>
      <c r="D415" s="15">
        <v>510.0</v>
      </c>
      <c r="E415" s="62" t="s">
        <v>256</v>
      </c>
      <c r="F415" s="63" t="s">
        <v>962</v>
      </c>
      <c r="G415" s="63" t="s">
        <v>962</v>
      </c>
      <c r="H415" s="63" t="b">
        <f>J415=K415</f>
        <v>1</v>
      </c>
      <c r="I415" s="64" t="s">
        <v>33</v>
      </c>
      <c r="J415" s="63" t="s">
        <v>963</v>
      </c>
      <c r="K415" s="63" t="s">
        <v>963</v>
      </c>
      <c r="L415" s="93" t="s">
        <v>964</v>
      </c>
      <c r="M415" s="57" t="s">
        <v>700</v>
      </c>
      <c r="N415" s="57">
        <v>2022.0</v>
      </c>
      <c r="O415" s="57">
        <v>1.0</v>
      </c>
      <c r="P415" s="57" t="s">
        <v>36</v>
      </c>
      <c r="Q415" s="21">
        <v>3.0</v>
      </c>
      <c r="R415" s="94" t="s">
        <v>37</v>
      </c>
      <c r="S415" s="63" t="s">
        <v>38</v>
      </c>
      <c r="T415" s="57" t="s">
        <v>71</v>
      </c>
      <c r="U415" s="63">
        <v>0.62</v>
      </c>
      <c r="V415" s="63"/>
      <c r="W415" s="63"/>
      <c r="X415" s="64">
        <v>0.0</v>
      </c>
      <c r="Y415" s="64">
        <v>1.0</v>
      </c>
      <c r="Z415" s="64">
        <v>1.0</v>
      </c>
      <c r="AA415" s="63">
        <v>3900.0</v>
      </c>
      <c r="AB415" s="63">
        <v>0.31</v>
      </c>
      <c r="AC415" s="63"/>
      <c r="AD415" s="63"/>
      <c r="AE415" s="63" t="s">
        <v>66</v>
      </c>
      <c r="AF415" s="63"/>
      <c r="AG415" s="57"/>
    </row>
    <row r="416" ht="14.25" customHeight="1">
      <c r="A416" s="57">
        <v>39.0</v>
      </c>
      <c r="B416" s="15">
        <v>210.0</v>
      </c>
      <c r="C416" s="15">
        <v>13.0</v>
      </c>
      <c r="D416" s="15">
        <v>511.0</v>
      </c>
      <c r="E416" s="62" t="s">
        <v>256</v>
      </c>
      <c r="F416" s="78"/>
      <c r="G416" s="76"/>
      <c r="H416" s="76"/>
      <c r="I416" s="112"/>
      <c r="J416" s="112"/>
      <c r="K416" s="112" t="s">
        <v>965</v>
      </c>
      <c r="L416" s="13"/>
      <c r="M416" s="57" t="s">
        <v>270</v>
      </c>
      <c r="N416" s="57">
        <v>2018.0</v>
      </c>
      <c r="O416" s="57">
        <v>3.0</v>
      </c>
      <c r="P416" s="57" t="s">
        <v>36</v>
      </c>
      <c r="Q416" s="21">
        <v>3.0</v>
      </c>
      <c r="R416" s="80" t="s">
        <v>37</v>
      </c>
      <c r="S416" s="57" t="s">
        <v>114</v>
      </c>
      <c r="T416" s="57" t="s">
        <v>189</v>
      </c>
      <c r="U416" s="63"/>
      <c r="V416" s="63"/>
      <c r="W416" s="63"/>
      <c r="Y416" s="63"/>
      <c r="Z416" s="63"/>
      <c r="AA416" s="63"/>
      <c r="AB416" s="63"/>
      <c r="AC416" s="63"/>
      <c r="AD416" s="63"/>
      <c r="AE416" s="63"/>
      <c r="AF416" s="63"/>
      <c r="AG416" s="67"/>
    </row>
    <row r="417" ht="14.25" customHeight="1">
      <c r="A417" s="13">
        <v>42.0</v>
      </c>
      <c r="B417" s="15">
        <v>459.0</v>
      </c>
      <c r="C417" s="15">
        <v>14.0</v>
      </c>
      <c r="D417" s="15">
        <v>515.0</v>
      </c>
      <c r="E417" s="16" t="s">
        <v>966</v>
      </c>
      <c r="F417" s="12" t="s">
        <v>967</v>
      </c>
      <c r="G417" s="18" t="s">
        <v>968</v>
      </c>
      <c r="H417" s="12" t="b">
        <f t="shared" ref="H417:H441" si="34">J417=K417</f>
        <v>1</v>
      </c>
      <c r="I417" s="14" t="s">
        <v>33</v>
      </c>
      <c r="J417" s="12" t="s">
        <v>969</v>
      </c>
      <c r="K417" s="12" t="s">
        <v>969</v>
      </c>
      <c r="L417" s="19" t="s">
        <v>970</v>
      </c>
      <c r="M417" s="13" t="s">
        <v>42</v>
      </c>
      <c r="N417" s="13">
        <v>2021.0</v>
      </c>
      <c r="O417" s="13">
        <v>1.0</v>
      </c>
      <c r="P417" s="13" t="s">
        <v>36</v>
      </c>
      <c r="Q417" s="21">
        <v>3.0</v>
      </c>
      <c r="R417" s="63"/>
      <c r="S417" s="12" t="s">
        <v>44</v>
      </c>
      <c r="T417" s="13" t="s">
        <v>47</v>
      </c>
      <c r="U417" s="24">
        <v>0.18939880141378293</v>
      </c>
      <c r="Y417" s="14">
        <v>1.0</v>
      </c>
      <c r="Z417" s="14">
        <v>1.0</v>
      </c>
      <c r="AA417" s="12">
        <v>23660.0</v>
      </c>
      <c r="AB417" s="24">
        <v>2.6721293047324624</v>
      </c>
      <c r="AE417" s="39"/>
      <c r="AF417" s="39"/>
      <c r="AG417" s="13"/>
      <c r="AH417" s="26"/>
      <c r="AI417" s="26"/>
      <c r="AJ417" s="26"/>
      <c r="AK417" s="26"/>
      <c r="AL417" s="26"/>
      <c r="AM417" s="26"/>
      <c r="AN417" s="26"/>
      <c r="AO417" s="26"/>
      <c r="AP417" s="26"/>
      <c r="AQ417" s="26"/>
      <c r="AR417" s="26"/>
      <c r="AS417" s="26"/>
      <c r="AT417" s="26"/>
      <c r="AU417" s="26"/>
      <c r="AV417" s="26"/>
      <c r="AW417" s="26"/>
      <c r="AX417" s="26"/>
      <c r="AY417" s="26"/>
      <c r="AZ417" s="26"/>
    </row>
    <row r="418" ht="14.25" customHeight="1">
      <c r="A418" s="13">
        <v>42.0</v>
      </c>
      <c r="B418" s="15">
        <v>462.0</v>
      </c>
      <c r="C418" s="15">
        <v>14.0</v>
      </c>
      <c r="D418" s="15">
        <v>516.0</v>
      </c>
      <c r="E418" s="16" t="s">
        <v>966</v>
      </c>
      <c r="F418" s="12" t="s">
        <v>967</v>
      </c>
      <c r="G418" s="18" t="s">
        <v>968</v>
      </c>
      <c r="H418" s="12" t="b">
        <f t="shared" si="34"/>
        <v>1</v>
      </c>
      <c r="I418" s="14" t="s">
        <v>33</v>
      </c>
      <c r="J418" s="12" t="s">
        <v>969</v>
      </c>
      <c r="K418" s="12" t="s">
        <v>969</v>
      </c>
      <c r="L418" s="19" t="s">
        <v>971</v>
      </c>
      <c r="M418" s="13" t="s">
        <v>53</v>
      </c>
      <c r="N418" s="13">
        <v>2021.0</v>
      </c>
      <c r="O418" s="13">
        <v>1.0</v>
      </c>
      <c r="P418" s="13" t="s">
        <v>43</v>
      </c>
      <c r="Q418" s="14">
        <v>1.0</v>
      </c>
      <c r="R418" s="63"/>
      <c r="S418" s="12" t="s">
        <v>44</v>
      </c>
      <c r="T418" s="13" t="s">
        <v>47</v>
      </c>
      <c r="U418" s="24">
        <v>0.962946</v>
      </c>
      <c r="Y418" s="14">
        <v>1.0</v>
      </c>
      <c r="Z418" s="14" t="s">
        <v>72</v>
      </c>
      <c r="AA418" s="12">
        <v>7230.0</v>
      </c>
      <c r="AB418" s="24">
        <v>0.546881</v>
      </c>
      <c r="AE418" s="12" t="s">
        <v>48</v>
      </c>
      <c r="AF418" s="12" t="s">
        <v>49</v>
      </c>
      <c r="AG418" s="32"/>
    </row>
    <row r="419" ht="14.25" customHeight="1">
      <c r="A419" s="57">
        <v>42.0</v>
      </c>
      <c r="B419" s="15">
        <v>461.0</v>
      </c>
      <c r="C419" s="15">
        <v>14.0</v>
      </c>
      <c r="D419" s="15">
        <v>517.0</v>
      </c>
      <c r="E419" s="62" t="s">
        <v>966</v>
      </c>
      <c r="F419" s="63" t="s">
        <v>967</v>
      </c>
      <c r="G419" s="18" t="s">
        <v>968</v>
      </c>
      <c r="H419" s="12" t="b">
        <f t="shared" si="34"/>
        <v>1</v>
      </c>
      <c r="I419" s="64" t="s">
        <v>33</v>
      </c>
      <c r="J419" s="63" t="s">
        <v>969</v>
      </c>
      <c r="K419" s="63" t="s">
        <v>969</v>
      </c>
      <c r="L419" s="19" t="s">
        <v>972</v>
      </c>
      <c r="M419" s="57" t="s">
        <v>50</v>
      </c>
      <c r="N419" s="57">
        <v>2021.0</v>
      </c>
      <c r="O419" s="57">
        <v>1.0</v>
      </c>
      <c r="P419" s="57" t="s">
        <v>46</v>
      </c>
      <c r="Q419" s="14">
        <v>2.0</v>
      </c>
      <c r="R419" s="63"/>
      <c r="S419" s="63" t="s">
        <v>44</v>
      </c>
      <c r="T419" s="57" t="s">
        <v>47</v>
      </c>
      <c r="U419" s="92">
        <v>1.091787</v>
      </c>
      <c r="V419" s="63"/>
      <c r="W419" s="63"/>
      <c r="X419" s="63"/>
      <c r="Y419" s="64">
        <v>1.0</v>
      </c>
      <c r="Z419" s="64" t="s">
        <v>72</v>
      </c>
      <c r="AA419" s="63">
        <v>3980.0</v>
      </c>
      <c r="AB419" s="92">
        <v>0.83975</v>
      </c>
      <c r="AC419" s="63"/>
      <c r="AD419" s="63"/>
      <c r="AE419" s="63" t="s">
        <v>54</v>
      </c>
      <c r="AF419" s="63" t="s">
        <v>52</v>
      </c>
      <c r="AG419" s="54"/>
    </row>
    <row r="420" ht="14.25" customHeight="1">
      <c r="A420" s="13">
        <v>42.0</v>
      </c>
      <c r="B420" s="15">
        <v>460.0</v>
      </c>
      <c r="C420" s="15">
        <v>14.0</v>
      </c>
      <c r="D420" s="15">
        <v>518.0</v>
      </c>
      <c r="E420" s="16" t="s">
        <v>966</v>
      </c>
      <c r="F420" s="12" t="s">
        <v>967</v>
      </c>
      <c r="G420" s="18" t="s">
        <v>968</v>
      </c>
      <c r="H420" s="12" t="b">
        <f t="shared" si="34"/>
        <v>1</v>
      </c>
      <c r="I420" s="14" t="s">
        <v>33</v>
      </c>
      <c r="J420" s="12" t="s">
        <v>969</v>
      </c>
      <c r="K420" s="12" t="s">
        <v>969</v>
      </c>
      <c r="L420" s="19" t="s">
        <v>973</v>
      </c>
      <c r="M420" s="13" t="s">
        <v>45</v>
      </c>
      <c r="N420" s="13">
        <v>2021.0</v>
      </c>
      <c r="O420" s="13">
        <v>1.0</v>
      </c>
      <c r="P420" s="13" t="s">
        <v>36</v>
      </c>
      <c r="Q420" s="21">
        <v>3.0</v>
      </c>
      <c r="S420" s="12" t="s">
        <v>44</v>
      </c>
      <c r="T420" s="13" t="s">
        <v>47</v>
      </c>
      <c r="U420" s="24">
        <v>0.637527769580787</v>
      </c>
      <c r="Y420" s="14">
        <v>1.0</v>
      </c>
      <c r="Z420" s="14" t="s">
        <v>72</v>
      </c>
      <c r="AA420" s="12">
        <v>1352.0</v>
      </c>
      <c r="AB420" s="24">
        <v>1.3685208422400004</v>
      </c>
      <c r="AE420" s="12" t="s">
        <v>51</v>
      </c>
      <c r="AF420" s="12" t="s">
        <v>52</v>
      </c>
      <c r="AG420" s="13"/>
    </row>
    <row r="421" ht="14.25" customHeight="1">
      <c r="A421" s="13">
        <v>42.0</v>
      </c>
      <c r="B421" s="15">
        <v>138.0</v>
      </c>
      <c r="C421" s="15">
        <v>14.0</v>
      </c>
      <c r="D421" s="15">
        <v>519.0</v>
      </c>
      <c r="E421" s="16" t="s">
        <v>966</v>
      </c>
      <c r="F421" s="17"/>
      <c r="G421" s="27" t="s">
        <v>974</v>
      </c>
      <c r="H421" s="12" t="b">
        <f t="shared" si="34"/>
        <v>1</v>
      </c>
      <c r="I421" s="30" t="s">
        <v>33</v>
      </c>
      <c r="J421" s="132" t="s">
        <v>975</v>
      </c>
      <c r="K421" s="31" t="s">
        <v>975</v>
      </c>
      <c r="L421" s="19" t="s">
        <v>974</v>
      </c>
      <c r="M421" s="13" t="s">
        <v>35</v>
      </c>
      <c r="N421" s="20">
        <v>2020.0</v>
      </c>
      <c r="O421" s="13">
        <v>2.0</v>
      </c>
      <c r="P421" s="13" t="s">
        <v>43</v>
      </c>
      <c r="Q421" s="14">
        <v>1.0</v>
      </c>
      <c r="R421" s="22" t="s">
        <v>37</v>
      </c>
      <c r="S421" s="12" t="s">
        <v>38</v>
      </c>
      <c r="T421" s="13" t="s">
        <v>39</v>
      </c>
      <c r="U421" s="23">
        <v>1.115100889</v>
      </c>
      <c r="X421" s="14">
        <v>30179.8</v>
      </c>
      <c r="Y421" s="14">
        <v>30179.8</v>
      </c>
      <c r="Z421" s="14">
        <v>1.0</v>
      </c>
      <c r="AG421" s="13"/>
    </row>
    <row r="422" ht="14.25" customHeight="1">
      <c r="A422" s="32">
        <v>42.0</v>
      </c>
      <c r="B422" s="15">
        <v>463.0</v>
      </c>
      <c r="C422" s="15">
        <v>14.0</v>
      </c>
      <c r="D422" s="37">
        <v>520.0</v>
      </c>
      <c r="E422" s="38" t="s">
        <v>966</v>
      </c>
      <c r="F422" s="39" t="s">
        <v>976</v>
      </c>
      <c r="G422" s="39" t="s">
        <v>976</v>
      </c>
      <c r="H422" s="12" t="b">
        <f t="shared" si="34"/>
        <v>1</v>
      </c>
      <c r="I422" s="40" t="s">
        <v>33</v>
      </c>
      <c r="J422" s="39" t="s">
        <v>977</v>
      </c>
      <c r="K422" s="39" t="s">
        <v>977</v>
      </c>
      <c r="L422" s="19" t="s">
        <v>978</v>
      </c>
      <c r="M422" s="32" t="s">
        <v>121</v>
      </c>
      <c r="N422" s="32">
        <v>2022.0</v>
      </c>
      <c r="O422" s="32">
        <v>3.0</v>
      </c>
      <c r="P422" s="32" t="s">
        <v>43</v>
      </c>
      <c r="Q422" s="14">
        <v>1.0</v>
      </c>
      <c r="R422" s="32"/>
      <c r="S422" s="32" t="s">
        <v>114</v>
      </c>
      <c r="T422" s="32" t="s">
        <v>39</v>
      </c>
      <c r="U422" s="39">
        <v>1.48</v>
      </c>
      <c r="V422" s="39"/>
      <c r="W422" s="39"/>
      <c r="X422" s="40">
        <v>11228.2</v>
      </c>
      <c r="Y422" s="40">
        <v>826.0</v>
      </c>
      <c r="Z422" s="40">
        <v>1.0</v>
      </c>
      <c r="AA422" s="39"/>
      <c r="AB422" s="39"/>
      <c r="AC422" s="39"/>
      <c r="AD422" s="39"/>
      <c r="AE422" s="39"/>
      <c r="AF422" s="39"/>
      <c r="AG422" s="25"/>
    </row>
    <row r="423" ht="14.25" customHeight="1">
      <c r="A423" s="32">
        <v>42.0</v>
      </c>
      <c r="B423" s="15">
        <v>411.0</v>
      </c>
      <c r="C423" s="15">
        <v>14.0</v>
      </c>
      <c r="D423" s="37">
        <v>521.0</v>
      </c>
      <c r="E423" s="38" t="s">
        <v>966</v>
      </c>
      <c r="F423" s="39" t="s">
        <v>979</v>
      </c>
      <c r="G423" s="39" t="s">
        <v>976</v>
      </c>
      <c r="H423" s="12" t="b">
        <f t="shared" si="34"/>
        <v>0</v>
      </c>
      <c r="I423" s="40" t="s">
        <v>33</v>
      </c>
      <c r="J423" s="39" t="s">
        <v>977</v>
      </c>
      <c r="K423" s="39" t="s">
        <v>980</v>
      </c>
      <c r="L423" s="19" t="s">
        <v>981</v>
      </c>
      <c r="M423" s="32" t="s">
        <v>150</v>
      </c>
      <c r="N423" s="32">
        <v>2022.0</v>
      </c>
      <c r="O423" s="32">
        <v>3.0</v>
      </c>
      <c r="P423" s="32" t="s">
        <v>43</v>
      </c>
      <c r="Q423" s="14">
        <v>1.0</v>
      </c>
      <c r="R423" s="32"/>
      <c r="S423" s="32" t="s">
        <v>38</v>
      </c>
      <c r="T423" s="32" t="s">
        <v>39</v>
      </c>
      <c r="U423" s="68">
        <v>1.1273408239700373</v>
      </c>
      <c r="V423" s="39"/>
      <c r="W423" s="39"/>
      <c r="X423" s="40">
        <v>11228.2</v>
      </c>
      <c r="Y423" s="40">
        <v>503.0</v>
      </c>
      <c r="Z423" s="40" t="s">
        <v>72</v>
      </c>
      <c r="AA423" s="39"/>
      <c r="AB423" s="39"/>
      <c r="AC423" s="39"/>
      <c r="AD423" s="39"/>
      <c r="AE423" s="12" t="s">
        <v>48</v>
      </c>
      <c r="AF423" s="12" t="s">
        <v>49</v>
      </c>
      <c r="AG423" s="13"/>
    </row>
    <row r="424" ht="14.25" customHeight="1">
      <c r="A424" s="13">
        <v>42.0</v>
      </c>
      <c r="B424" s="15">
        <v>72.0</v>
      </c>
      <c r="C424" s="15">
        <v>14.0</v>
      </c>
      <c r="D424" s="15">
        <v>522.0</v>
      </c>
      <c r="E424" s="16" t="s">
        <v>966</v>
      </c>
      <c r="F424" s="17"/>
      <c r="G424" s="27" t="s">
        <v>982</v>
      </c>
      <c r="H424" s="12" t="b">
        <f t="shared" si="34"/>
        <v>1</v>
      </c>
      <c r="I424" s="14" t="s">
        <v>33</v>
      </c>
      <c r="J424" s="75" t="s">
        <v>983</v>
      </c>
      <c r="K424" s="12" t="s">
        <v>983</v>
      </c>
      <c r="L424" s="19" t="s">
        <v>984</v>
      </c>
      <c r="M424" s="13" t="s">
        <v>186</v>
      </c>
      <c r="N424" s="13">
        <v>2021.0</v>
      </c>
      <c r="O424" s="13">
        <v>2.0</v>
      </c>
      <c r="P424" s="13" t="s">
        <v>36</v>
      </c>
      <c r="Q424" s="21">
        <v>3.0</v>
      </c>
      <c r="R424" s="22" t="s">
        <v>127</v>
      </c>
      <c r="S424" s="12" t="s">
        <v>38</v>
      </c>
      <c r="T424" s="13" t="s">
        <v>985</v>
      </c>
      <c r="U424" s="29">
        <v>0.746906782</v>
      </c>
      <c r="X424" s="14">
        <v>424.5</v>
      </c>
      <c r="Y424" s="14">
        <v>424.5</v>
      </c>
      <c r="Z424" s="14">
        <v>1.0</v>
      </c>
      <c r="AG424" s="25"/>
    </row>
    <row r="425" ht="14.25" customHeight="1">
      <c r="A425" s="13">
        <v>42.0</v>
      </c>
      <c r="B425" s="15">
        <v>223.0</v>
      </c>
      <c r="C425" s="15">
        <v>14.0</v>
      </c>
      <c r="D425" s="15">
        <v>523.0</v>
      </c>
      <c r="E425" s="16" t="s">
        <v>966</v>
      </c>
      <c r="F425" s="17"/>
      <c r="G425" s="18" t="s">
        <v>986</v>
      </c>
      <c r="H425" s="12" t="b">
        <f t="shared" si="34"/>
        <v>1</v>
      </c>
      <c r="I425" s="76" t="s">
        <v>33</v>
      </c>
      <c r="J425" s="77" t="s">
        <v>987</v>
      </c>
      <c r="K425" s="77" t="s">
        <v>987</v>
      </c>
      <c r="L425" s="19" t="s">
        <v>988</v>
      </c>
      <c r="M425" s="13" t="s">
        <v>989</v>
      </c>
      <c r="N425" s="13">
        <v>2022.0</v>
      </c>
      <c r="O425" s="13">
        <v>3.0</v>
      </c>
      <c r="P425" s="13" t="s">
        <v>36</v>
      </c>
      <c r="Q425" s="21">
        <v>3.0</v>
      </c>
      <c r="R425" s="21" t="s">
        <v>37</v>
      </c>
      <c r="S425" s="13" t="s">
        <v>114</v>
      </c>
      <c r="T425" s="13" t="s">
        <v>189</v>
      </c>
      <c r="X425" s="14">
        <v>2.0</v>
      </c>
      <c r="Y425" s="14">
        <v>1.0</v>
      </c>
      <c r="Z425" s="14">
        <v>1.0</v>
      </c>
      <c r="AG425" s="13"/>
    </row>
    <row r="426" ht="14.25" customHeight="1">
      <c r="A426" s="13">
        <v>42.0</v>
      </c>
      <c r="B426" s="15">
        <v>196.0</v>
      </c>
      <c r="C426" s="15">
        <v>14.0</v>
      </c>
      <c r="D426" s="15">
        <v>524.0</v>
      </c>
      <c r="E426" s="16" t="s">
        <v>966</v>
      </c>
      <c r="F426" s="85"/>
      <c r="G426" s="27" t="s">
        <v>990</v>
      </c>
      <c r="H426" s="12" t="b">
        <f t="shared" si="34"/>
        <v>1</v>
      </c>
      <c r="I426" s="14" t="s">
        <v>33</v>
      </c>
      <c r="J426" s="12" t="s">
        <v>991</v>
      </c>
      <c r="K426" s="12" t="s">
        <v>991</v>
      </c>
      <c r="L426" s="19" t="s">
        <v>990</v>
      </c>
      <c r="M426" s="13" t="s">
        <v>35</v>
      </c>
      <c r="N426" s="20">
        <v>2018.0</v>
      </c>
      <c r="O426" s="13">
        <v>2.0</v>
      </c>
      <c r="P426" s="13" t="s">
        <v>36</v>
      </c>
      <c r="Q426" s="21">
        <v>3.0</v>
      </c>
      <c r="R426" s="94" t="s">
        <v>37</v>
      </c>
      <c r="S426" s="12" t="s">
        <v>38</v>
      </c>
      <c r="T426" s="13" t="s">
        <v>985</v>
      </c>
      <c r="U426" s="23">
        <v>0.672480267</v>
      </c>
      <c r="X426" s="14">
        <v>0.0</v>
      </c>
      <c r="Y426" s="14">
        <v>1.0</v>
      </c>
      <c r="Z426" s="14">
        <v>1.0</v>
      </c>
      <c r="AG426" s="25"/>
    </row>
    <row r="427" ht="14.25" customHeight="1">
      <c r="A427" s="13">
        <v>42.0</v>
      </c>
      <c r="B427" s="15">
        <v>458.0</v>
      </c>
      <c r="C427" s="15">
        <v>14.0</v>
      </c>
      <c r="D427" s="15">
        <v>525.0</v>
      </c>
      <c r="E427" s="16" t="s">
        <v>966</v>
      </c>
      <c r="F427" s="12" t="s">
        <v>992</v>
      </c>
      <c r="G427" s="12" t="s">
        <v>992</v>
      </c>
      <c r="H427" s="12" t="b">
        <f t="shared" si="34"/>
        <v>0</v>
      </c>
      <c r="I427" s="14" t="s">
        <v>33</v>
      </c>
      <c r="J427" s="33" t="s">
        <v>993</v>
      </c>
      <c r="K427" s="36" t="s">
        <v>994</v>
      </c>
      <c r="L427" s="19" t="s">
        <v>995</v>
      </c>
      <c r="M427" s="13" t="s">
        <v>522</v>
      </c>
      <c r="N427" s="13">
        <v>2022.0</v>
      </c>
      <c r="O427" s="13">
        <v>3.0</v>
      </c>
      <c r="P427" s="13" t="s">
        <v>46</v>
      </c>
      <c r="Q427" s="14">
        <v>2.0</v>
      </c>
      <c r="R427" s="57"/>
      <c r="S427" s="13" t="s">
        <v>114</v>
      </c>
      <c r="T427" s="13" t="s">
        <v>47</v>
      </c>
      <c r="W427" s="14">
        <v>0.0</v>
      </c>
      <c r="Y427" s="14">
        <v>1.0</v>
      </c>
      <c r="Z427" s="14">
        <v>1.0</v>
      </c>
      <c r="AG427" s="13"/>
    </row>
    <row r="428" ht="14.25" customHeight="1">
      <c r="A428" s="13">
        <v>43.0</v>
      </c>
      <c r="B428" s="15">
        <v>33.0</v>
      </c>
      <c r="C428" s="15">
        <v>15.0</v>
      </c>
      <c r="D428" s="15">
        <v>530.0</v>
      </c>
      <c r="E428" s="16" t="s">
        <v>996</v>
      </c>
      <c r="F428" s="17"/>
      <c r="G428" s="18" t="s">
        <v>997</v>
      </c>
      <c r="H428" s="12" t="b">
        <f t="shared" si="34"/>
        <v>1</v>
      </c>
      <c r="I428" s="14" t="s">
        <v>33</v>
      </c>
      <c r="J428" s="12" t="s">
        <v>998</v>
      </c>
      <c r="K428" s="12" t="s">
        <v>998</v>
      </c>
      <c r="L428" s="19" t="s">
        <v>999</v>
      </c>
      <c r="M428" s="13" t="s">
        <v>186</v>
      </c>
      <c r="N428" s="13">
        <v>2021.0</v>
      </c>
      <c r="O428" s="13">
        <v>2.0</v>
      </c>
      <c r="P428" s="13" t="s">
        <v>43</v>
      </c>
      <c r="Q428" s="14">
        <v>1.0</v>
      </c>
      <c r="R428" s="94" t="s">
        <v>127</v>
      </c>
      <c r="S428" s="12" t="s">
        <v>38</v>
      </c>
      <c r="T428" s="13" t="s">
        <v>71</v>
      </c>
      <c r="U428" s="29">
        <v>1.182031019</v>
      </c>
      <c r="X428" s="14">
        <v>2185.5</v>
      </c>
      <c r="Y428" s="14">
        <v>1284.5</v>
      </c>
      <c r="Z428" s="14">
        <v>1.0</v>
      </c>
      <c r="AG428" s="25"/>
    </row>
    <row r="429" ht="14.25" customHeight="1">
      <c r="A429" s="13">
        <v>43.0</v>
      </c>
      <c r="B429" s="15">
        <v>243.0</v>
      </c>
      <c r="C429" s="15">
        <v>15.0</v>
      </c>
      <c r="D429" s="15">
        <v>531.0</v>
      </c>
      <c r="E429" s="16" t="s">
        <v>996</v>
      </c>
      <c r="F429" s="17"/>
      <c r="G429" s="18" t="s">
        <v>997</v>
      </c>
      <c r="H429" s="12" t="b">
        <f t="shared" si="34"/>
        <v>1</v>
      </c>
      <c r="I429" s="82" t="s">
        <v>33</v>
      </c>
      <c r="J429" s="83" t="s">
        <v>998</v>
      </c>
      <c r="K429" s="83" t="s">
        <v>998</v>
      </c>
      <c r="L429" s="19" t="s">
        <v>1000</v>
      </c>
      <c r="M429" s="13" t="s">
        <v>123</v>
      </c>
      <c r="N429" s="13">
        <v>2021.0</v>
      </c>
      <c r="O429" s="13">
        <v>3.0</v>
      </c>
      <c r="P429" s="13" t="s">
        <v>46</v>
      </c>
      <c r="Q429" s="14">
        <v>2.0</v>
      </c>
      <c r="R429" s="80" t="s">
        <v>37</v>
      </c>
      <c r="S429" s="13" t="s">
        <v>114</v>
      </c>
      <c r="T429" s="13" t="s">
        <v>71</v>
      </c>
      <c r="X429" s="14">
        <v>2185.5</v>
      </c>
      <c r="Y429" s="14">
        <v>900.0</v>
      </c>
      <c r="Z429" s="14" t="s">
        <v>72</v>
      </c>
      <c r="AG429" s="13"/>
      <c r="AH429" s="26"/>
      <c r="AI429" s="26"/>
      <c r="AJ429" s="26"/>
      <c r="AK429" s="26"/>
      <c r="AL429" s="26"/>
      <c r="AM429" s="26"/>
      <c r="AN429" s="26"/>
      <c r="AO429" s="26"/>
      <c r="AP429" s="26"/>
      <c r="AQ429" s="26"/>
      <c r="AR429" s="26"/>
      <c r="AS429" s="26"/>
      <c r="AT429" s="26"/>
      <c r="AU429" s="26"/>
      <c r="AV429" s="26"/>
      <c r="AW429" s="26"/>
      <c r="AX429" s="26"/>
      <c r="AY429" s="26"/>
      <c r="AZ429" s="26"/>
    </row>
    <row r="430" ht="14.25" customHeight="1">
      <c r="A430" s="13">
        <v>43.0</v>
      </c>
      <c r="B430" s="15">
        <v>214.0</v>
      </c>
      <c r="C430" s="15">
        <v>15.0</v>
      </c>
      <c r="D430" s="15">
        <v>532.0</v>
      </c>
      <c r="E430" s="16" t="s">
        <v>996</v>
      </c>
      <c r="F430" s="17"/>
      <c r="G430" s="18" t="s">
        <v>1001</v>
      </c>
      <c r="H430" s="12" t="b">
        <f t="shared" si="34"/>
        <v>0</v>
      </c>
      <c r="I430" s="14" t="s">
        <v>33</v>
      </c>
      <c r="J430" s="31" t="s">
        <v>1002</v>
      </c>
      <c r="K430" s="28" t="s">
        <v>1003</v>
      </c>
      <c r="L430" s="19" t="s">
        <v>1001</v>
      </c>
      <c r="M430" s="13" t="s">
        <v>35</v>
      </c>
      <c r="N430" s="13">
        <v>2021.0</v>
      </c>
      <c r="O430" s="13">
        <v>2.0</v>
      </c>
      <c r="P430" s="13" t="s">
        <v>36</v>
      </c>
      <c r="Q430" s="21">
        <v>3.0</v>
      </c>
      <c r="R430" s="80" t="s">
        <v>37</v>
      </c>
      <c r="S430" s="12" t="s">
        <v>38</v>
      </c>
      <c r="T430" s="13" t="s">
        <v>39</v>
      </c>
      <c r="U430" s="29">
        <v>0.628650542</v>
      </c>
      <c r="X430" s="14">
        <v>6118.0</v>
      </c>
      <c r="Y430" s="12">
        <f t="shared" ref="Y430:Y431" si="35">X430/2</f>
        <v>3059</v>
      </c>
      <c r="Z430" s="14">
        <v>1.0</v>
      </c>
      <c r="AE430" s="39"/>
      <c r="AF430" s="39"/>
      <c r="AG430" s="13"/>
      <c r="AH430" s="26"/>
      <c r="AI430" s="26"/>
      <c r="AJ430" s="26"/>
      <c r="AK430" s="26"/>
      <c r="AL430" s="26"/>
      <c r="AM430" s="26"/>
      <c r="AN430" s="26"/>
      <c r="AO430" s="26"/>
      <c r="AP430" s="26"/>
      <c r="AQ430" s="26"/>
      <c r="AR430" s="26"/>
      <c r="AS430" s="26"/>
      <c r="AT430" s="26"/>
      <c r="AU430" s="26"/>
      <c r="AV430" s="26"/>
      <c r="AW430" s="26"/>
      <c r="AX430" s="26"/>
      <c r="AY430" s="26"/>
      <c r="AZ430" s="26"/>
    </row>
    <row r="431" ht="14.25" customHeight="1">
      <c r="A431" s="13">
        <v>43.0</v>
      </c>
      <c r="B431" s="15">
        <v>168.0</v>
      </c>
      <c r="C431" s="15">
        <v>15.0</v>
      </c>
      <c r="D431" s="15">
        <v>533.0</v>
      </c>
      <c r="E431" s="16" t="s">
        <v>996</v>
      </c>
      <c r="F431" s="17"/>
      <c r="G431" s="18" t="s">
        <v>1001</v>
      </c>
      <c r="H431" s="12" t="b">
        <f t="shared" si="34"/>
        <v>1</v>
      </c>
      <c r="I431" s="30" t="s">
        <v>33</v>
      </c>
      <c r="J431" s="31" t="s">
        <v>1002</v>
      </c>
      <c r="K431" s="31" t="s">
        <v>1002</v>
      </c>
      <c r="L431" s="19" t="s">
        <v>1001</v>
      </c>
      <c r="M431" s="13" t="s">
        <v>35</v>
      </c>
      <c r="N431" s="20">
        <v>2020.0</v>
      </c>
      <c r="O431" s="13">
        <v>2.0</v>
      </c>
      <c r="P431" s="13" t="s">
        <v>43</v>
      </c>
      <c r="Q431" s="14">
        <v>1.0</v>
      </c>
      <c r="R431" s="21" t="s">
        <v>37</v>
      </c>
      <c r="S431" s="12" t="s">
        <v>38</v>
      </c>
      <c r="T431" s="13" t="s">
        <v>39</v>
      </c>
      <c r="U431" s="23">
        <v>0.997224406</v>
      </c>
      <c r="X431" s="14">
        <v>6118.0</v>
      </c>
      <c r="Y431" s="12">
        <f t="shared" si="35"/>
        <v>3059</v>
      </c>
      <c r="Z431" s="14" t="s">
        <v>72</v>
      </c>
      <c r="AG431" s="13"/>
      <c r="AH431" s="26"/>
      <c r="AI431" s="26"/>
      <c r="AJ431" s="26"/>
      <c r="AK431" s="26"/>
      <c r="AL431" s="26"/>
      <c r="AM431" s="26"/>
      <c r="AN431" s="26"/>
      <c r="AO431" s="26"/>
      <c r="AP431" s="26"/>
      <c r="AQ431" s="26"/>
      <c r="AR431" s="26"/>
      <c r="AS431" s="26"/>
      <c r="AT431" s="26"/>
      <c r="AU431" s="26"/>
      <c r="AV431" s="26"/>
      <c r="AW431" s="26"/>
      <c r="AX431" s="26"/>
      <c r="AY431" s="26"/>
      <c r="AZ431" s="26"/>
    </row>
    <row r="432" ht="14.25" customHeight="1">
      <c r="A432" s="13">
        <v>43.0</v>
      </c>
      <c r="B432" s="15">
        <v>44.0</v>
      </c>
      <c r="C432" s="15">
        <v>15.0</v>
      </c>
      <c r="D432" s="15">
        <v>534.0</v>
      </c>
      <c r="E432" s="16" t="s">
        <v>996</v>
      </c>
      <c r="F432" s="84"/>
      <c r="G432" s="18" t="s">
        <v>1004</v>
      </c>
      <c r="H432" s="12" t="b">
        <f t="shared" si="34"/>
        <v>1</v>
      </c>
      <c r="I432" s="76" t="s">
        <v>33</v>
      </c>
      <c r="J432" s="77" t="s">
        <v>1005</v>
      </c>
      <c r="K432" s="77" t="s">
        <v>1005</v>
      </c>
      <c r="L432" s="19" t="s">
        <v>1006</v>
      </c>
      <c r="M432" s="13" t="s">
        <v>270</v>
      </c>
      <c r="N432" s="13">
        <v>2016.0</v>
      </c>
      <c r="O432" s="13">
        <v>3.0</v>
      </c>
      <c r="P432" s="13" t="s">
        <v>43</v>
      </c>
      <c r="Q432" s="14">
        <v>1.0</v>
      </c>
      <c r="R432" s="94" t="s">
        <v>127</v>
      </c>
      <c r="S432" s="13" t="s">
        <v>114</v>
      </c>
      <c r="T432" s="13" t="s">
        <v>189</v>
      </c>
      <c r="Y432" s="14">
        <v>1.0</v>
      </c>
      <c r="Z432" s="14">
        <v>1.0</v>
      </c>
      <c r="AB432" s="12">
        <v>0.88</v>
      </c>
      <c r="AG432" s="25"/>
      <c r="AH432" s="26"/>
      <c r="AI432" s="26"/>
      <c r="AJ432" s="26"/>
      <c r="AK432" s="26"/>
      <c r="AL432" s="26"/>
      <c r="AM432" s="26"/>
      <c r="AN432" s="26"/>
      <c r="AO432" s="26"/>
      <c r="AP432" s="26"/>
      <c r="AQ432" s="26"/>
      <c r="AR432" s="26"/>
      <c r="AS432" s="26"/>
      <c r="AT432" s="26"/>
      <c r="AU432" s="26"/>
      <c r="AV432" s="26"/>
      <c r="AW432" s="26"/>
      <c r="AX432" s="26"/>
      <c r="AY432" s="26"/>
      <c r="AZ432" s="26"/>
    </row>
    <row r="433" ht="14.25" customHeight="1">
      <c r="A433" s="13">
        <v>43.0</v>
      </c>
      <c r="B433" s="15">
        <v>43.0</v>
      </c>
      <c r="C433" s="15">
        <v>15.0</v>
      </c>
      <c r="D433" s="15">
        <v>535.0</v>
      </c>
      <c r="E433" s="16" t="s">
        <v>996</v>
      </c>
      <c r="F433" s="17"/>
      <c r="G433" s="18" t="s">
        <v>1007</v>
      </c>
      <c r="H433" s="12" t="b">
        <f t="shared" si="34"/>
        <v>1</v>
      </c>
      <c r="I433" s="76" t="s">
        <v>33</v>
      </c>
      <c r="J433" s="77" t="s">
        <v>1008</v>
      </c>
      <c r="K433" s="77" t="s">
        <v>1008</v>
      </c>
      <c r="L433" s="19" t="s">
        <v>1009</v>
      </c>
      <c r="M433" s="13" t="s">
        <v>270</v>
      </c>
      <c r="N433" s="13">
        <v>2016.0</v>
      </c>
      <c r="O433" s="13">
        <v>3.0</v>
      </c>
      <c r="P433" s="13" t="s">
        <v>43</v>
      </c>
      <c r="Q433" s="14">
        <v>1.0</v>
      </c>
      <c r="R433" s="22" t="s">
        <v>127</v>
      </c>
      <c r="S433" s="13" t="s">
        <v>114</v>
      </c>
      <c r="T433" s="13" t="s">
        <v>189</v>
      </c>
      <c r="Y433" s="14">
        <v>1.0</v>
      </c>
      <c r="Z433" s="14">
        <v>1.0</v>
      </c>
      <c r="AB433" s="12">
        <v>0.29</v>
      </c>
      <c r="AE433" s="39"/>
      <c r="AF433" s="39"/>
      <c r="AG433" s="13"/>
      <c r="AH433" s="26"/>
      <c r="AI433" s="26"/>
      <c r="AJ433" s="26"/>
      <c r="AK433" s="26"/>
      <c r="AL433" s="26"/>
      <c r="AM433" s="26"/>
      <c r="AN433" s="26"/>
      <c r="AO433" s="26"/>
      <c r="AP433" s="26"/>
      <c r="AQ433" s="26"/>
      <c r="AR433" s="26"/>
      <c r="AS433" s="26"/>
      <c r="AT433" s="26"/>
      <c r="AU433" s="26"/>
      <c r="AV433" s="26"/>
      <c r="AW433" s="26"/>
      <c r="AX433" s="26"/>
      <c r="AY433" s="26"/>
      <c r="AZ433" s="26"/>
    </row>
    <row r="434" ht="14.25" customHeight="1">
      <c r="A434" s="13">
        <v>43.0</v>
      </c>
      <c r="B434" s="15">
        <v>42.0</v>
      </c>
      <c r="C434" s="15">
        <v>15.0</v>
      </c>
      <c r="D434" s="15">
        <v>536.0</v>
      </c>
      <c r="E434" s="16" t="s">
        <v>996</v>
      </c>
      <c r="F434" s="17"/>
      <c r="G434" s="18" t="s">
        <v>1010</v>
      </c>
      <c r="H434" s="12" t="b">
        <f t="shared" si="34"/>
        <v>1</v>
      </c>
      <c r="I434" s="76" t="s">
        <v>33</v>
      </c>
      <c r="J434" s="77" t="s">
        <v>1011</v>
      </c>
      <c r="K434" s="77" t="s">
        <v>1011</v>
      </c>
      <c r="L434" s="19" t="s">
        <v>1012</v>
      </c>
      <c r="M434" s="13" t="s">
        <v>270</v>
      </c>
      <c r="N434" s="13">
        <v>2016.0</v>
      </c>
      <c r="O434" s="13">
        <v>3.0</v>
      </c>
      <c r="P434" s="13" t="s">
        <v>43</v>
      </c>
      <c r="Q434" s="14">
        <v>1.0</v>
      </c>
      <c r="R434" s="22" t="s">
        <v>127</v>
      </c>
      <c r="S434" s="13" t="s">
        <v>114</v>
      </c>
      <c r="T434" s="13" t="s">
        <v>189</v>
      </c>
      <c r="X434" s="14">
        <v>2708.0</v>
      </c>
      <c r="Y434" s="14">
        <v>1.0</v>
      </c>
      <c r="Z434" s="14">
        <v>1.0</v>
      </c>
      <c r="AB434" s="12">
        <v>0.19</v>
      </c>
      <c r="AG434" s="13"/>
      <c r="AH434" s="26"/>
      <c r="AI434" s="26"/>
      <c r="AJ434" s="26"/>
      <c r="AK434" s="26"/>
      <c r="AL434" s="26"/>
      <c r="AM434" s="26"/>
      <c r="AN434" s="26"/>
      <c r="AO434" s="26"/>
      <c r="AP434" s="26"/>
      <c r="AQ434" s="26"/>
      <c r="AR434" s="26"/>
      <c r="AS434" s="26"/>
      <c r="AT434" s="26"/>
      <c r="AU434" s="26"/>
      <c r="AV434" s="26"/>
      <c r="AW434" s="26"/>
      <c r="AX434" s="26"/>
      <c r="AY434" s="26"/>
      <c r="AZ434" s="26"/>
    </row>
    <row r="435" ht="14.25" customHeight="1">
      <c r="A435" s="57">
        <v>43.0</v>
      </c>
      <c r="B435" s="15">
        <v>41.0</v>
      </c>
      <c r="C435" s="15">
        <v>15.0</v>
      </c>
      <c r="D435" s="15">
        <v>537.0</v>
      </c>
      <c r="E435" s="62" t="s">
        <v>996</v>
      </c>
      <c r="F435" s="78"/>
      <c r="G435" s="18" t="s">
        <v>1013</v>
      </c>
      <c r="H435" s="12" t="b">
        <f t="shared" si="34"/>
        <v>1</v>
      </c>
      <c r="I435" s="112" t="s">
        <v>33</v>
      </c>
      <c r="J435" s="79" t="s">
        <v>1014</v>
      </c>
      <c r="K435" s="79" t="s">
        <v>1014</v>
      </c>
      <c r="L435" s="19" t="s">
        <v>1015</v>
      </c>
      <c r="M435" s="57" t="s">
        <v>270</v>
      </c>
      <c r="N435" s="57">
        <v>2016.0</v>
      </c>
      <c r="O435" s="57">
        <v>3.0</v>
      </c>
      <c r="P435" s="57" t="s">
        <v>43</v>
      </c>
      <c r="Q435" s="14">
        <v>1.0</v>
      </c>
      <c r="R435" s="94" t="s">
        <v>127</v>
      </c>
      <c r="S435" s="57" t="s">
        <v>114</v>
      </c>
      <c r="T435" s="57" t="s">
        <v>189</v>
      </c>
      <c r="U435" s="63"/>
      <c r="V435" s="63"/>
      <c r="W435" s="63"/>
      <c r="X435" s="64"/>
      <c r="Y435" s="64">
        <v>1.0</v>
      </c>
      <c r="Z435" s="64">
        <v>1.0</v>
      </c>
      <c r="AA435" s="63"/>
      <c r="AB435" s="63">
        <v>0.18</v>
      </c>
      <c r="AC435" s="63"/>
      <c r="AD435" s="63"/>
      <c r="AE435" s="63"/>
      <c r="AF435" s="63"/>
      <c r="AG435" s="57"/>
      <c r="AH435" s="26"/>
      <c r="AI435" s="26"/>
      <c r="AJ435" s="26"/>
      <c r="AK435" s="26"/>
      <c r="AL435" s="26"/>
      <c r="AM435" s="26"/>
      <c r="AN435" s="26"/>
      <c r="AO435" s="26"/>
      <c r="AP435" s="26"/>
      <c r="AQ435" s="26"/>
      <c r="AR435" s="26"/>
      <c r="AS435" s="26"/>
      <c r="AT435" s="26"/>
      <c r="AU435" s="26"/>
      <c r="AV435" s="26"/>
      <c r="AW435" s="26"/>
      <c r="AX435" s="26"/>
      <c r="AY435" s="26"/>
      <c r="AZ435" s="26"/>
    </row>
    <row r="436" ht="14.25" customHeight="1">
      <c r="A436" s="54">
        <v>43.0</v>
      </c>
      <c r="B436" s="15">
        <v>40.0</v>
      </c>
      <c r="C436" s="15">
        <v>15.0</v>
      </c>
      <c r="D436" s="37">
        <v>538.0</v>
      </c>
      <c r="E436" s="51" t="s">
        <v>996</v>
      </c>
      <c r="F436" s="52" t="s">
        <v>1016</v>
      </c>
      <c r="G436" s="27" t="s">
        <v>1017</v>
      </c>
      <c r="H436" s="12" t="b">
        <f t="shared" si="34"/>
        <v>1</v>
      </c>
      <c r="I436" s="53" t="s">
        <v>33</v>
      </c>
      <c r="J436" s="52" t="s">
        <v>1018</v>
      </c>
      <c r="K436" s="52" t="s">
        <v>1018</v>
      </c>
      <c r="L436" s="19" t="s">
        <v>1019</v>
      </c>
      <c r="M436" s="54" t="s">
        <v>270</v>
      </c>
      <c r="N436" s="54">
        <v>2016.0</v>
      </c>
      <c r="O436" s="54">
        <v>3.0</v>
      </c>
      <c r="P436" s="54" t="s">
        <v>43</v>
      </c>
      <c r="Q436" s="14">
        <v>1.0</v>
      </c>
      <c r="R436" s="50" t="s">
        <v>127</v>
      </c>
      <c r="S436" s="54" t="s">
        <v>114</v>
      </c>
      <c r="T436" s="54" t="s">
        <v>189</v>
      </c>
      <c r="U436" s="52"/>
      <c r="V436" s="52"/>
      <c r="W436" s="52"/>
      <c r="X436" s="53">
        <v>190.0</v>
      </c>
      <c r="Y436" s="53">
        <v>1.0</v>
      </c>
      <c r="Z436" s="53">
        <v>1.0</v>
      </c>
      <c r="AA436" s="52"/>
      <c r="AB436" s="52">
        <v>0.71</v>
      </c>
      <c r="AC436" s="52"/>
      <c r="AD436" s="52"/>
      <c r="AE436" s="52"/>
      <c r="AF436" s="52"/>
      <c r="AG436" s="57"/>
    </row>
    <row r="437" ht="14.25" customHeight="1">
      <c r="A437" s="32">
        <v>43.0</v>
      </c>
      <c r="B437" s="15">
        <v>99.0</v>
      </c>
      <c r="C437" s="15">
        <v>15.0</v>
      </c>
      <c r="D437" s="37">
        <v>539.0</v>
      </c>
      <c r="E437" s="38" t="s">
        <v>996</v>
      </c>
      <c r="F437" s="39" t="s">
        <v>1016</v>
      </c>
      <c r="G437" s="27" t="s">
        <v>1017</v>
      </c>
      <c r="H437" s="12" t="b">
        <f t="shared" si="34"/>
        <v>1</v>
      </c>
      <c r="I437" s="40" t="s">
        <v>33</v>
      </c>
      <c r="J437" s="39" t="s">
        <v>1018</v>
      </c>
      <c r="K437" s="39" t="s">
        <v>1018</v>
      </c>
      <c r="L437" s="19" t="s">
        <v>1020</v>
      </c>
      <c r="M437" s="32" t="s">
        <v>989</v>
      </c>
      <c r="N437" s="32">
        <v>2020.0</v>
      </c>
      <c r="O437" s="32">
        <v>3.0</v>
      </c>
      <c r="P437" s="32" t="s">
        <v>36</v>
      </c>
      <c r="Q437" s="21">
        <v>3.0</v>
      </c>
      <c r="R437" s="46" t="s">
        <v>127</v>
      </c>
      <c r="S437" s="32" t="s">
        <v>114</v>
      </c>
      <c r="T437" s="32" t="s">
        <v>189</v>
      </c>
      <c r="U437" s="39"/>
      <c r="V437" s="39"/>
      <c r="W437" s="39"/>
      <c r="X437" s="40">
        <v>190.0</v>
      </c>
      <c r="Y437" s="40">
        <v>1.0</v>
      </c>
      <c r="Z437" s="40" t="s">
        <v>72</v>
      </c>
      <c r="AA437" s="39"/>
      <c r="AB437" s="39"/>
      <c r="AC437" s="39"/>
      <c r="AD437" s="39"/>
      <c r="AG437" s="13"/>
    </row>
    <row r="438" ht="14.25" customHeight="1">
      <c r="A438" s="32">
        <v>43.0</v>
      </c>
      <c r="B438" s="15">
        <v>466.0</v>
      </c>
      <c r="C438" s="15">
        <v>15.0</v>
      </c>
      <c r="D438" s="37">
        <v>540.0</v>
      </c>
      <c r="E438" s="38" t="s">
        <v>996</v>
      </c>
      <c r="F438" s="39" t="s">
        <v>1016</v>
      </c>
      <c r="G438" s="27" t="s">
        <v>1017</v>
      </c>
      <c r="H438" s="12" t="b">
        <f t="shared" si="34"/>
        <v>1</v>
      </c>
      <c r="I438" s="40" t="s">
        <v>33</v>
      </c>
      <c r="J438" s="39" t="s">
        <v>1018</v>
      </c>
      <c r="K438" s="39" t="s">
        <v>1018</v>
      </c>
      <c r="L438" s="19" t="s">
        <v>1021</v>
      </c>
      <c r="M438" s="32" t="s">
        <v>111</v>
      </c>
      <c r="N438" s="32">
        <v>2020.0</v>
      </c>
      <c r="O438" s="32">
        <v>3.0</v>
      </c>
      <c r="P438" s="32" t="s">
        <v>36</v>
      </c>
      <c r="Q438" s="21">
        <v>3.0</v>
      </c>
      <c r="R438" s="32"/>
      <c r="S438" s="32" t="s">
        <v>114</v>
      </c>
      <c r="T438" s="32" t="s">
        <v>39</v>
      </c>
      <c r="U438" s="39"/>
      <c r="V438" s="39"/>
      <c r="W438" s="39"/>
      <c r="X438" s="40">
        <v>190.0</v>
      </c>
      <c r="Y438" s="40">
        <v>1.0</v>
      </c>
      <c r="Z438" s="40" t="s">
        <v>72</v>
      </c>
      <c r="AA438" s="39"/>
      <c r="AB438" s="39"/>
      <c r="AC438" s="39"/>
      <c r="AD438" s="39"/>
      <c r="AG438" s="25"/>
    </row>
    <row r="439" ht="14.25" customHeight="1">
      <c r="A439" s="13">
        <v>43.0</v>
      </c>
      <c r="B439" s="15">
        <v>38.0</v>
      </c>
      <c r="C439" s="15">
        <v>15.0</v>
      </c>
      <c r="D439" s="15">
        <v>541.0</v>
      </c>
      <c r="E439" s="16" t="s">
        <v>996</v>
      </c>
      <c r="F439" s="17"/>
      <c r="G439" s="18" t="s">
        <v>1022</v>
      </c>
      <c r="H439" s="12" t="b">
        <f t="shared" si="34"/>
        <v>1</v>
      </c>
      <c r="I439" s="14" t="s">
        <v>33</v>
      </c>
      <c r="J439" s="12" t="s">
        <v>1023</v>
      </c>
      <c r="K439" s="12" t="s">
        <v>1023</v>
      </c>
      <c r="L439" s="19" t="s">
        <v>1024</v>
      </c>
      <c r="M439" s="13" t="s">
        <v>186</v>
      </c>
      <c r="N439" s="13">
        <v>2021.0</v>
      </c>
      <c r="O439" s="13">
        <v>2.0</v>
      </c>
      <c r="P439" s="13" t="s">
        <v>43</v>
      </c>
      <c r="Q439" s="14">
        <v>1.0</v>
      </c>
      <c r="R439" s="94" t="s">
        <v>127</v>
      </c>
      <c r="S439" s="12" t="s">
        <v>38</v>
      </c>
      <c r="T439" s="13" t="s">
        <v>71</v>
      </c>
      <c r="U439" s="29">
        <v>0.822392074</v>
      </c>
      <c r="X439" s="14">
        <v>66.6</v>
      </c>
      <c r="Y439" s="14">
        <v>65.6</v>
      </c>
      <c r="Z439" s="14">
        <v>1.0</v>
      </c>
      <c r="AG439" s="13"/>
    </row>
    <row r="440" ht="14.25" customHeight="1">
      <c r="A440" s="13">
        <v>43.0</v>
      </c>
      <c r="B440" s="15">
        <v>98.0</v>
      </c>
      <c r="C440" s="15">
        <v>15.0</v>
      </c>
      <c r="D440" s="15">
        <v>542.0</v>
      </c>
      <c r="E440" s="16" t="s">
        <v>996</v>
      </c>
      <c r="F440" s="17"/>
      <c r="G440" s="18" t="s">
        <v>1022</v>
      </c>
      <c r="H440" s="12" t="b">
        <f t="shared" si="34"/>
        <v>1</v>
      </c>
      <c r="I440" s="82" t="s">
        <v>33</v>
      </c>
      <c r="J440" s="12" t="s">
        <v>1023</v>
      </c>
      <c r="K440" s="83" t="s">
        <v>1023</v>
      </c>
      <c r="L440" s="19" t="s">
        <v>1025</v>
      </c>
      <c r="M440" s="13" t="s">
        <v>123</v>
      </c>
      <c r="N440" s="13">
        <v>2021.0</v>
      </c>
      <c r="O440" s="13">
        <v>3.0</v>
      </c>
      <c r="P440" s="13" t="s">
        <v>36</v>
      </c>
      <c r="Q440" s="21">
        <v>3.0</v>
      </c>
      <c r="R440" s="94" t="s">
        <v>127</v>
      </c>
      <c r="S440" s="13" t="s">
        <v>114</v>
      </c>
      <c r="T440" s="13" t="s">
        <v>71</v>
      </c>
      <c r="X440" s="14">
        <v>66.6</v>
      </c>
      <c r="Y440" s="14">
        <v>1.0</v>
      </c>
      <c r="Z440" s="14" t="s">
        <v>72</v>
      </c>
      <c r="AG440" s="13"/>
    </row>
    <row r="441" ht="14.25" customHeight="1">
      <c r="A441" s="13">
        <v>43.0</v>
      </c>
      <c r="B441" s="15">
        <v>83.0</v>
      </c>
      <c r="C441" s="15">
        <v>15.0</v>
      </c>
      <c r="D441" s="15">
        <v>543.0</v>
      </c>
      <c r="E441" s="16" t="s">
        <v>996</v>
      </c>
      <c r="F441" s="17"/>
      <c r="G441" s="18" t="s">
        <v>1026</v>
      </c>
      <c r="H441" s="12" t="b">
        <f t="shared" si="34"/>
        <v>1</v>
      </c>
      <c r="I441" s="14" t="s">
        <v>33</v>
      </c>
      <c r="J441" s="12" t="s">
        <v>1027</v>
      </c>
      <c r="K441" s="12" t="s">
        <v>1027</v>
      </c>
      <c r="L441" s="19" t="s">
        <v>1026</v>
      </c>
      <c r="M441" s="13" t="s">
        <v>35</v>
      </c>
      <c r="N441" s="20">
        <v>2020.0</v>
      </c>
      <c r="O441" s="13">
        <v>2.0</v>
      </c>
      <c r="P441" s="13" t="s">
        <v>36</v>
      </c>
      <c r="Q441" s="21">
        <v>3.0</v>
      </c>
      <c r="R441" s="94" t="s">
        <v>127</v>
      </c>
      <c r="S441" s="12" t="s">
        <v>38</v>
      </c>
      <c r="T441" s="13" t="s">
        <v>39</v>
      </c>
      <c r="U441" s="23">
        <v>0.349707733</v>
      </c>
      <c r="X441" s="14">
        <v>355.0</v>
      </c>
      <c r="Y441" s="14">
        <v>355.0</v>
      </c>
      <c r="Z441" s="14">
        <v>1.0</v>
      </c>
      <c r="AG441" s="13"/>
    </row>
    <row r="442" ht="14.25" customHeight="1">
      <c r="A442" s="13">
        <v>44.0</v>
      </c>
      <c r="B442" s="15">
        <v>470.0</v>
      </c>
      <c r="C442" s="15">
        <v>16.0</v>
      </c>
      <c r="D442" s="15">
        <v>550.0</v>
      </c>
      <c r="E442" s="16" t="s">
        <v>1028</v>
      </c>
      <c r="F442" s="12" t="s">
        <v>1029</v>
      </c>
      <c r="K442" s="12" t="s">
        <v>1030</v>
      </c>
      <c r="L442" s="13"/>
      <c r="M442" s="13" t="s">
        <v>486</v>
      </c>
      <c r="N442" s="13">
        <v>2022.0</v>
      </c>
      <c r="O442" s="13">
        <v>3.0</v>
      </c>
      <c r="P442" s="13" t="s">
        <v>36</v>
      </c>
      <c r="Q442" s="21">
        <v>3.0</v>
      </c>
      <c r="R442" s="57"/>
      <c r="S442" s="13" t="s">
        <v>114</v>
      </c>
      <c r="T442" s="13" t="s">
        <v>39</v>
      </c>
      <c r="AG442" s="13"/>
    </row>
    <row r="443" ht="14.25" customHeight="1">
      <c r="A443" s="13">
        <v>44.0</v>
      </c>
      <c r="B443" s="15">
        <v>471.0</v>
      </c>
      <c r="C443" s="15">
        <v>16.0</v>
      </c>
      <c r="D443" s="15">
        <v>551.0</v>
      </c>
      <c r="E443" s="16" t="s">
        <v>1028</v>
      </c>
      <c r="F443" s="12" t="s">
        <v>1029</v>
      </c>
      <c r="K443" s="12" t="s">
        <v>1030</v>
      </c>
      <c r="L443" s="13"/>
      <c r="M443" s="13" t="s">
        <v>522</v>
      </c>
      <c r="N443" s="13">
        <v>2022.0</v>
      </c>
      <c r="O443" s="13">
        <v>3.0</v>
      </c>
      <c r="P443" s="13" t="s">
        <v>36</v>
      </c>
      <c r="Q443" s="21">
        <v>3.0</v>
      </c>
      <c r="R443" s="13"/>
      <c r="S443" s="13" t="s">
        <v>114</v>
      </c>
      <c r="T443" s="13" t="s">
        <v>47</v>
      </c>
      <c r="AG443" s="13"/>
    </row>
    <row r="444" ht="14.25" customHeight="1">
      <c r="A444" s="13">
        <v>45.0</v>
      </c>
      <c r="B444" s="15">
        <v>475.0</v>
      </c>
      <c r="C444" s="15">
        <v>17.0</v>
      </c>
      <c r="D444" s="15">
        <v>560.0</v>
      </c>
      <c r="E444" s="16" t="s">
        <v>1031</v>
      </c>
      <c r="F444" s="12" t="s">
        <v>1032</v>
      </c>
      <c r="G444" s="27" t="s">
        <v>1033</v>
      </c>
      <c r="H444" s="12" t="b">
        <f t="shared" ref="H444:H469" si="36">J444=K444</f>
        <v>1</v>
      </c>
      <c r="I444" s="14" t="s">
        <v>33</v>
      </c>
      <c r="J444" s="12" t="s">
        <v>1034</v>
      </c>
      <c r="K444" s="12" t="s">
        <v>1034</v>
      </c>
      <c r="L444" s="19" t="s">
        <v>1035</v>
      </c>
      <c r="M444" s="13" t="s">
        <v>45</v>
      </c>
      <c r="N444" s="13">
        <v>2021.0</v>
      </c>
      <c r="O444" s="13">
        <v>1.0</v>
      </c>
      <c r="P444" s="13" t="s">
        <v>43</v>
      </c>
      <c r="Q444" s="14">
        <v>1.0</v>
      </c>
      <c r="S444" s="12" t="s">
        <v>44</v>
      </c>
      <c r="T444" s="13" t="s">
        <v>47</v>
      </c>
      <c r="U444" s="24">
        <v>0.6901431244525371</v>
      </c>
      <c r="Y444" s="14">
        <v>1.0</v>
      </c>
      <c r="Z444" s="14">
        <v>1.0</v>
      </c>
      <c r="AA444" s="12">
        <v>78285.0</v>
      </c>
      <c r="AB444" s="24">
        <v>0.63446937650684</v>
      </c>
      <c r="AE444" s="12" t="s">
        <v>48</v>
      </c>
      <c r="AF444" s="12" t="s">
        <v>49</v>
      </c>
      <c r="AG444" s="13"/>
    </row>
    <row r="445" ht="14.25" customHeight="1">
      <c r="A445" s="13">
        <v>45.0</v>
      </c>
      <c r="B445" s="15">
        <v>476.0</v>
      </c>
      <c r="C445" s="15">
        <v>17.0</v>
      </c>
      <c r="D445" s="15">
        <v>561.0</v>
      </c>
      <c r="E445" s="16" t="s">
        <v>1031</v>
      </c>
      <c r="F445" s="12" t="s">
        <v>1036</v>
      </c>
      <c r="G445" s="18" t="s">
        <v>1037</v>
      </c>
      <c r="H445" s="12" t="b">
        <f t="shared" si="36"/>
        <v>1</v>
      </c>
      <c r="I445" s="14" t="s">
        <v>33</v>
      </c>
      <c r="J445" s="12" t="s">
        <v>1038</v>
      </c>
      <c r="K445" s="12" t="s">
        <v>1038</v>
      </c>
      <c r="L445" s="19" t="s">
        <v>1039</v>
      </c>
      <c r="M445" s="13" t="s">
        <v>42</v>
      </c>
      <c r="N445" s="13">
        <v>2021.0</v>
      </c>
      <c r="O445" s="13">
        <v>1.0</v>
      </c>
      <c r="P445" s="13" t="s">
        <v>36</v>
      </c>
      <c r="Q445" s="21">
        <v>3.0</v>
      </c>
      <c r="S445" s="12" t="s">
        <v>44</v>
      </c>
      <c r="T445" s="13" t="s">
        <v>47</v>
      </c>
      <c r="U445" s="24">
        <v>0.3911553150538388</v>
      </c>
      <c r="X445" s="14">
        <v>92.0</v>
      </c>
      <c r="Y445" s="14">
        <v>1.0</v>
      </c>
      <c r="Z445" s="14" t="s">
        <v>72</v>
      </c>
      <c r="AA445" s="12">
        <v>43303.0</v>
      </c>
      <c r="AB445" s="24">
        <v>1.8751581070671304</v>
      </c>
      <c r="AG445" s="13"/>
    </row>
    <row r="446" ht="14.25" customHeight="1">
      <c r="A446" s="13">
        <v>45.0</v>
      </c>
      <c r="B446" s="15">
        <v>477.0</v>
      </c>
      <c r="C446" s="15">
        <v>17.0</v>
      </c>
      <c r="D446" s="15">
        <v>562.0</v>
      </c>
      <c r="E446" s="16" t="s">
        <v>1031</v>
      </c>
      <c r="F446" s="12" t="s">
        <v>1036</v>
      </c>
      <c r="G446" s="18" t="s">
        <v>1037</v>
      </c>
      <c r="H446" s="12" t="b">
        <f t="shared" si="36"/>
        <v>1</v>
      </c>
      <c r="I446" s="14" t="s">
        <v>33</v>
      </c>
      <c r="J446" s="12" t="s">
        <v>1038</v>
      </c>
      <c r="K446" s="12" t="s">
        <v>1038</v>
      </c>
      <c r="L446" s="19" t="s">
        <v>1040</v>
      </c>
      <c r="M446" s="13" t="s">
        <v>45</v>
      </c>
      <c r="N446" s="13">
        <v>2021.0</v>
      </c>
      <c r="O446" s="13">
        <v>1.0</v>
      </c>
      <c r="P446" s="13" t="s">
        <v>36</v>
      </c>
      <c r="Q446" s="21">
        <v>3.0</v>
      </c>
      <c r="S446" s="12" t="s">
        <v>44</v>
      </c>
      <c r="T446" s="13" t="s">
        <v>47</v>
      </c>
      <c r="U446" s="24">
        <v>0.7888561069740359</v>
      </c>
      <c r="X446" s="14">
        <v>92.0</v>
      </c>
      <c r="Y446" s="14">
        <v>1.0</v>
      </c>
      <c r="Z446" s="14" t="s">
        <v>72</v>
      </c>
      <c r="AA446" s="12">
        <v>39900.0</v>
      </c>
      <c r="AB446" s="24">
        <v>1.0240333190743975</v>
      </c>
      <c r="AG446" s="13"/>
    </row>
    <row r="447" ht="14.25" customHeight="1">
      <c r="A447" s="57">
        <v>45.0</v>
      </c>
      <c r="B447" s="15">
        <v>480.0</v>
      </c>
      <c r="C447" s="15">
        <v>17.0</v>
      </c>
      <c r="D447" s="15">
        <v>563.0</v>
      </c>
      <c r="E447" s="62" t="s">
        <v>1031</v>
      </c>
      <c r="F447" s="63" t="s">
        <v>1036</v>
      </c>
      <c r="G447" s="18" t="s">
        <v>1037</v>
      </c>
      <c r="H447" s="12" t="b">
        <f t="shared" si="36"/>
        <v>1</v>
      </c>
      <c r="I447" s="64" t="s">
        <v>33</v>
      </c>
      <c r="J447" s="63" t="s">
        <v>1038</v>
      </c>
      <c r="K447" s="63" t="s">
        <v>1038</v>
      </c>
      <c r="L447" s="19" t="s">
        <v>1041</v>
      </c>
      <c r="M447" s="57" t="s">
        <v>53</v>
      </c>
      <c r="N447" s="57">
        <v>2021.0</v>
      </c>
      <c r="O447" s="57">
        <v>1.0</v>
      </c>
      <c r="P447" s="57" t="s">
        <v>36</v>
      </c>
      <c r="Q447" s="21">
        <v>3.0</v>
      </c>
      <c r="R447" s="63"/>
      <c r="S447" s="63" t="s">
        <v>44</v>
      </c>
      <c r="T447" s="57" t="s">
        <v>47</v>
      </c>
      <c r="U447" s="92">
        <v>0.751932</v>
      </c>
      <c r="V447" s="63"/>
      <c r="W447" s="63"/>
      <c r="X447" s="64">
        <v>92.0</v>
      </c>
      <c r="Y447" s="64">
        <v>1.0</v>
      </c>
      <c r="Z447" s="64" t="s">
        <v>72</v>
      </c>
      <c r="AA447" s="63">
        <v>30296.0</v>
      </c>
      <c r="AB447" s="92">
        <v>1.520726</v>
      </c>
      <c r="AC447" s="63"/>
      <c r="AD447" s="63"/>
      <c r="AE447" s="63"/>
      <c r="AF447" s="63"/>
      <c r="AG447" s="57"/>
    </row>
    <row r="448" ht="14.25" customHeight="1">
      <c r="A448" s="13">
        <v>45.0</v>
      </c>
      <c r="B448" s="15">
        <v>479.0</v>
      </c>
      <c r="C448" s="15">
        <v>17.0</v>
      </c>
      <c r="D448" s="15">
        <v>564.0</v>
      </c>
      <c r="E448" s="16" t="s">
        <v>1031</v>
      </c>
      <c r="F448" s="12" t="s">
        <v>1036</v>
      </c>
      <c r="G448" s="18" t="s">
        <v>1037</v>
      </c>
      <c r="H448" s="12" t="b">
        <f t="shared" si="36"/>
        <v>1</v>
      </c>
      <c r="I448" s="14" t="s">
        <v>33</v>
      </c>
      <c r="J448" s="12" t="s">
        <v>1038</v>
      </c>
      <c r="K448" s="12" t="s">
        <v>1038</v>
      </c>
      <c r="L448" s="19" t="s">
        <v>1042</v>
      </c>
      <c r="M448" s="13" t="s">
        <v>50</v>
      </c>
      <c r="N448" s="13">
        <v>2021.0</v>
      </c>
      <c r="O448" s="13">
        <v>1.0</v>
      </c>
      <c r="P448" s="13" t="s">
        <v>46</v>
      </c>
      <c r="Q448" s="14">
        <v>2.0</v>
      </c>
      <c r="S448" s="12" t="s">
        <v>44</v>
      </c>
      <c r="T448" s="13" t="s">
        <v>47</v>
      </c>
      <c r="U448" s="24">
        <v>1.165431</v>
      </c>
      <c r="X448" s="14">
        <v>92.0</v>
      </c>
      <c r="Y448" s="14">
        <v>1.0</v>
      </c>
      <c r="Z448" s="14" t="s">
        <v>72</v>
      </c>
      <c r="AA448" s="12">
        <v>19825.0</v>
      </c>
      <c r="AB448" s="24">
        <v>0.617948</v>
      </c>
      <c r="AE448" s="12" t="s">
        <v>48</v>
      </c>
      <c r="AF448" s="12" t="s">
        <v>49</v>
      </c>
      <c r="AG448" s="13"/>
    </row>
    <row r="449" ht="14.25" customHeight="1">
      <c r="A449" s="13">
        <v>45.0</v>
      </c>
      <c r="B449" s="15">
        <v>478.0</v>
      </c>
      <c r="C449" s="15">
        <v>17.0</v>
      </c>
      <c r="D449" s="15">
        <v>565.0</v>
      </c>
      <c r="E449" s="16" t="s">
        <v>1031</v>
      </c>
      <c r="F449" s="12" t="s">
        <v>1036</v>
      </c>
      <c r="G449" s="18" t="s">
        <v>1037</v>
      </c>
      <c r="H449" s="12" t="b">
        <f t="shared" si="36"/>
        <v>1</v>
      </c>
      <c r="I449" s="14" t="s">
        <v>33</v>
      </c>
      <c r="J449" s="12" t="s">
        <v>1038</v>
      </c>
      <c r="K449" s="12" t="s">
        <v>1038</v>
      </c>
      <c r="L449" s="19" t="s">
        <v>1043</v>
      </c>
      <c r="M449" s="13" t="s">
        <v>188</v>
      </c>
      <c r="N449" s="13">
        <v>2021.0</v>
      </c>
      <c r="O449" s="13">
        <v>1.0</v>
      </c>
      <c r="P449" s="13" t="s">
        <v>43</v>
      </c>
      <c r="Q449" s="14">
        <v>1.0</v>
      </c>
      <c r="R449" s="63"/>
      <c r="S449" s="12" t="s">
        <v>44</v>
      </c>
      <c r="T449" s="13" t="s">
        <v>47</v>
      </c>
      <c r="U449" s="24">
        <v>0.7326795936572638</v>
      </c>
      <c r="X449" s="14">
        <v>92.0</v>
      </c>
      <c r="Y449" s="14">
        <v>1.0</v>
      </c>
      <c r="Z449" s="14" t="s">
        <v>72</v>
      </c>
      <c r="AA449" s="12">
        <v>5347.0</v>
      </c>
      <c r="AB449" s="24">
        <v>0.916953700924089</v>
      </c>
      <c r="AE449" s="12" t="s">
        <v>48</v>
      </c>
      <c r="AF449" s="12" t="s">
        <v>49</v>
      </c>
      <c r="AG449" s="25"/>
    </row>
    <row r="450" ht="14.25" customHeight="1">
      <c r="A450" s="13">
        <v>45.0</v>
      </c>
      <c r="B450" s="15">
        <v>169.0</v>
      </c>
      <c r="C450" s="15">
        <v>17.0</v>
      </c>
      <c r="D450" s="15">
        <v>566.0</v>
      </c>
      <c r="E450" s="16" t="s">
        <v>1031</v>
      </c>
      <c r="F450" s="17"/>
      <c r="G450" s="18" t="s">
        <v>1037</v>
      </c>
      <c r="H450" s="12" t="b">
        <f t="shared" si="36"/>
        <v>1</v>
      </c>
      <c r="I450" s="76" t="s">
        <v>33</v>
      </c>
      <c r="J450" s="77" t="s">
        <v>1038</v>
      </c>
      <c r="K450" s="77" t="s">
        <v>1038</v>
      </c>
      <c r="L450" s="19" t="s">
        <v>1044</v>
      </c>
      <c r="M450" s="13" t="s">
        <v>989</v>
      </c>
      <c r="N450" s="13">
        <v>2021.0</v>
      </c>
      <c r="O450" s="13">
        <v>3.0</v>
      </c>
      <c r="P450" s="13" t="s">
        <v>43</v>
      </c>
      <c r="Q450" s="14">
        <v>1.0</v>
      </c>
      <c r="R450" s="80" t="s">
        <v>37</v>
      </c>
      <c r="S450" s="13" t="s">
        <v>114</v>
      </c>
      <c r="T450" s="13" t="s">
        <v>39</v>
      </c>
      <c r="X450" s="14">
        <v>92.0</v>
      </c>
      <c r="Y450" s="14">
        <v>1.0</v>
      </c>
      <c r="Z450" s="14">
        <v>1.0</v>
      </c>
      <c r="AG450" s="13"/>
    </row>
    <row r="451" ht="14.25" customHeight="1">
      <c r="A451" s="13">
        <v>45.0</v>
      </c>
      <c r="B451" s="15">
        <v>172.0</v>
      </c>
      <c r="C451" s="15">
        <v>17.0</v>
      </c>
      <c r="D451" s="15">
        <v>567.0</v>
      </c>
      <c r="E451" s="16" t="s">
        <v>1031</v>
      </c>
      <c r="F451" s="17"/>
      <c r="G451" s="18" t="s">
        <v>1045</v>
      </c>
      <c r="H451" s="12" t="b">
        <f t="shared" si="36"/>
        <v>0</v>
      </c>
      <c r="I451" s="14" t="s">
        <v>33</v>
      </c>
      <c r="J451" s="12" t="s">
        <v>1046</v>
      </c>
      <c r="K451" s="28" t="s">
        <v>1047</v>
      </c>
      <c r="L451" s="19" t="s">
        <v>1045</v>
      </c>
      <c r="M451" s="13" t="s">
        <v>35</v>
      </c>
      <c r="N451" s="13">
        <v>2021.0</v>
      </c>
      <c r="O451" s="13">
        <v>2.0</v>
      </c>
      <c r="P451" s="13" t="s">
        <v>43</v>
      </c>
      <c r="Q451" s="14">
        <v>1.0</v>
      </c>
      <c r="R451" s="21" t="s">
        <v>37</v>
      </c>
      <c r="S451" s="12" t="s">
        <v>38</v>
      </c>
      <c r="T451" s="13" t="s">
        <v>39</v>
      </c>
      <c r="U451" s="29">
        <v>1.068577553</v>
      </c>
      <c r="X451" s="14">
        <v>14696.3</v>
      </c>
      <c r="Y451" s="14">
        <f>X451-5814</f>
        <v>8882.3</v>
      </c>
      <c r="Z451" s="14">
        <v>1.0</v>
      </c>
      <c r="AG451" s="25"/>
    </row>
    <row r="452" ht="14.25" customHeight="1">
      <c r="A452" s="13">
        <v>45.0</v>
      </c>
      <c r="B452" s="15">
        <v>400.0</v>
      </c>
      <c r="C452" s="15">
        <v>17.0</v>
      </c>
      <c r="D452" s="15">
        <v>568.0</v>
      </c>
      <c r="E452" s="16" t="s">
        <v>1031</v>
      </c>
      <c r="F452" s="12" t="s">
        <v>1048</v>
      </c>
      <c r="G452" s="18" t="s">
        <v>1045</v>
      </c>
      <c r="H452" s="12" t="b">
        <f t="shared" si="36"/>
        <v>1</v>
      </c>
      <c r="I452" s="14" t="s">
        <v>33</v>
      </c>
      <c r="J452" s="63" t="s">
        <v>1046</v>
      </c>
      <c r="K452" s="12" t="s">
        <v>1046</v>
      </c>
      <c r="L452" s="19" t="s">
        <v>1049</v>
      </c>
      <c r="M452" s="13" t="s">
        <v>56</v>
      </c>
      <c r="N452" s="13">
        <v>2015.0</v>
      </c>
      <c r="O452" s="13">
        <v>1.0</v>
      </c>
      <c r="P452" s="13" t="s">
        <v>36</v>
      </c>
      <c r="Q452" s="21">
        <v>3.0</v>
      </c>
      <c r="R452" s="63"/>
      <c r="S452" s="12" t="s">
        <v>44</v>
      </c>
      <c r="T452" s="13" t="s">
        <v>71</v>
      </c>
      <c r="U452" s="12">
        <v>0.47</v>
      </c>
      <c r="X452" s="14">
        <v>14696.3</v>
      </c>
      <c r="Y452" s="14">
        <v>5812.0</v>
      </c>
      <c r="Z452" s="14" t="s">
        <v>72</v>
      </c>
      <c r="AA452" s="12">
        <v>13737.0</v>
      </c>
      <c r="AB452" s="12">
        <v>1.25</v>
      </c>
      <c r="AE452" s="12" t="s">
        <v>66</v>
      </c>
      <c r="AF452" s="12" t="s">
        <v>49</v>
      </c>
      <c r="AG452" s="13"/>
    </row>
    <row r="453" ht="14.25" customHeight="1">
      <c r="A453" s="57">
        <v>45.0</v>
      </c>
      <c r="B453" s="15">
        <v>128.0</v>
      </c>
      <c r="C453" s="15">
        <v>17.0</v>
      </c>
      <c r="D453" s="15">
        <v>569.0</v>
      </c>
      <c r="E453" s="62" t="s">
        <v>1031</v>
      </c>
      <c r="F453" s="145"/>
      <c r="G453" s="18" t="s">
        <v>1045</v>
      </c>
      <c r="H453" s="12" t="b">
        <f t="shared" si="36"/>
        <v>0</v>
      </c>
      <c r="I453" s="64" t="s">
        <v>33</v>
      </c>
      <c r="J453" s="63" t="s">
        <v>1046</v>
      </c>
      <c r="K453" s="146" t="s">
        <v>1050</v>
      </c>
      <c r="L453" s="19" t="s">
        <v>1051</v>
      </c>
      <c r="M453" s="57" t="s">
        <v>270</v>
      </c>
      <c r="N453" s="57">
        <v>2016.0</v>
      </c>
      <c r="O453" s="57">
        <v>3.0</v>
      </c>
      <c r="P453" s="57" t="s">
        <v>46</v>
      </c>
      <c r="Q453" s="14">
        <v>2.0</v>
      </c>
      <c r="R453" s="94" t="s">
        <v>127</v>
      </c>
      <c r="S453" s="57" t="s">
        <v>114</v>
      </c>
      <c r="T453" s="57" t="s">
        <v>71</v>
      </c>
      <c r="U453" s="63"/>
      <c r="V453" s="63"/>
      <c r="W453" s="63"/>
      <c r="X453" s="14">
        <v>14696.3</v>
      </c>
      <c r="Y453" s="14">
        <v>1.0</v>
      </c>
      <c r="Z453" s="64" t="s">
        <v>72</v>
      </c>
      <c r="AA453" s="63"/>
      <c r="AB453" s="63"/>
      <c r="AC453" s="63"/>
      <c r="AD453" s="63"/>
      <c r="AE453" s="63"/>
      <c r="AF453" s="63"/>
      <c r="AG453" s="57"/>
    </row>
    <row r="454" ht="14.25" customHeight="1">
      <c r="A454" s="13">
        <v>45.0</v>
      </c>
      <c r="B454" s="15">
        <v>105.0</v>
      </c>
      <c r="C454" s="15">
        <v>17.0</v>
      </c>
      <c r="D454" s="15">
        <v>570.0</v>
      </c>
      <c r="E454" s="16" t="s">
        <v>1031</v>
      </c>
      <c r="F454" s="17"/>
      <c r="G454" s="18" t="s">
        <v>1045</v>
      </c>
      <c r="H454" s="12" t="b">
        <f t="shared" si="36"/>
        <v>0</v>
      </c>
      <c r="I454" s="14" t="s">
        <v>33</v>
      </c>
      <c r="J454" s="12" t="s">
        <v>1046</v>
      </c>
      <c r="K454" s="77" t="s">
        <v>1052</v>
      </c>
      <c r="L454" s="19" t="s">
        <v>1051</v>
      </c>
      <c r="M454" s="13" t="s">
        <v>270</v>
      </c>
      <c r="N454" s="13">
        <v>2016.0</v>
      </c>
      <c r="O454" s="13">
        <v>3.0</v>
      </c>
      <c r="P454" s="13" t="s">
        <v>36</v>
      </c>
      <c r="Q454" s="21">
        <v>3.0</v>
      </c>
      <c r="R454" s="22" t="s">
        <v>127</v>
      </c>
      <c r="S454" s="13" t="s">
        <v>114</v>
      </c>
      <c r="T454" s="13" t="s">
        <v>189</v>
      </c>
      <c r="X454" s="14">
        <v>14696.3</v>
      </c>
      <c r="Y454" s="14">
        <v>1.0</v>
      </c>
      <c r="Z454" s="14" t="s">
        <v>72</v>
      </c>
      <c r="AB454" s="12">
        <v>1.99</v>
      </c>
      <c r="AG454" s="25"/>
    </row>
    <row r="455" ht="14.25" customHeight="1">
      <c r="A455" s="13">
        <v>45.0</v>
      </c>
      <c r="B455" s="15">
        <v>171.0</v>
      </c>
      <c r="C455" s="15">
        <v>17.0</v>
      </c>
      <c r="D455" s="15">
        <v>571.0</v>
      </c>
      <c r="E455" s="16" t="s">
        <v>1031</v>
      </c>
      <c r="F455" s="17"/>
      <c r="G455" s="18" t="s">
        <v>1053</v>
      </c>
      <c r="H455" s="12" t="b">
        <f t="shared" si="36"/>
        <v>1</v>
      </c>
      <c r="I455" s="30" t="s">
        <v>33</v>
      </c>
      <c r="J455" s="31" t="s">
        <v>1054</v>
      </c>
      <c r="K455" s="31" t="s">
        <v>1054</v>
      </c>
      <c r="L455" s="19" t="s">
        <v>1053</v>
      </c>
      <c r="M455" s="13" t="s">
        <v>35</v>
      </c>
      <c r="N455" s="20">
        <v>2020.0</v>
      </c>
      <c r="O455" s="13">
        <v>2.0</v>
      </c>
      <c r="P455" s="13" t="s">
        <v>43</v>
      </c>
      <c r="Q455" s="14">
        <v>1.0</v>
      </c>
      <c r="R455" s="21" t="s">
        <v>37</v>
      </c>
      <c r="S455" s="12" t="s">
        <v>38</v>
      </c>
      <c r="T455" s="13" t="s">
        <v>39</v>
      </c>
      <c r="U455" s="23">
        <v>0.909475161</v>
      </c>
      <c r="X455" s="14">
        <v>96136.8</v>
      </c>
      <c r="Y455" s="14">
        <v>95842.8</v>
      </c>
      <c r="Z455" s="14">
        <v>1.0</v>
      </c>
      <c r="AG455" s="13"/>
    </row>
    <row r="456" ht="14.25" customHeight="1">
      <c r="A456" s="13">
        <v>45.0</v>
      </c>
      <c r="B456" s="15">
        <v>103.0</v>
      </c>
      <c r="C456" s="15">
        <v>17.0</v>
      </c>
      <c r="D456" s="15">
        <v>572.0</v>
      </c>
      <c r="E456" s="16" t="s">
        <v>1031</v>
      </c>
      <c r="F456" s="17"/>
      <c r="G456" s="18" t="s">
        <v>1053</v>
      </c>
      <c r="H456" s="12" t="b">
        <f t="shared" si="36"/>
        <v>0</v>
      </c>
      <c r="I456" s="125" t="s">
        <v>33</v>
      </c>
      <c r="J456" s="31" t="s">
        <v>1054</v>
      </c>
      <c r="K456" s="117" t="s">
        <v>1055</v>
      </c>
      <c r="L456" s="19" t="s">
        <v>1056</v>
      </c>
      <c r="M456" s="13" t="s">
        <v>270</v>
      </c>
      <c r="N456" s="13">
        <v>2023.0</v>
      </c>
      <c r="O456" s="13">
        <v>3.0</v>
      </c>
      <c r="P456" s="13" t="s">
        <v>36</v>
      </c>
      <c r="Q456" s="21">
        <v>3.0</v>
      </c>
      <c r="R456" s="22" t="s">
        <v>127</v>
      </c>
      <c r="S456" s="13" t="s">
        <v>114</v>
      </c>
      <c r="T456" s="13" t="s">
        <v>71</v>
      </c>
      <c r="X456" s="14">
        <v>96136.8</v>
      </c>
      <c r="Y456" s="14">
        <v>1.0</v>
      </c>
      <c r="Z456" s="14" t="s">
        <v>72</v>
      </c>
      <c r="AB456" s="12">
        <v>2.5</v>
      </c>
      <c r="AG456" s="13"/>
      <c r="AH456" s="26"/>
      <c r="AI456" s="26"/>
      <c r="AJ456" s="26"/>
      <c r="AK456" s="26"/>
      <c r="AL456" s="26"/>
      <c r="AM456" s="26"/>
      <c r="AN456" s="26"/>
      <c r="AO456" s="26"/>
      <c r="AP456" s="26"/>
      <c r="AQ456" s="26"/>
      <c r="AR456" s="26"/>
      <c r="AS456" s="26"/>
      <c r="AT456" s="26"/>
      <c r="AU456" s="26"/>
      <c r="AV456" s="26"/>
      <c r="AW456" s="26"/>
      <c r="AX456" s="26"/>
      <c r="AY456" s="26"/>
      <c r="AZ456" s="26"/>
    </row>
    <row r="457" ht="14.25" customHeight="1">
      <c r="A457" s="54">
        <v>45.0</v>
      </c>
      <c r="B457" s="15">
        <v>246.0</v>
      </c>
      <c r="C457" s="15">
        <v>17.0</v>
      </c>
      <c r="D457" s="37">
        <v>573.0</v>
      </c>
      <c r="E457" s="51" t="s">
        <v>1031</v>
      </c>
      <c r="F457" s="52" t="s">
        <v>1057</v>
      </c>
      <c r="G457" s="39" t="s">
        <v>1057</v>
      </c>
      <c r="H457" s="12" t="b">
        <f t="shared" si="36"/>
        <v>1</v>
      </c>
      <c r="I457" s="40" t="s">
        <v>33</v>
      </c>
      <c r="J457" s="39" t="s">
        <v>1058</v>
      </c>
      <c r="K457" s="52" t="s">
        <v>1058</v>
      </c>
      <c r="L457" s="19" t="s">
        <v>1057</v>
      </c>
      <c r="M457" s="54" t="s">
        <v>35</v>
      </c>
      <c r="N457" s="55">
        <v>2020.0</v>
      </c>
      <c r="O457" s="54">
        <v>2.0</v>
      </c>
      <c r="P457" s="54" t="s">
        <v>46</v>
      </c>
      <c r="Q457" s="14">
        <v>2.0</v>
      </c>
      <c r="R457" s="50" t="s">
        <v>37</v>
      </c>
      <c r="S457" s="54" t="s">
        <v>38</v>
      </c>
      <c r="T457" s="54" t="s">
        <v>39</v>
      </c>
      <c r="U457" s="56">
        <v>1.250933857</v>
      </c>
      <c r="V457" s="52"/>
      <c r="W457" s="52"/>
      <c r="X457" s="53">
        <v>5923.6</v>
      </c>
      <c r="Y457" s="53">
        <v>5922.6</v>
      </c>
      <c r="Z457" s="53">
        <v>1.0</v>
      </c>
      <c r="AA457" s="52"/>
      <c r="AB457" s="52"/>
      <c r="AC457" s="52"/>
      <c r="AD457" s="52"/>
      <c r="AE457" s="63"/>
      <c r="AF457" s="63"/>
      <c r="AG457" s="67"/>
    </row>
    <row r="458" ht="14.25" customHeight="1">
      <c r="A458" s="13">
        <v>45.0</v>
      </c>
      <c r="B458" s="15">
        <v>104.0</v>
      </c>
      <c r="C458" s="15">
        <v>17.0</v>
      </c>
      <c r="D458" s="15">
        <v>574.0</v>
      </c>
      <c r="E458" s="16" t="s">
        <v>1031</v>
      </c>
      <c r="F458" s="17"/>
      <c r="G458" s="125" t="s">
        <v>1057</v>
      </c>
      <c r="H458" s="12" t="b">
        <f t="shared" si="36"/>
        <v>0</v>
      </c>
      <c r="I458" s="125" t="s">
        <v>33</v>
      </c>
      <c r="J458" s="125" t="s">
        <v>1058</v>
      </c>
      <c r="K458" s="117" t="s">
        <v>1059</v>
      </c>
      <c r="L458" s="19" t="s">
        <v>1060</v>
      </c>
      <c r="M458" s="13" t="s">
        <v>270</v>
      </c>
      <c r="N458" s="13">
        <v>2023.0</v>
      </c>
      <c r="O458" s="13">
        <v>3.0</v>
      </c>
      <c r="P458" s="13" t="s">
        <v>36</v>
      </c>
      <c r="Q458" s="21">
        <v>3.0</v>
      </c>
      <c r="R458" s="94" t="s">
        <v>127</v>
      </c>
      <c r="S458" s="13" t="s">
        <v>114</v>
      </c>
      <c r="T458" s="13" t="s">
        <v>71</v>
      </c>
      <c r="X458" s="14">
        <v>5923.6</v>
      </c>
      <c r="Y458" s="14">
        <v>1.0</v>
      </c>
      <c r="Z458" s="14" t="s">
        <v>72</v>
      </c>
      <c r="AE458" s="39"/>
      <c r="AF458" s="39"/>
      <c r="AG458" s="13"/>
    </row>
    <row r="459" ht="14.25" customHeight="1">
      <c r="A459" s="13">
        <v>45.0</v>
      </c>
      <c r="B459" s="15">
        <v>170.0</v>
      </c>
      <c r="C459" s="15">
        <v>17.0</v>
      </c>
      <c r="D459" s="15">
        <v>575.0</v>
      </c>
      <c r="E459" s="16" t="s">
        <v>1031</v>
      </c>
      <c r="F459" s="17"/>
      <c r="G459" s="27" t="s">
        <v>1061</v>
      </c>
      <c r="H459" s="12" t="b">
        <f t="shared" si="36"/>
        <v>1</v>
      </c>
      <c r="I459" s="76" t="s">
        <v>33</v>
      </c>
      <c r="J459" s="83" t="s">
        <v>1062</v>
      </c>
      <c r="K459" s="76" t="s">
        <v>1062</v>
      </c>
      <c r="L459" s="19" t="s">
        <v>1063</v>
      </c>
      <c r="M459" s="13" t="s">
        <v>217</v>
      </c>
      <c r="N459" s="13">
        <v>2020.0</v>
      </c>
      <c r="O459" s="13">
        <v>3.0</v>
      </c>
      <c r="P459" s="13" t="s">
        <v>43</v>
      </c>
      <c r="Q459" s="14">
        <v>1.0</v>
      </c>
      <c r="R459" s="21" t="s">
        <v>37</v>
      </c>
      <c r="S459" s="13" t="s">
        <v>114</v>
      </c>
      <c r="T459" s="13" t="s">
        <v>39</v>
      </c>
      <c r="X459" s="14">
        <v>0.0</v>
      </c>
      <c r="Y459" s="14">
        <v>1.0</v>
      </c>
      <c r="Z459" s="14">
        <v>1.0</v>
      </c>
      <c r="AG459" s="13"/>
    </row>
    <row r="460" ht="14.25" customHeight="1">
      <c r="A460" s="13">
        <v>45.0</v>
      </c>
      <c r="B460" s="15">
        <v>216.0</v>
      </c>
      <c r="C460" s="15">
        <v>17.0</v>
      </c>
      <c r="D460" s="15">
        <v>576.0</v>
      </c>
      <c r="E460" s="16" t="s">
        <v>1031</v>
      </c>
      <c r="F460" s="84"/>
      <c r="G460" s="27" t="s">
        <v>1061</v>
      </c>
      <c r="H460" s="12" t="b">
        <f t="shared" si="36"/>
        <v>1</v>
      </c>
      <c r="I460" s="82" t="s">
        <v>33</v>
      </c>
      <c r="J460" s="83" t="s">
        <v>1062</v>
      </c>
      <c r="K460" s="83" t="s">
        <v>1062</v>
      </c>
      <c r="L460" s="19" t="s">
        <v>1064</v>
      </c>
      <c r="M460" s="13" t="s">
        <v>123</v>
      </c>
      <c r="N460" s="13">
        <v>2020.0</v>
      </c>
      <c r="O460" s="13">
        <v>3.0</v>
      </c>
      <c r="P460" s="13" t="s">
        <v>36</v>
      </c>
      <c r="Q460" s="21">
        <v>3.0</v>
      </c>
      <c r="R460" s="21" t="s">
        <v>37</v>
      </c>
      <c r="S460" s="13" t="s">
        <v>114</v>
      </c>
      <c r="T460" s="13" t="s">
        <v>71</v>
      </c>
      <c r="X460" s="14">
        <v>0.0</v>
      </c>
      <c r="Y460" s="14">
        <v>1.0</v>
      </c>
      <c r="Z460" s="14" t="s">
        <v>72</v>
      </c>
      <c r="AE460" s="12" t="s">
        <v>129</v>
      </c>
      <c r="AG460" s="13"/>
    </row>
    <row r="461" ht="14.25" customHeight="1">
      <c r="A461" s="13">
        <v>45.0</v>
      </c>
      <c r="B461" s="15">
        <v>102.0</v>
      </c>
      <c r="C461" s="15">
        <v>17.0</v>
      </c>
      <c r="D461" s="15">
        <v>577.0</v>
      </c>
      <c r="E461" s="16" t="s">
        <v>1031</v>
      </c>
      <c r="F461" s="17"/>
      <c r="G461" s="27" t="s">
        <v>1061</v>
      </c>
      <c r="H461" s="12" t="b">
        <f t="shared" si="36"/>
        <v>0</v>
      </c>
      <c r="I461" s="125" t="s">
        <v>33</v>
      </c>
      <c r="J461" s="83" t="s">
        <v>1062</v>
      </c>
      <c r="K461" s="117" t="s">
        <v>1065</v>
      </c>
      <c r="L461" s="19" t="s">
        <v>1066</v>
      </c>
      <c r="M461" s="13" t="s">
        <v>270</v>
      </c>
      <c r="N461" s="13">
        <v>2023.0</v>
      </c>
      <c r="O461" s="13">
        <v>3.0</v>
      </c>
      <c r="P461" s="13" t="s">
        <v>36</v>
      </c>
      <c r="Q461" s="21">
        <v>3.0</v>
      </c>
      <c r="R461" s="22" t="s">
        <v>127</v>
      </c>
      <c r="S461" s="13" t="s">
        <v>114</v>
      </c>
      <c r="T461" s="13" t="s">
        <v>71</v>
      </c>
      <c r="X461" s="14">
        <v>0.0</v>
      </c>
      <c r="Y461" s="14">
        <v>1.0</v>
      </c>
      <c r="Z461" s="14" t="s">
        <v>72</v>
      </c>
      <c r="AB461" s="12">
        <v>2.8</v>
      </c>
      <c r="AG461" s="13"/>
    </row>
    <row r="462" ht="14.25" customHeight="1">
      <c r="A462" s="13">
        <v>45.0</v>
      </c>
      <c r="B462" s="15">
        <v>381.0</v>
      </c>
      <c r="C462" s="15">
        <v>17.0</v>
      </c>
      <c r="D462" s="15">
        <v>578.0</v>
      </c>
      <c r="E462" s="16" t="s">
        <v>1031</v>
      </c>
      <c r="F462" s="12" t="s">
        <v>1067</v>
      </c>
      <c r="G462" s="27" t="s">
        <v>1068</v>
      </c>
      <c r="H462" s="12" t="b">
        <f t="shared" si="36"/>
        <v>0</v>
      </c>
      <c r="I462" s="14" t="s">
        <v>33</v>
      </c>
      <c r="J462" s="12" t="s">
        <v>1069</v>
      </c>
      <c r="K462" s="28" t="s">
        <v>1070</v>
      </c>
      <c r="L462" s="19" t="s">
        <v>1071</v>
      </c>
      <c r="M462" s="13" t="s">
        <v>56</v>
      </c>
      <c r="N462" s="13">
        <v>2015.0</v>
      </c>
      <c r="O462" s="13">
        <v>1.0</v>
      </c>
      <c r="P462" s="13" t="s">
        <v>36</v>
      </c>
      <c r="Q462" s="21">
        <v>3.0</v>
      </c>
      <c r="S462" s="12" t="s">
        <v>44</v>
      </c>
      <c r="T462" s="13" t="s">
        <v>71</v>
      </c>
      <c r="U462" s="12">
        <v>0.62</v>
      </c>
      <c r="X462" s="14">
        <v>9659.0</v>
      </c>
      <c r="Y462" s="14">
        <v>9658.0</v>
      </c>
      <c r="Z462" s="14">
        <v>1.0</v>
      </c>
      <c r="AA462" s="12">
        <v>11420.0</v>
      </c>
      <c r="AB462" s="12">
        <v>1.19</v>
      </c>
      <c r="AG462" s="13"/>
    </row>
    <row r="463" ht="14.25" customHeight="1">
      <c r="A463" s="13">
        <v>45.0</v>
      </c>
      <c r="B463" s="15">
        <v>100.0</v>
      </c>
      <c r="C463" s="15">
        <v>17.0</v>
      </c>
      <c r="D463" s="15">
        <v>579.0</v>
      </c>
      <c r="E463" s="16" t="s">
        <v>1031</v>
      </c>
      <c r="F463" s="12" t="s">
        <v>1067</v>
      </c>
      <c r="G463" s="27" t="s">
        <v>1068</v>
      </c>
      <c r="H463" s="12" t="b">
        <f t="shared" si="36"/>
        <v>1</v>
      </c>
      <c r="I463" s="14" t="s">
        <v>33</v>
      </c>
      <c r="J463" s="12" t="s">
        <v>1069</v>
      </c>
      <c r="K463" s="12" t="s">
        <v>1069</v>
      </c>
      <c r="L463" s="19" t="s">
        <v>1068</v>
      </c>
      <c r="M463" s="13" t="s">
        <v>35</v>
      </c>
      <c r="N463" s="20">
        <v>2020.0</v>
      </c>
      <c r="O463" s="13">
        <v>2.0</v>
      </c>
      <c r="P463" s="13" t="s">
        <v>36</v>
      </c>
      <c r="Q463" s="21">
        <v>3.0</v>
      </c>
      <c r="R463" s="22" t="s">
        <v>127</v>
      </c>
      <c r="S463" s="12" t="s">
        <v>38</v>
      </c>
      <c r="T463" s="13" t="s">
        <v>39</v>
      </c>
      <c r="U463" s="23">
        <v>0.599758921</v>
      </c>
      <c r="X463" s="14">
        <v>9659.0</v>
      </c>
      <c r="Y463" s="14">
        <v>1.0</v>
      </c>
      <c r="Z463" s="14">
        <v>1.0</v>
      </c>
      <c r="AE463" s="12" t="s">
        <v>66</v>
      </c>
      <c r="AF463" s="12" t="s">
        <v>49</v>
      </c>
      <c r="AG463" s="25"/>
    </row>
    <row r="464" ht="14.25" customHeight="1">
      <c r="A464" s="80">
        <v>45.0</v>
      </c>
      <c r="B464" s="15">
        <v>213.0</v>
      </c>
      <c r="C464" s="15">
        <v>17.0</v>
      </c>
      <c r="D464" s="15">
        <v>580.0</v>
      </c>
      <c r="E464" s="62" t="s">
        <v>996</v>
      </c>
      <c r="F464" s="78"/>
      <c r="G464" s="18" t="s">
        <v>1072</v>
      </c>
      <c r="H464" s="12" t="b">
        <f t="shared" si="36"/>
        <v>1</v>
      </c>
      <c r="I464" s="64" t="s">
        <v>33</v>
      </c>
      <c r="J464" s="63" t="s">
        <v>1073</v>
      </c>
      <c r="K464" s="63" t="s">
        <v>1073</v>
      </c>
      <c r="L464" s="19" t="s">
        <v>1072</v>
      </c>
      <c r="M464" s="57" t="s">
        <v>35</v>
      </c>
      <c r="N464" s="89">
        <v>2020.0</v>
      </c>
      <c r="O464" s="57">
        <v>2.0</v>
      </c>
      <c r="P464" s="57" t="s">
        <v>36</v>
      </c>
      <c r="Q464" s="21">
        <v>3.0</v>
      </c>
      <c r="R464" s="80" t="s">
        <v>37</v>
      </c>
      <c r="S464" s="63" t="s">
        <v>38</v>
      </c>
      <c r="T464" s="57" t="s">
        <v>39</v>
      </c>
      <c r="U464" s="90">
        <v>0.779148588</v>
      </c>
      <c r="V464" s="63"/>
      <c r="W464" s="63"/>
      <c r="X464" s="64">
        <v>200.0</v>
      </c>
      <c r="Y464" s="64">
        <v>200.0</v>
      </c>
      <c r="Z464" s="64">
        <v>1.0</v>
      </c>
      <c r="AA464" s="63"/>
      <c r="AB464" s="63"/>
      <c r="AC464" s="63"/>
      <c r="AD464" s="63"/>
      <c r="AE464" s="63" t="s">
        <v>54</v>
      </c>
      <c r="AF464" s="63" t="s">
        <v>52</v>
      </c>
      <c r="AG464" s="57"/>
      <c r="AH464" s="26"/>
      <c r="AI464" s="26"/>
      <c r="AJ464" s="26"/>
      <c r="AK464" s="26"/>
      <c r="AL464" s="26"/>
      <c r="AM464" s="26"/>
      <c r="AN464" s="26"/>
      <c r="AO464" s="26"/>
      <c r="AP464" s="26"/>
      <c r="AQ464" s="26"/>
      <c r="AR464" s="26"/>
      <c r="AS464" s="26"/>
      <c r="AT464" s="26"/>
      <c r="AU464" s="26"/>
      <c r="AV464" s="26"/>
      <c r="AW464" s="26"/>
      <c r="AX464" s="26"/>
      <c r="AY464" s="26"/>
      <c r="AZ464" s="26"/>
    </row>
    <row r="465" ht="14.25" customHeight="1">
      <c r="A465" s="13">
        <v>45.0</v>
      </c>
      <c r="B465" s="15">
        <v>209.0</v>
      </c>
      <c r="C465" s="15">
        <v>17.0</v>
      </c>
      <c r="D465" s="15">
        <v>581.0</v>
      </c>
      <c r="E465" s="16" t="s">
        <v>1031</v>
      </c>
      <c r="F465" s="17"/>
      <c r="G465" s="18" t="s">
        <v>1074</v>
      </c>
      <c r="H465" s="12" t="b">
        <f t="shared" si="36"/>
        <v>1</v>
      </c>
      <c r="I465" s="14" t="s">
        <v>33</v>
      </c>
      <c r="J465" s="63" t="s">
        <v>1075</v>
      </c>
      <c r="K465" s="12" t="s">
        <v>1075</v>
      </c>
      <c r="L465" s="19" t="s">
        <v>1074</v>
      </c>
      <c r="M465" s="13" t="s">
        <v>35</v>
      </c>
      <c r="N465" s="20">
        <v>2020.0</v>
      </c>
      <c r="O465" s="13">
        <v>2.0</v>
      </c>
      <c r="P465" s="13" t="s">
        <v>36</v>
      </c>
      <c r="Q465" s="21">
        <v>3.0</v>
      </c>
      <c r="R465" s="80" t="s">
        <v>37</v>
      </c>
      <c r="S465" s="12" t="s">
        <v>38</v>
      </c>
      <c r="T465" s="13" t="s">
        <v>39</v>
      </c>
      <c r="U465" s="23">
        <v>0.48283931</v>
      </c>
      <c r="X465" s="64">
        <v>3770.0</v>
      </c>
      <c r="Y465" s="14">
        <v>3769.0</v>
      </c>
      <c r="Z465" s="14">
        <v>1.0</v>
      </c>
      <c r="AE465" s="12" t="s">
        <v>51</v>
      </c>
      <c r="AF465" s="12" t="s">
        <v>52</v>
      </c>
      <c r="AG465" s="13"/>
      <c r="AH465" s="26"/>
      <c r="AI465" s="26"/>
      <c r="AJ465" s="26"/>
      <c r="AK465" s="26"/>
      <c r="AL465" s="26"/>
      <c r="AM465" s="26"/>
      <c r="AN465" s="26"/>
      <c r="AO465" s="26"/>
      <c r="AP465" s="26"/>
      <c r="AQ465" s="26"/>
      <c r="AR465" s="26"/>
      <c r="AS465" s="26"/>
      <c r="AT465" s="26"/>
      <c r="AU465" s="26"/>
      <c r="AV465" s="26"/>
      <c r="AW465" s="26"/>
      <c r="AX465" s="26"/>
      <c r="AY465" s="26"/>
      <c r="AZ465" s="26"/>
    </row>
    <row r="466" ht="14.25" customHeight="1">
      <c r="A466" s="57">
        <v>45.0</v>
      </c>
      <c r="B466" s="15">
        <v>95.0</v>
      </c>
      <c r="C466" s="15">
        <v>17.0</v>
      </c>
      <c r="D466" s="15">
        <v>582.0</v>
      </c>
      <c r="E466" s="62" t="s">
        <v>1031</v>
      </c>
      <c r="F466" s="78"/>
      <c r="G466" s="27" t="s">
        <v>1076</v>
      </c>
      <c r="H466" s="12" t="b">
        <f t="shared" si="36"/>
        <v>0</v>
      </c>
      <c r="I466" s="147" t="s">
        <v>33</v>
      </c>
      <c r="J466" s="70" t="s">
        <v>1077</v>
      </c>
      <c r="K466" s="62" t="s">
        <v>1078</v>
      </c>
      <c r="L466" s="19" t="s">
        <v>1079</v>
      </c>
      <c r="M466" s="57" t="s">
        <v>270</v>
      </c>
      <c r="N466" s="57">
        <v>2016.0</v>
      </c>
      <c r="O466" s="57">
        <v>3.0</v>
      </c>
      <c r="P466" s="57" t="s">
        <v>36</v>
      </c>
      <c r="Q466" s="21">
        <v>3.0</v>
      </c>
      <c r="R466" s="94" t="s">
        <v>127</v>
      </c>
      <c r="S466" s="57" t="s">
        <v>114</v>
      </c>
      <c r="T466" s="57" t="s">
        <v>189</v>
      </c>
      <c r="U466" s="63"/>
      <c r="V466" s="63"/>
      <c r="W466" s="63"/>
      <c r="X466" s="63"/>
      <c r="Y466" s="64">
        <v>1.0</v>
      </c>
      <c r="Z466" s="64">
        <v>1.0</v>
      </c>
      <c r="AA466" s="63"/>
      <c r="AB466" s="63">
        <v>1.6129032258064515</v>
      </c>
      <c r="AC466" s="63"/>
      <c r="AD466" s="63"/>
      <c r="AE466" s="63" t="s">
        <v>51</v>
      </c>
      <c r="AF466" s="63" t="s">
        <v>52</v>
      </c>
      <c r="AG466" s="57"/>
    </row>
    <row r="467" ht="14.25" customHeight="1">
      <c r="A467" s="13">
        <v>45.0</v>
      </c>
      <c r="B467" s="15">
        <v>94.0</v>
      </c>
      <c r="C467" s="15">
        <v>17.0</v>
      </c>
      <c r="D467" s="15">
        <v>583.0</v>
      </c>
      <c r="E467" s="16" t="s">
        <v>1031</v>
      </c>
      <c r="F467" s="17"/>
      <c r="G467" s="18" t="s">
        <v>1080</v>
      </c>
      <c r="H467" s="12" t="b">
        <f t="shared" si="36"/>
        <v>0</v>
      </c>
      <c r="I467" s="125" t="s">
        <v>33</v>
      </c>
      <c r="J467" s="79" t="s">
        <v>1081</v>
      </c>
      <c r="K467" s="117" t="s">
        <v>1082</v>
      </c>
      <c r="L467" s="19" t="s">
        <v>1083</v>
      </c>
      <c r="M467" s="13" t="s">
        <v>270</v>
      </c>
      <c r="N467" s="13">
        <v>2023.0</v>
      </c>
      <c r="O467" s="13">
        <v>3.0</v>
      </c>
      <c r="P467" s="13" t="s">
        <v>36</v>
      </c>
      <c r="Q467" s="21">
        <v>3.0</v>
      </c>
      <c r="R467" s="94" t="s">
        <v>127</v>
      </c>
      <c r="S467" s="13" t="s">
        <v>114</v>
      </c>
      <c r="T467" s="13" t="s">
        <v>71</v>
      </c>
      <c r="X467" s="14">
        <v>2185.5</v>
      </c>
      <c r="Y467" s="14">
        <v>1.0</v>
      </c>
      <c r="Z467" s="14" t="s">
        <v>72</v>
      </c>
      <c r="AG467" s="13"/>
      <c r="AH467" s="26"/>
      <c r="AI467" s="26"/>
      <c r="AJ467" s="26"/>
      <c r="AK467" s="26"/>
      <c r="AL467" s="26"/>
      <c r="AM467" s="26"/>
      <c r="AN467" s="26"/>
      <c r="AO467" s="26"/>
      <c r="AP467" s="26"/>
      <c r="AQ467" s="26"/>
      <c r="AR467" s="26"/>
      <c r="AS467" s="26"/>
      <c r="AT467" s="26"/>
      <c r="AU467" s="26"/>
      <c r="AV467" s="26"/>
      <c r="AW467" s="26"/>
      <c r="AX467" s="26"/>
      <c r="AY467" s="26"/>
      <c r="AZ467" s="26"/>
    </row>
    <row r="468" ht="14.25" customHeight="1">
      <c r="A468" s="13">
        <v>45.0</v>
      </c>
      <c r="B468" s="15">
        <v>34.0</v>
      </c>
      <c r="C468" s="15">
        <v>17.0</v>
      </c>
      <c r="D468" s="15">
        <v>584.0</v>
      </c>
      <c r="E468" s="16" t="s">
        <v>1031</v>
      </c>
      <c r="F468" s="17"/>
      <c r="G468" s="18" t="s">
        <v>1080</v>
      </c>
      <c r="H468" s="12" t="b">
        <f t="shared" si="36"/>
        <v>1</v>
      </c>
      <c r="I468" s="76" t="s">
        <v>33</v>
      </c>
      <c r="J468" s="77" t="s">
        <v>1081</v>
      </c>
      <c r="K468" s="77" t="s">
        <v>1081</v>
      </c>
      <c r="L468" s="19" t="s">
        <v>1084</v>
      </c>
      <c r="M468" s="13" t="s">
        <v>217</v>
      </c>
      <c r="N468" s="13">
        <v>2020.0</v>
      </c>
      <c r="O468" s="13">
        <v>3.0</v>
      </c>
      <c r="P468" s="13" t="s">
        <v>43</v>
      </c>
      <c r="Q468" s="14">
        <v>1.0</v>
      </c>
      <c r="R468" s="94" t="s">
        <v>127</v>
      </c>
      <c r="S468" s="13" t="s">
        <v>114</v>
      </c>
      <c r="T468" s="13" t="s">
        <v>189</v>
      </c>
      <c r="X468" s="14">
        <v>3770.0</v>
      </c>
      <c r="Y468" s="14">
        <v>1.0</v>
      </c>
      <c r="Z468" s="14" t="s">
        <v>72</v>
      </c>
      <c r="AG468" s="13"/>
      <c r="AH468" s="26"/>
      <c r="AI468" s="26"/>
      <c r="AJ468" s="26"/>
      <c r="AK468" s="26"/>
      <c r="AL468" s="26"/>
      <c r="AM468" s="26"/>
      <c r="AN468" s="26"/>
      <c r="AO468" s="26"/>
      <c r="AP468" s="26"/>
      <c r="AQ468" s="26"/>
      <c r="AR468" s="26"/>
      <c r="AS468" s="26"/>
      <c r="AT468" s="26"/>
      <c r="AU468" s="26"/>
      <c r="AV468" s="26"/>
      <c r="AW468" s="26"/>
      <c r="AX468" s="26"/>
      <c r="AY468" s="26"/>
      <c r="AZ468" s="26"/>
    </row>
    <row r="469" ht="14.25" customHeight="1">
      <c r="A469" s="21">
        <v>45.0</v>
      </c>
      <c r="B469" s="15">
        <v>80.0</v>
      </c>
      <c r="C469" s="15">
        <v>17.0</v>
      </c>
      <c r="D469" s="15">
        <v>585.0</v>
      </c>
      <c r="E469" s="16" t="s">
        <v>996</v>
      </c>
      <c r="F469" s="85"/>
      <c r="G469" s="27" t="s">
        <v>1085</v>
      </c>
      <c r="H469" s="12" t="b">
        <f t="shared" si="36"/>
        <v>1</v>
      </c>
      <c r="I469" s="14" t="s">
        <v>33</v>
      </c>
      <c r="J469" s="12" t="s">
        <v>1086</v>
      </c>
      <c r="K469" s="12" t="s">
        <v>1086</v>
      </c>
      <c r="L469" s="19" t="s">
        <v>1087</v>
      </c>
      <c r="M469" s="13" t="s">
        <v>186</v>
      </c>
      <c r="N469" s="13">
        <v>2021.0</v>
      </c>
      <c r="O469" s="13">
        <v>2.0</v>
      </c>
      <c r="P469" s="13" t="s">
        <v>36</v>
      </c>
      <c r="Q469" s="21">
        <v>3.0</v>
      </c>
      <c r="R469" s="22" t="s">
        <v>127</v>
      </c>
      <c r="S469" s="12" t="s">
        <v>38</v>
      </c>
      <c r="T469" s="13" t="s">
        <v>71</v>
      </c>
      <c r="U469" s="29">
        <v>0.563339403</v>
      </c>
      <c r="X469" s="14">
        <v>150.6</v>
      </c>
      <c r="Y469" s="14">
        <v>149.6</v>
      </c>
      <c r="Z469" s="14">
        <v>1.0</v>
      </c>
      <c r="AE469" s="12" t="s">
        <v>129</v>
      </c>
      <c r="AG469" s="25"/>
      <c r="AH469" s="26"/>
      <c r="AI469" s="26"/>
      <c r="AJ469" s="26"/>
      <c r="AK469" s="26"/>
      <c r="AL469" s="26"/>
      <c r="AM469" s="26"/>
      <c r="AN469" s="26"/>
      <c r="AO469" s="26"/>
      <c r="AP469" s="26"/>
      <c r="AQ469" s="26"/>
      <c r="AR469" s="26"/>
      <c r="AS469" s="26"/>
      <c r="AT469" s="26"/>
      <c r="AU469" s="26"/>
      <c r="AV469" s="26"/>
      <c r="AW469" s="26"/>
      <c r="AX469" s="26"/>
      <c r="AY469" s="26"/>
      <c r="AZ469" s="26"/>
    </row>
    <row r="470" ht="14.25" customHeight="1">
      <c r="A470" s="13">
        <v>45.0</v>
      </c>
      <c r="B470" s="15">
        <v>13.0</v>
      </c>
      <c r="C470" s="15">
        <v>17.0</v>
      </c>
      <c r="D470" s="15">
        <v>586.0</v>
      </c>
      <c r="E470" s="16" t="s">
        <v>1031</v>
      </c>
      <c r="F470" s="12" t="s">
        <v>289</v>
      </c>
      <c r="K470" s="12" t="s">
        <v>1088</v>
      </c>
      <c r="L470" s="13"/>
      <c r="M470" s="13" t="s">
        <v>123</v>
      </c>
      <c r="N470" s="13">
        <v>2021.0</v>
      </c>
      <c r="O470" s="13">
        <v>1.0</v>
      </c>
      <c r="P470" s="13" t="s">
        <v>43</v>
      </c>
      <c r="Q470" s="14">
        <v>1.0</v>
      </c>
      <c r="R470" s="94" t="s">
        <v>127</v>
      </c>
      <c r="S470" s="12" t="s">
        <v>44</v>
      </c>
      <c r="T470" s="13" t="s">
        <v>71</v>
      </c>
      <c r="U470" s="12">
        <v>0.98</v>
      </c>
      <c r="AA470" s="12" t="s">
        <v>701</v>
      </c>
      <c r="AB470" s="12">
        <v>0.81</v>
      </c>
      <c r="AG470" s="13"/>
    </row>
    <row r="471" ht="14.25" customHeight="1">
      <c r="A471" s="13">
        <v>45.0</v>
      </c>
      <c r="B471" s="15">
        <v>149.0</v>
      </c>
      <c r="C471" s="15">
        <v>17.0</v>
      </c>
      <c r="D471" s="15">
        <v>587.0</v>
      </c>
      <c r="E471" s="16" t="s">
        <v>1031</v>
      </c>
      <c r="F471" s="12" t="s">
        <v>1089</v>
      </c>
      <c r="G471" s="27" t="s">
        <v>1085</v>
      </c>
      <c r="H471" s="12" t="b">
        <f>J471=K471</f>
        <v>0</v>
      </c>
      <c r="I471" s="14" t="s">
        <v>33</v>
      </c>
      <c r="J471" s="27" t="s">
        <v>1090</v>
      </c>
      <c r="K471" s="12" t="s">
        <v>1086</v>
      </c>
      <c r="L471" s="19" t="s">
        <v>1091</v>
      </c>
      <c r="M471" s="13" t="s">
        <v>123</v>
      </c>
      <c r="N471" s="13">
        <v>2021.0</v>
      </c>
      <c r="O471" s="13">
        <v>1.0</v>
      </c>
      <c r="P471" s="13" t="s">
        <v>43</v>
      </c>
      <c r="Q471" s="14">
        <v>1.0</v>
      </c>
      <c r="R471" s="94" t="s">
        <v>37</v>
      </c>
      <c r="S471" s="12" t="s">
        <v>38</v>
      </c>
      <c r="T471" s="13" t="s">
        <v>71</v>
      </c>
      <c r="U471" s="12">
        <v>0.81</v>
      </c>
      <c r="X471" s="14">
        <v>150.6</v>
      </c>
      <c r="Y471" s="14">
        <v>1.0</v>
      </c>
      <c r="Z471" s="14" t="s">
        <v>72</v>
      </c>
      <c r="AA471" s="12" t="s">
        <v>701</v>
      </c>
      <c r="AB471" s="12">
        <v>0.65</v>
      </c>
      <c r="AG471" s="13"/>
      <c r="AH471" s="26"/>
      <c r="AI471" s="26"/>
      <c r="AJ471" s="26"/>
      <c r="AK471" s="26"/>
      <c r="AL471" s="26"/>
      <c r="AM471" s="26"/>
      <c r="AN471" s="26"/>
      <c r="AO471" s="26"/>
      <c r="AP471" s="26"/>
      <c r="AQ471" s="26"/>
      <c r="AR471" s="26"/>
      <c r="AS471" s="26"/>
      <c r="AT471" s="26"/>
      <c r="AU471" s="26"/>
      <c r="AV471" s="26"/>
      <c r="AW471" s="26"/>
      <c r="AX471" s="26"/>
      <c r="AY471" s="26"/>
      <c r="AZ471" s="26"/>
    </row>
    <row r="472" ht="14.25" customHeight="1">
      <c r="A472" s="13">
        <v>45.0</v>
      </c>
      <c r="B472" s="15">
        <v>474.0</v>
      </c>
      <c r="C472" s="15">
        <v>17.0</v>
      </c>
      <c r="D472" s="15">
        <v>588.0</v>
      </c>
      <c r="E472" s="16" t="s">
        <v>1031</v>
      </c>
      <c r="F472" s="12" t="s">
        <v>1092</v>
      </c>
      <c r="K472" s="12" t="s">
        <v>1093</v>
      </c>
      <c r="L472" s="13"/>
      <c r="M472" s="13" t="s">
        <v>522</v>
      </c>
      <c r="N472" s="13">
        <v>2022.0</v>
      </c>
      <c r="O472" s="13">
        <v>3.0</v>
      </c>
      <c r="P472" s="13" t="s">
        <v>46</v>
      </c>
      <c r="Q472" s="14">
        <v>2.0</v>
      </c>
      <c r="R472" s="57"/>
      <c r="S472" s="13" t="s">
        <v>114</v>
      </c>
      <c r="T472" s="13" t="s">
        <v>47</v>
      </c>
      <c r="AG472" s="13"/>
      <c r="AH472" s="26"/>
      <c r="AI472" s="26"/>
      <c r="AJ472" s="26"/>
      <c r="AK472" s="26"/>
      <c r="AL472" s="26"/>
      <c r="AM472" s="26"/>
      <c r="AN472" s="26"/>
      <c r="AO472" s="26"/>
      <c r="AP472" s="26"/>
      <c r="AQ472" s="26"/>
      <c r="AR472" s="26"/>
      <c r="AS472" s="26"/>
      <c r="AT472" s="26"/>
      <c r="AU472" s="26"/>
      <c r="AV472" s="26"/>
      <c r="AW472" s="26"/>
      <c r="AX472" s="26"/>
      <c r="AY472" s="26"/>
      <c r="AZ472" s="26"/>
    </row>
    <row r="473" ht="14.25" customHeight="1">
      <c r="A473" s="13">
        <v>45.0</v>
      </c>
      <c r="B473" s="15">
        <v>472.0</v>
      </c>
      <c r="C473" s="15">
        <v>17.0</v>
      </c>
      <c r="D473" s="15">
        <v>589.0</v>
      </c>
      <c r="E473" s="16" t="s">
        <v>1031</v>
      </c>
      <c r="F473" s="12" t="s">
        <v>1094</v>
      </c>
      <c r="K473" s="12" t="s">
        <v>1095</v>
      </c>
      <c r="L473" s="13"/>
      <c r="M473" s="13" t="s">
        <v>486</v>
      </c>
      <c r="N473" s="13">
        <v>2022.0</v>
      </c>
      <c r="O473" s="13">
        <v>3.0</v>
      </c>
      <c r="P473" s="13" t="s">
        <v>46</v>
      </c>
      <c r="Q473" s="14">
        <v>2.0</v>
      </c>
      <c r="R473" s="13"/>
      <c r="S473" s="13" t="s">
        <v>114</v>
      </c>
      <c r="T473" s="13" t="s">
        <v>39</v>
      </c>
      <c r="AG473" s="13"/>
      <c r="AH473" s="26"/>
      <c r="AI473" s="26"/>
      <c r="AJ473" s="26"/>
      <c r="AK473" s="26"/>
      <c r="AL473" s="26"/>
      <c r="AM473" s="26"/>
      <c r="AN473" s="26"/>
      <c r="AO473" s="26"/>
      <c r="AP473" s="26"/>
      <c r="AQ473" s="26"/>
      <c r="AR473" s="26"/>
      <c r="AS473" s="26"/>
      <c r="AT473" s="26"/>
      <c r="AU473" s="26"/>
      <c r="AV473" s="26"/>
      <c r="AW473" s="26"/>
      <c r="AX473" s="26"/>
      <c r="AY473" s="26"/>
      <c r="AZ473" s="26"/>
    </row>
    <row r="474" ht="14.25" customHeight="1">
      <c r="A474" s="13">
        <v>45.0</v>
      </c>
      <c r="B474" s="15">
        <v>191.0</v>
      </c>
      <c r="C474" s="15">
        <v>17.0</v>
      </c>
      <c r="D474" s="15">
        <v>590.0</v>
      </c>
      <c r="E474" s="16" t="s">
        <v>1031</v>
      </c>
      <c r="F474" s="85"/>
      <c r="G474" s="18" t="s">
        <v>1096</v>
      </c>
      <c r="H474" s="12" t="b">
        <f t="shared" ref="H474:H475" si="37">J474=K474</f>
        <v>1</v>
      </c>
      <c r="I474" s="82" t="s">
        <v>33</v>
      </c>
      <c r="J474" s="83" t="s">
        <v>1097</v>
      </c>
      <c r="K474" s="83" t="s">
        <v>1097</v>
      </c>
      <c r="L474" s="19" t="s">
        <v>1098</v>
      </c>
      <c r="M474" s="13" t="s">
        <v>123</v>
      </c>
      <c r="N474" s="13">
        <v>2021.0</v>
      </c>
      <c r="O474" s="13">
        <v>3.0</v>
      </c>
      <c r="P474" s="13" t="s">
        <v>36</v>
      </c>
      <c r="Q474" s="21">
        <v>3.0</v>
      </c>
      <c r="R474" s="22" t="s">
        <v>37</v>
      </c>
      <c r="S474" s="13" t="s">
        <v>114</v>
      </c>
      <c r="T474" s="13" t="s">
        <v>71</v>
      </c>
      <c r="Y474" s="14">
        <v>1.0</v>
      </c>
      <c r="Z474" s="14">
        <v>1.0</v>
      </c>
      <c r="AG474" s="32"/>
      <c r="AH474" s="26"/>
      <c r="AI474" s="26"/>
      <c r="AJ474" s="26"/>
      <c r="AK474" s="26"/>
      <c r="AL474" s="26"/>
      <c r="AM474" s="26"/>
      <c r="AN474" s="26"/>
      <c r="AO474" s="26"/>
      <c r="AP474" s="26"/>
      <c r="AQ474" s="26"/>
      <c r="AR474" s="26"/>
      <c r="AS474" s="26"/>
      <c r="AT474" s="26"/>
      <c r="AU474" s="26"/>
      <c r="AV474" s="26"/>
      <c r="AW474" s="26"/>
      <c r="AX474" s="26"/>
      <c r="AY474" s="26"/>
      <c r="AZ474" s="26"/>
    </row>
    <row r="475" ht="14.25" customHeight="1">
      <c r="A475" s="13">
        <v>45.0</v>
      </c>
      <c r="B475" s="15">
        <v>473.0</v>
      </c>
      <c r="C475" s="15">
        <v>17.0</v>
      </c>
      <c r="D475" s="15">
        <v>591.0</v>
      </c>
      <c r="E475" s="16" t="s">
        <v>1031</v>
      </c>
      <c r="F475" s="12" t="s">
        <v>1099</v>
      </c>
      <c r="G475" s="12" t="s">
        <v>1099</v>
      </c>
      <c r="H475" s="12" t="b">
        <f t="shared" si="37"/>
        <v>1</v>
      </c>
      <c r="I475" s="14" t="s">
        <v>33</v>
      </c>
      <c r="J475" s="12" t="s">
        <v>1100</v>
      </c>
      <c r="K475" s="12" t="s">
        <v>1100</v>
      </c>
      <c r="L475" s="19" t="s">
        <v>1101</v>
      </c>
      <c r="M475" s="13" t="s">
        <v>522</v>
      </c>
      <c r="N475" s="13">
        <v>2022.0</v>
      </c>
      <c r="O475" s="13">
        <v>3.0</v>
      </c>
      <c r="P475" s="13" t="s">
        <v>46</v>
      </c>
      <c r="Q475" s="14">
        <v>2.0</v>
      </c>
      <c r="R475" s="13"/>
      <c r="S475" s="13" t="s">
        <v>114</v>
      </c>
      <c r="T475" s="13" t="s">
        <v>47</v>
      </c>
      <c r="Y475" s="14">
        <v>1.0</v>
      </c>
      <c r="Z475" s="14">
        <v>1.0</v>
      </c>
      <c r="AG475" s="13"/>
      <c r="AH475" s="26"/>
      <c r="AI475" s="26"/>
      <c r="AJ475" s="26"/>
      <c r="AK475" s="26"/>
      <c r="AL475" s="26"/>
      <c r="AM475" s="26"/>
      <c r="AN475" s="26"/>
      <c r="AO475" s="26"/>
      <c r="AP475" s="26"/>
      <c r="AQ475" s="26"/>
      <c r="AR475" s="26"/>
      <c r="AS475" s="26"/>
      <c r="AT475" s="26"/>
      <c r="AU475" s="26"/>
      <c r="AV475" s="26"/>
      <c r="AW475" s="26"/>
      <c r="AX475" s="26"/>
      <c r="AY475" s="26"/>
      <c r="AZ475" s="26"/>
    </row>
    <row r="476" ht="14.25" customHeight="1">
      <c r="A476" s="13">
        <v>47.0</v>
      </c>
      <c r="B476" s="15">
        <v>197.0</v>
      </c>
      <c r="C476" s="15">
        <v>18.0</v>
      </c>
      <c r="D476" s="15">
        <v>600.0</v>
      </c>
      <c r="E476" s="16" t="s">
        <v>1102</v>
      </c>
      <c r="F476" s="17"/>
      <c r="K476" s="12" t="s">
        <v>1103</v>
      </c>
      <c r="L476" s="13"/>
      <c r="M476" s="13" t="s">
        <v>35</v>
      </c>
      <c r="N476" s="20">
        <v>2020.0</v>
      </c>
      <c r="O476" s="13">
        <v>2.0</v>
      </c>
      <c r="P476" s="13" t="s">
        <v>36</v>
      </c>
      <c r="Q476" s="21">
        <v>3.0</v>
      </c>
      <c r="R476" s="94" t="s">
        <v>37</v>
      </c>
      <c r="S476" s="12" t="s">
        <v>38</v>
      </c>
      <c r="T476" s="13" t="s">
        <v>39</v>
      </c>
      <c r="U476" s="23">
        <v>0.607294959</v>
      </c>
      <c r="AG476" s="13"/>
    </row>
    <row r="477" ht="14.25" customHeight="1">
      <c r="A477" s="13">
        <v>57.0</v>
      </c>
      <c r="B477" s="15">
        <v>490.0</v>
      </c>
      <c r="C477" s="15">
        <v>19.0</v>
      </c>
      <c r="D477" s="15">
        <v>610.0</v>
      </c>
      <c r="E477" s="16" t="s">
        <v>1104</v>
      </c>
      <c r="F477" s="148" t="s">
        <v>1105</v>
      </c>
      <c r="G477" s="27" t="s">
        <v>1106</v>
      </c>
      <c r="H477" s="12" t="b">
        <f t="shared" ref="H477:H482" si="38">J477=K477</f>
        <v>0</v>
      </c>
      <c r="I477" s="14" t="s">
        <v>33</v>
      </c>
      <c r="J477" s="73" t="s">
        <v>1107</v>
      </c>
      <c r="K477" s="148" t="s">
        <v>1108</v>
      </c>
      <c r="L477" s="19" t="s">
        <v>1109</v>
      </c>
      <c r="M477" s="13" t="s">
        <v>53</v>
      </c>
      <c r="N477" s="13">
        <v>2021.0</v>
      </c>
      <c r="O477" s="13">
        <v>1.0</v>
      </c>
      <c r="P477" s="13" t="s">
        <v>43</v>
      </c>
      <c r="Q477" s="14">
        <v>1.0</v>
      </c>
      <c r="S477" s="12" t="s">
        <v>44</v>
      </c>
      <c r="T477" s="13" t="s">
        <v>47</v>
      </c>
      <c r="U477" s="24">
        <v>0.7514552218220182</v>
      </c>
      <c r="X477" s="14">
        <v>15768.0</v>
      </c>
      <c r="Y477" s="14">
        <v>1.0</v>
      </c>
      <c r="Z477" s="14" t="s">
        <v>72</v>
      </c>
      <c r="AA477" s="12">
        <v>87933.0</v>
      </c>
      <c r="AB477" s="24">
        <v>0.853754993485985</v>
      </c>
      <c r="AE477" s="12" t="s">
        <v>51</v>
      </c>
      <c r="AF477" s="12" t="s">
        <v>52</v>
      </c>
      <c r="AG477" s="13"/>
    </row>
    <row r="478" ht="14.25" customHeight="1">
      <c r="A478" s="13">
        <v>57.0</v>
      </c>
      <c r="B478" s="15">
        <v>492.0</v>
      </c>
      <c r="C478" s="15">
        <v>19.0</v>
      </c>
      <c r="D478" s="15">
        <v>611.0</v>
      </c>
      <c r="E478" s="16" t="s">
        <v>1104</v>
      </c>
      <c r="F478" s="148" t="s">
        <v>1105</v>
      </c>
      <c r="G478" s="27" t="s">
        <v>1106</v>
      </c>
      <c r="H478" s="12" t="b">
        <f t="shared" si="38"/>
        <v>0</v>
      </c>
      <c r="I478" s="14" t="s">
        <v>33</v>
      </c>
      <c r="J478" s="73" t="s">
        <v>1107</v>
      </c>
      <c r="K478" s="148" t="s">
        <v>1108</v>
      </c>
      <c r="L478" s="19" t="s">
        <v>1110</v>
      </c>
      <c r="M478" s="13" t="s">
        <v>53</v>
      </c>
      <c r="N478" s="13">
        <v>2021.0</v>
      </c>
      <c r="O478" s="13">
        <v>1.0</v>
      </c>
      <c r="P478" s="13" t="s">
        <v>46</v>
      </c>
      <c r="Q478" s="14">
        <v>2.0</v>
      </c>
      <c r="S478" s="12" t="s">
        <v>44</v>
      </c>
      <c r="T478" s="13" t="s">
        <v>47</v>
      </c>
      <c r="U478" s="24">
        <v>1.819661</v>
      </c>
      <c r="X478" s="14">
        <v>15768.0</v>
      </c>
      <c r="Y478" s="14">
        <v>1.0</v>
      </c>
      <c r="Z478" s="14" t="s">
        <v>72</v>
      </c>
      <c r="AA478" s="12">
        <v>42302.0</v>
      </c>
      <c r="AB478" s="24">
        <v>0.118827</v>
      </c>
      <c r="AG478" s="13"/>
    </row>
    <row r="479" ht="14.25" customHeight="1">
      <c r="A479" s="57">
        <v>57.0</v>
      </c>
      <c r="B479" s="15">
        <v>491.0</v>
      </c>
      <c r="C479" s="15">
        <v>19.0</v>
      </c>
      <c r="D479" s="15">
        <v>612.0</v>
      </c>
      <c r="E479" s="62" t="s">
        <v>1104</v>
      </c>
      <c r="F479" s="149" t="s">
        <v>1105</v>
      </c>
      <c r="G479" s="27" t="s">
        <v>1106</v>
      </c>
      <c r="H479" s="12" t="b">
        <f t="shared" si="38"/>
        <v>0</v>
      </c>
      <c r="I479" s="64" t="s">
        <v>33</v>
      </c>
      <c r="J479" s="91" t="s">
        <v>1107</v>
      </c>
      <c r="K479" s="149" t="s">
        <v>1108</v>
      </c>
      <c r="L479" s="19" t="s">
        <v>1111</v>
      </c>
      <c r="M479" s="57" t="s">
        <v>50</v>
      </c>
      <c r="N479" s="57">
        <v>2021.0</v>
      </c>
      <c r="O479" s="57">
        <v>1.0</v>
      </c>
      <c r="P479" s="57" t="s">
        <v>43</v>
      </c>
      <c r="Q479" s="14">
        <v>1.0</v>
      </c>
      <c r="R479" s="63"/>
      <c r="S479" s="63" t="s">
        <v>44</v>
      </c>
      <c r="T479" s="57" t="s">
        <v>47</v>
      </c>
      <c r="U479" s="92">
        <v>0.78302</v>
      </c>
      <c r="V479" s="63"/>
      <c r="W479" s="63"/>
      <c r="X479" s="64">
        <v>15768.0</v>
      </c>
      <c r="Y479" s="64">
        <v>1.0</v>
      </c>
      <c r="Z479" s="64" t="s">
        <v>72</v>
      </c>
      <c r="AA479" s="63">
        <v>29922.0</v>
      </c>
      <c r="AB479" s="92">
        <v>0.84822</v>
      </c>
      <c r="AC479" s="63"/>
      <c r="AD479" s="63"/>
      <c r="AE479" s="63" t="s">
        <v>51</v>
      </c>
      <c r="AF479" s="63" t="s">
        <v>52</v>
      </c>
      <c r="AG479" s="57"/>
    </row>
    <row r="480" ht="14.25" customHeight="1">
      <c r="A480" s="57">
        <v>57.0</v>
      </c>
      <c r="B480" s="15">
        <v>195.0</v>
      </c>
      <c r="C480" s="15">
        <v>19.0</v>
      </c>
      <c r="D480" s="15">
        <v>613.0</v>
      </c>
      <c r="E480" s="62" t="s">
        <v>1104</v>
      </c>
      <c r="F480" s="78"/>
      <c r="G480" s="27" t="s">
        <v>1106</v>
      </c>
      <c r="H480" s="12" t="b">
        <f t="shared" si="38"/>
        <v>1</v>
      </c>
      <c r="I480" s="64" t="s">
        <v>33</v>
      </c>
      <c r="J480" s="63" t="s">
        <v>1107</v>
      </c>
      <c r="K480" s="63" t="s">
        <v>1107</v>
      </c>
      <c r="L480" s="93" t="s">
        <v>1106</v>
      </c>
      <c r="M480" s="57" t="s">
        <v>35</v>
      </c>
      <c r="N480" s="89">
        <v>2020.0</v>
      </c>
      <c r="O480" s="57">
        <v>2.0</v>
      </c>
      <c r="P480" s="57" t="s">
        <v>36</v>
      </c>
      <c r="Q480" s="21">
        <v>3.0</v>
      </c>
      <c r="R480" s="94" t="s">
        <v>37</v>
      </c>
      <c r="S480" s="63" t="s">
        <v>38</v>
      </c>
      <c r="T480" s="57" t="s">
        <v>39</v>
      </c>
      <c r="U480" s="90">
        <v>0.75550007</v>
      </c>
      <c r="V480" s="63"/>
      <c r="W480" s="63"/>
      <c r="X480" s="64">
        <v>15768.0</v>
      </c>
      <c r="Y480" s="64">
        <v>15765.0</v>
      </c>
      <c r="Z480" s="64">
        <v>1.0</v>
      </c>
      <c r="AA480" s="63"/>
      <c r="AB480" s="63"/>
      <c r="AC480" s="63"/>
      <c r="AD480" s="63"/>
      <c r="AE480" s="63"/>
      <c r="AF480" s="63"/>
      <c r="AG480" s="54"/>
    </row>
    <row r="481" ht="14.25" customHeight="1">
      <c r="A481" s="54">
        <v>57.0</v>
      </c>
      <c r="B481" s="15">
        <v>487.0</v>
      </c>
      <c r="C481" s="15">
        <v>19.0</v>
      </c>
      <c r="D481" s="37">
        <v>614.0</v>
      </c>
      <c r="E481" s="51" t="s">
        <v>1104</v>
      </c>
      <c r="F481" s="52" t="s">
        <v>1112</v>
      </c>
      <c r="G481" s="39" t="s">
        <v>1112</v>
      </c>
      <c r="H481" s="12" t="b">
        <f t="shared" si="38"/>
        <v>1</v>
      </c>
      <c r="I481" s="53" t="s">
        <v>33</v>
      </c>
      <c r="J481" s="52" t="s">
        <v>1113</v>
      </c>
      <c r="K481" s="52" t="s">
        <v>1113</v>
      </c>
      <c r="L481" s="93" t="s">
        <v>1114</v>
      </c>
      <c r="M481" s="54" t="s">
        <v>121</v>
      </c>
      <c r="N481" s="54">
        <v>2022.0</v>
      </c>
      <c r="O481" s="54">
        <v>3.0</v>
      </c>
      <c r="P481" s="54" t="s">
        <v>46</v>
      </c>
      <c r="Q481" s="14">
        <v>2.0</v>
      </c>
      <c r="R481" s="54"/>
      <c r="S481" s="54" t="s">
        <v>114</v>
      </c>
      <c r="T481" s="54" t="s">
        <v>39</v>
      </c>
      <c r="U481" s="52">
        <v>1.53</v>
      </c>
      <c r="V481" s="52"/>
      <c r="W481" s="52"/>
      <c r="X481" s="53">
        <v>18196.5</v>
      </c>
      <c r="Y481" s="53">
        <v>212.9</v>
      </c>
      <c r="Z481" s="53">
        <v>1.0</v>
      </c>
      <c r="AA481" s="52"/>
      <c r="AB481" s="52"/>
      <c r="AC481" s="52"/>
      <c r="AD481" s="52"/>
      <c r="AE481" s="52"/>
      <c r="AF481" s="52"/>
      <c r="AG481" s="57"/>
    </row>
    <row r="482" ht="14.25" customHeight="1">
      <c r="A482" s="32">
        <v>57.0</v>
      </c>
      <c r="B482" s="15">
        <v>488.0</v>
      </c>
      <c r="C482" s="15">
        <v>19.0</v>
      </c>
      <c r="D482" s="37">
        <v>615.0</v>
      </c>
      <c r="E482" s="38" t="s">
        <v>1104</v>
      </c>
      <c r="F482" s="39" t="s">
        <v>1115</v>
      </c>
      <c r="G482" s="39" t="s">
        <v>1115</v>
      </c>
      <c r="H482" s="12" t="b">
        <f t="shared" si="38"/>
        <v>1</v>
      </c>
      <c r="I482" s="40" t="s">
        <v>33</v>
      </c>
      <c r="J482" s="39" t="s">
        <v>1113</v>
      </c>
      <c r="K482" s="39" t="s">
        <v>1113</v>
      </c>
      <c r="L482" s="19" t="s">
        <v>1116</v>
      </c>
      <c r="M482" s="32" t="s">
        <v>522</v>
      </c>
      <c r="N482" s="32">
        <v>2022.0</v>
      </c>
      <c r="O482" s="32">
        <v>3.0</v>
      </c>
      <c r="P482" s="32" t="s">
        <v>46</v>
      </c>
      <c r="Q482" s="14">
        <v>2.0</v>
      </c>
      <c r="R482" s="54"/>
      <c r="S482" s="32" t="s">
        <v>114</v>
      </c>
      <c r="T482" s="32" t="s">
        <v>47</v>
      </c>
      <c r="U482" s="39"/>
      <c r="V482" s="39"/>
      <c r="W482" s="39"/>
      <c r="X482" s="40">
        <v>18196.5</v>
      </c>
      <c r="Y482" s="40">
        <v>1.0</v>
      </c>
      <c r="Z482" s="40" t="s">
        <v>72</v>
      </c>
      <c r="AA482" s="39"/>
      <c r="AB482" s="39"/>
      <c r="AC482" s="39"/>
      <c r="AD482" s="39"/>
      <c r="AG482" s="13"/>
    </row>
    <row r="483" ht="14.25" customHeight="1">
      <c r="A483" s="57">
        <v>57.0</v>
      </c>
      <c r="B483" s="15">
        <v>489.0</v>
      </c>
      <c r="C483" s="15">
        <v>19.0</v>
      </c>
      <c r="D483" s="15">
        <v>616.0</v>
      </c>
      <c r="E483" s="62" t="s">
        <v>1104</v>
      </c>
      <c r="F483" s="63" t="s">
        <v>1117</v>
      </c>
      <c r="G483" s="63" t="s">
        <v>1117</v>
      </c>
      <c r="I483" s="63"/>
      <c r="J483" s="63" t="s">
        <v>1118</v>
      </c>
      <c r="K483" s="63" t="s">
        <v>1118</v>
      </c>
      <c r="L483" s="13"/>
      <c r="M483" s="57" t="s">
        <v>486</v>
      </c>
      <c r="N483" s="57">
        <v>2022.0</v>
      </c>
      <c r="O483" s="57">
        <v>3.0</v>
      </c>
      <c r="P483" s="57" t="s">
        <v>46</v>
      </c>
      <c r="Q483" s="14">
        <v>2.0</v>
      </c>
      <c r="R483" s="57"/>
      <c r="S483" s="57" t="s">
        <v>114</v>
      </c>
      <c r="T483" s="57" t="s">
        <v>47</v>
      </c>
      <c r="U483" s="63"/>
      <c r="V483" s="63"/>
      <c r="W483" s="63"/>
      <c r="X483" s="63"/>
      <c r="Y483" s="63"/>
      <c r="Z483" s="63"/>
      <c r="AA483" s="63"/>
      <c r="AB483" s="63"/>
      <c r="AC483" s="63"/>
      <c r="AD483" s="63"/>
      <c r="AE483" s="63"/>
      <c r="AF483" s="63"/>
      <c r="AG483" s="57"/>
    </row>
    <row r="484" ht="14.25" customHeight="1">
      <c r="A484" s="57">
        <v>57.0</v>
      </c>
      <c r="B484" s="15">
        <v>157.0</v>
      </c>
      <c r="C484" s="15">
        <v>19.0</v>
      </c>
      <c r="D484" s="15">
        <v>617.0</v>
      </c>
      <c r="E484" s="62" t="s">
        <v>1104</v>
      </c>
      <c r="F484" s="78"/>
      <c r="G484" s="93" t="s">
        <v>1119</v>
      </c>
      <c r="H484" s="12" t="b">
        <f t="shared" ref="H484:H485" si="39">J484=K484</f>
        <v>0</v>
      </c>
      <c r="I484" s="87" t="s">
        <v>33</v>
      </c>
      <c r="J484" s="93" t="s">
        <v>1120</v>
      </c>
      <c r="K484" s="88" t="s">
        <v>1121</v>
      </c>
      <c r="L484" s="19" t="s">
        <v>1119</v>
      </c>
      <c r="M484" s="57" t="s">
        <v>35</v>
      </c>
      <c r="N484" s="89">
        <v>2020.0</v>
      </c>
      <c r="O484" s="57">
        <v>2.0</v>
      </c>
      <c r="P484" s="57" t="s">
        <v>43</v>
      </c>
      <c r="Q484" s="14">
        <v>1.0</v>
      </c>
      <c r="R484" s="80" t="s">
        <v>37</v>
      </c>
      <c r="S484" s="63" t="s">
        <v>38</v>
      </c>
      <c r="T484" s="57" t="s">
        <v>39</v>
      </c>
      <c r="U484" s="90">
        <v>1.075105815</v>
      </c>
      <c r="V484" s="63"/>
      <c r="W484" s="63"/>
      <c r="X484" s="64">
        <v>89061.9</v>
      </c>
      <c r="Y484" s="64">
        <v>89061.9</v>
      </c>
      <c r="Z484" s="64">
        <v>1.0</v>
      </c>
      <c r="AA484" s="63"/>
      <c r="AB484" s="63"/>
      <c r="AC484" s="63"/>
      <c r="AD484" s="63"/>
      <c r="AE484" s="63"/>
      <c r="AF484" s="63"/>
      <c r="AG484" s="57"/>
    </row>
    <row r="485" ht="14.25" customHeight="1">
      <c r="A485" s="13">
        <v>57.0</v>
      </c>
      <c r="B485" s="15">
        <v>245.0</v>
      </c>
      <c r="C485" s="15">
        <v>19.0</v>
      </c>
      <c r="D485" s="15">
        <v>618.0</v>
      </c>
      <c r="E485" s="16" t="s">
        <v>1104</v>
      </c>
      <c r="F485" s="17"/>
      <c r="G485" s="18" t="s">
        <v>1122</v>
      </c>
      <c r="H485" s="12" t="b">
        <f t="shared" si="39"/>
        <v>1</v>
      </c>
      <c r="I485" s="14" t="s">
        <v>33</v>
      </c>
      <c r="J485" s="12" t="s">
        <v>1123</v>
      </c>
      <c r="K485" s="12" t="s">
        <v>1123</v>
      </c>
      <c r="L485" s="19" t="s">
        <v>1122</v>
      </c>
      <c r="M485" s="13" t="s">
        <v>35</v>
      </c>
      <c r="N485" s="20">
        <v>2020.0</v>
      </c>
      <c r="O485" s="13">
        <v>2.0</v>
      </c>
      <c r="P485" s="13" t="s">
        <v>46</v>
      </c>
      <c r="Q485" s="14">
        <v>2.0</v>
      </c>
      <c r="R485" s="21" t="s">
        <v>37</v>
      </c>
      <c r="S485" s="12" t="s">
        <v>38</v>
      </c>
      <c r="T485" s="13" t="s">
        <v>39</v>
      </c>
      <c r="U485" s="23">
        <v>1.335385943</v>
      </c>
      <c r="X485" s="14">
        <v>16061.6</v>
      </c>
      <c r="Y485" s="14">
        <v>16061.6</v>
      </c>
      <c r="Z485" s="14">
        <v>1.0</v>
      </c>
      <c r="AG485" s="32"/>
    </row>
    <row r="486" ht="14.25" customHeight="1">
      <c r="A486" s="13">
        <v>57.0</v>
      </c>
      <c r="B486" s="15">
        <v>166.0</v>
      </c>
      <c r="C486" s="15">
        <v>19.0</v>
      </c>
      <c r="D486" s="15">
        <v>619.0</v>
      </c>
      <c r="E486" s="16" t="s">
        <v>1104</v>
      </c>
      <c r="F486" s="85"/>
      <c r="G486" s="73" t="s">
        <v>1124</v>
      </c>
      <c r="H486" s="73"/>
      <c r="I486" s="16"/>
      <c r="J486" s="16" t="s">
        <v>1125</v>
      </c>
      <c r="K486" s="16" t="s">
        <v>1125</v>
      </c>
      <c r="L486" s="13"/>
      <c r="M486" s="13" t="s">
        <v>989</v>
      </c>
      <c r="N486" s="13">
        <v>2021.0</v>
      </c>
      <c r="O486" s="13">
        <v>3.0</v>
      </c>
      <c r="P486" s="13" t="s">
        <v>43</v>
      </c>
      <c r="Q486" s="14">
        <v>1.0</v>
      </c>
      <c r="R486" s="80" t="s">
        <v>37</v>
      </c>
      <c r="S486" s="13" t="s">
        <v>114</v>
      </c>
      <c r="T486" s="13" t="s">
        <v>189</v>
      </c>
      <c r="AE486" s="12" t="s">
        <v>54</v>
      </c>
      <c r="AF486" s="12" t="s">
        <v>52</v>
      </c>
      <c r="AG486" s="32"/>
    </row>
    <row r="487" ht="14.25" customHeight="1">
      <c r="A487" s="13">
        <v>57.0</v>
      </c>
      <c r="B487" s="15">
        <v>126.0</v>
      </c>
      <c r="C487" s="15">
        <v>19.0</v>
      </c>
      <c r="D487" s="15">
        <v>620.0</v>
      </c>
      <c r="E487" s="16" t="s">
        <v>1104</v>
      </c>
      <c r="F487" s="17"/>
      <c r="G487" s="73" t="s">
        <v>1124</v>
      </c>
      <c r="H487" s="73"/>
      <c r="I487" s="76"/>
      <c r="J487" s="77" t="s">
        <v>1125</v>
      </c>
      <c r="K487" s="77" t="s">
        <v>1125</v>
      </c>
      <c r="L487" s="13"/>
      <c r="M487" s="13" t="s">
        <v>1126</v>
      </c>
      <c r="N487" s="13">
        <v>2020.0</v>
      </c>
      <c r="O487" s="13">
        <v>3.0</v>
      </c>
      <c r="P487" s="13" t="s">
        <v>46</v>
      </c>
      <c r="Q487" s="14">
        <v>2.0</v>
      </c>
      <c r="R487" s="22" t="s">
        <v>127</v>
      </c>
      <c r="S487" s="13" t="s">
        <v>114</v>
      </c>
      <c r="T487" s="13" t="s">
        <v>189</v>
      </c>
      <c r="AG487" s="25"/>
      <c r="AH487" s="26"/>
      <c r="AI487" s="26"/>
      <c r="AJ487" s="26"/>
      <c r="AK487" s="26"/>
      <c r="AL487" s="26"/>
      <c r="AM487" s="26"/>
      <c r="AN487" s="26"/>
      <c r="AO487" s="26"/>
      <c r="AP487" s="26"/>
      <c r="AQ487" s="26"/>
      <c r="AR487" s="26"/>
      <c r="AS487" s="26"/>
      <c r="AT487" s="26"/>
      <c r="AU487" s="26"/>
      <c r="AV487" s="26"/>
      <c r="AW487" s="26"/>
      <c r="AX487" s="26"/>
      <c r="AY487" s="26"/>
      <c r="AZ487" s="26"/>
    </row>
    <row r="488" ht="14.25" customHeight="1">
      <c r="A488" s="13">
        <v>57.0</v>
      </c>
      <c r="B488" s="15">
        <v>211.0</v>
      </c>
      <c r="C488" s="15">
        <v>19.0</v>
      </c>
      <c r="D488" s="15">
        <v>621.0</v>
      </c>
      <c r="E488" s="16" t="s">
        <v>1104</v>
      </c>
      <c r="F488" s="17"/>
      <c r="G488" s="73" t="s">
        <v>1124</v>
      </c>
      <c r="H488" s="73"/>
      <c r="I488" s="77"/>
      <c r="J488" s="77" t="s">
        <v>1125</v>
      </c>
      <c r="K488" s="77" t="s">
        <v>1125</v>
      </c>
      <c r="L488" s="13"/>
      <c r="M488" s="13" t="s">
        <v>217</v>
      </c>
      <c r="N488" s="13">
        <v>2020.0</v>
      </c>
      <c r="O488" s="13">
        <v>3.0</v>
      </c>
      <c r="P488" s="13" t="s">
        <v>36</v>
      </c>
      <c r="Q488" s="21">
        <v>3.0</v>
      </c>
      <c r="R488" s="21" t="s">
        <v>37</v>
      </c>
      <c r="S488" s="13" t="s">
        <v>114</v>
      </c>
      <c r="T488" s="13" t="s">
        <v>189</v>
      </c>
      <c r="AG488" s="32"/>
      <c r="AH488" s="26"/>
      <c r="AI488" s="26"/>
      <c r="AJ488" s="26"/>
      <c r="AK488" s="26"/>
      <c r="AL488" s="26"/>
      <c r="AM488" s="26"/>
      <c r="AN488" s="26"/>
      <c r="AO488" s="26"/>
      <c r="AP488" s="26"/>
      <c r="AQ488" s="26"/>
      <c r="AR488" s="26"/>
      <c r="AS488" s="26"/>
      <c r="AT488" s="26"/>
      <c r="AU488" s="26"/>
      <c r="AV488" s="26"/>
      <c r="AW488" s="26"/>
      <c r="AX488" s="26"/>
      <c r="AY488" s="26"/>
      <c r="AZ488" s="26"/>
    </row>
    <row r="489" ht="14.25" customHeight="1">
      <c r="A489" s="13">
        <v>57.0</v>
      </c>
      <c r="B489" s="15">
        <v>252.0</v>
      </c>
      <c r="C489" s="15">
        <v>19.0</v>
      </c>
      <c r="D489" s="15">
        <v>622.0</v>
      </c>
      <c r="E489" s="16" t="s">
        <v>1104</v>
      </c>
      <c r="F489" s="17"/>
      <c r="G489" s="27" t="s">
        <v>1127</v>
      </c>
      <c r="H489" s="12" t="b">
        <f>J489=K489</f>
        <v>0</v>
      </c>
      <c r="I489" s="14" t="s">
        <v>33</v>
      </c>
      <c r="J489" s="19" t="s">
        <v>1128</v>
      </c>
      <c r="K489" s="12" t="s">
        <v>1129</v>
      </c>
      <c r="L489" s="19" t="s">
        <v>1127</v>
      </c>
      <c r="M489" s="13" t="s">
        <v>35</v>
      </c>
      <c r="N489" s="20">
        <v>2020.0</v>
      </c>
      <c r="O489" s="13">
        <v>2.0</v>
      </c>
      <c r="P489" s="13" t="s">
        <v>46</v>
      </c>
      <c r="Q489" s="14">
        <v>2.0</v>
      </c>
      <c r="R489" s="21" t="s">
        <v>37</v>
      </c>
      <c r="S489" s="12" t="s">
        <v>38</v>
      </c>
      <c r="T489" s="13" t="s">
        <v>39</v>
      </c>
      <c r="U489" s="23">
        <v>1.206319823</v>
      </c>
      <c r="X489" s="14">
        <v>74729.0</v>
      </c>
      <c r="Y489" s="14">
        <v>74729.0</v>
      </c>
      <c r="Z489" s="14">
        <v>1.0</v>
      </c>
      <c r="AE489" s="39"/>
      <c r="AF489" s="39"/>
      <c r="AG489" s="25"/>
      <c r="AH489" s="26"/>
      <c r="AI489" s="26"/>
      <c r="AJ489" s="26"/>
      <c r="AK489" s="26"/>
      <c r="AL489" s="26"/>
      <c r="AM489" s="26"/>
      <c r="AN489" s="26"/>
      <c r="AO489" s="26"/>
      <c r="AP489" s="26"/>
      <c r="AQ489" s="26"/>
      <c r="AR489" s="26"/>
      <c r="AS489" s="26"/>
      <c r="AT489" s="26"/>
      <c r="AU489" s="26"/>
      <c r="AV489" s="26"/>
      <c r="AW489" s="26"/>
      <c r="AX489" s="26"/>
      <c r="AY489" s="26"/>
      <c r="AZ489" s="26"/>
    </row>
    <row r="490" ht="14.25" customHeight="1">
      <c r="A490" s="13">
        <v>58.0</v>
      </c>
      <c r="B490" s="15">
        <v>79.0</v>
      </c>
      <c r="C490" s="15">
        <v>20.0</v>
      </c>
      <c r="D490" s="15">
        <v>630.0</v>
      </c>
      <c r="E490" s="16" t="s">
        <v>1130</v>
      </c>
      <c r="F490" s="17"/>
      <c r="K490" s="12" t="s">
        <v>1131</v>
      </c>
      <c r="L490" s="13"/>
      <c r="M490" s="13" t="s">
        <v>35</v>
      </c>
      <c r="N490" s="13">
        <v>2019.0</v>
      </c>
      <c r="O490" s="13">
        <v>2.0</v>
      </c>
      <c r="P490" s="13" t="s">
        <v>36</v>
      </c>
      <c r="Q490" s="21">
        <v>3.0</v>
      </c>
      <c r="R490" s="94" t="s">
        <v>127</v>
      </c>
      <c r="S490" s="12" t="s">
        <v>38</v>
      </c>
      <c r="T490" s="13" t="s">
        <v>39</v>
      </c>
      <c r="U490" s="29">
        <v>0.571649934</v>
      </c>
      <c r="AG490" s="25"/>
      <c r="AH490" s="26"/>
      <c r="AI490" s="26"/>
      <c r="AJ490" s="26"/>
      <c r="AK490" s="26"/>
      <c r="AL490" s="26"/>
      <c r="AM490" s="26"/>
      <c r="AN490" s="26"/>
      <c r="AO490" s="26"/>
      <c r="AP490" s="26"/>
      <c r="AQ490" s="26"/>
      <c r="AR490" s="26"/>
      <c r="AS490" s="26"/>
      <c r="AT490" s="26"/>
      <c r="AU490" s="26"/>
      <c r="AV490" s="26"/>
      <c r="AW490" s="26"/>
      <c r="AX490" s="26"/>
      <c r="AY490" s="26"/>
      <c r="AZ490" s="26"/>
    </row>
    <row r="491" ht="14.25" customHeight="1">
      <c r="A491" s="13">
        <v>58.0</v>
      </c>
      <c r="B491" s="15">
        <v>201.0</v>
      </c>
      <c r="C491" s="15">
        <v>20.0</v>
      </c>
      <c r="D491" s="15">
        <v>631.0</v>
      </c>
      <c r="E491" s="16" t="s">
        <v>1130</v>
      </c>
      <c r="F491" s="17"/>
      <c r="K491" s="12" t="s">
        <v>1132</v>
      </c>
      <c r="L491" s="13"/>
      <c r="M491" s="13" t="s">
        <v>35</v>
      </c>
      <c r="N491" s="20">
        <v>2020.0</v>
      </c>
      <c r="O491" s="13">
        <v>2.0</v>
      </c>
      <c r="P491" s="13" t="s">
        <v>36</v>
      </c>
      <c r="Q491" s="21">
        <v>3.0</v>
      </c>
      <c r="R491" s="22" t="s">
        <v>37</v>
      </c>
      <c r="S491" s="12" t="s">
        <v>38</v>
      </c>
      <c r="T491" s="13" t="s">
        <v>39</v>
      </c>
      <c r="U491" s="23">
        <v>0.655965486</v>
      </c>
      <c r="AG491" s="13"/>
    </row>
    <row r="492" ht="14.25" customHeight="1">
      <c r="A492" s="57">
        <v>76.0</v>
      </c>
      <c r="B492" s="15">
        <v>62.0</v>
      </c>
      <c r="C492" s="15">
        <v>21.0</v>
      </c>
      <c r="D492" s="15">
        <v>640.0</v>
      </c>
      <c r="E492" s="62" t="s">
        <v>1133</v>
      </c>
      <c r="F492" s="78"/>
      <c r="G492" s="27" t="s">
        <v>1134</v>
      </c>
      <c r="H492" s="12" t="b">
        <f t="shared" ref="H492:H493" si="40">J492=K492</f>
        <v>1</v>
      </c>
      <c r="I492" s="112" t="s">
        <v>33</v>
      </c>
      <c r="J492" s="79" t="s">
        <v>1135</v>
      </c>
      <c r="K492" s="79" t="s">
        <v>1135</v>
      </c>
      <c r="L492" s="19" t="s">
        <v>1136</v>
      </c>
      <c r="M492" s="57" t="s">
        <v>283</v>
      </c>
      <c r="N492" s="57">
        <v>2022.0</v>
      </c>
      <c r="O492" s="57">
        <v>3.0</v>
      </c>
      <c r="P492" s="57" t="s">
        <v>43</v>
      </c>
      <c r="Q492" s="14">
        <v>1.0</v>
      </c>
      <c r="R492" s="94" t="s">
        <v>127</v>
      </c>
      <c r="S492" s="57" t="s">
        <v>114</v>
      </c>
      <c r="T492" s="57" t="s">
        <v>189</v>
      </c>
      <c r="U492" s="63"/>
      <c r="V492" s="63"/>
      <c r="W492" s="63"/>
      <c r="X492" s="64">
        <v>99.9</v>
      </c>
      <c r="Y492" s="64">
        <v>99.9</v>
      </c>
      <c r="Z492" s="64">
        <v>1.0</v>
      </c>
      <c r="AA492" s="63"/>
      <c r="AB492" s="63"/>
      <c r="AC492" s="63"/>
      <c r="AD492" s="63"/>
      <c r="AE492" s="63"/>
      <c r="AF492" s="63"/>
      <c r="AG492" s="57"/>
    </row>
    <row r="493" ht="14.25" customHeight="1">
      <c r="A493" s="57">
        <v>76.0</v>
      </c>
      <c r="B493" s="15">
        <v>82.0</v>
      </c>
      <c r="C493" s="15">
        <v>21.0</v>
      </c>
      <c r="D493" s="15">
        <v>641.0</v>
      </c>
      <c r="E493" s="62" t="s">
        <v>1133</v>
      </c>
      <c r="F493" s="78"/>
      <c r="G493" s="86" t="s">
        <v>1137</v>
      </c>
      <c r="H493" s="63" t="b">
        <f t="shared" si="40"/>
        <v>1</v>
      </c>
      <c r="I493" s="112" t="s">
        <v>33</v>
      </c>
      <c r="J493" s="79" t="s">
        <v>1138</v>
      </c>
      <c r="K493" s="79" t="s">
        <v>1138</v>
      </c>
      <c r="L493" s="93" t="s">
        <v>1139</v>
      </c>
      <c r="M493" s="57" t="s">
        <v>283</v>
      </c>
      <c r="N493" s="57">
        <v>2022.0</v>
      </c>
      <c r="O493" s="57">
        <v>3.0</v>
      </c>
      <c r="P493" s="57" t="s">
        <v>36</v>
      </c>
      <c r="Q493" s="21">
        <v>3.0</v>
      </c>
      <c r="R493" s="94" t="s">
        <v>127</v>
      </c>
      <c r="S493" s="57" t="s">
        <v>114</v>
      </c>
      <c r="T493" s="57" t="s">
        <v>189</v>
      </c>
      <c r="U493" s="63"/>
      <c r="V493" s="63"/>
      <c r="W493" s="63"/>
      <c r="X493" s="63"/>
      <c r="Y493" s="64">
        <v>1.0</v>
      </c>
      <c r="Z493" s="64">
        <v>1.0</v>
      </c>
      <c r="AA493" s="63"/>
      <c r="AB493" s="63"/>
      <c r="AC493" s="63"/>
      <c r="AD493" s="63"/>
      <c r="AE493" s="63"/>
      <c r="AF493" s="63"/>
      <c r="AG493" s="67"/>
    </row>
    <row r="494" ht="14.25" customHeight="1">
      <c r="A494" s="57">
        <v>76.0</v>
      </c>
      <c r="B494" s="15">
        <v>202.0</v>
      </c>
      <c r="C494" s="15">
        <v>21.0</v>
      </c>
      <c r="D494" s="15">
        <v>642.0</v>
      </c>
      <c r="E494" s="16" t="s">
        <v>1133</v>
      </c>
      <c r="F494" s="78"/>
      <c r="G494" s="150"/>
      <c r="H494" s="150"/>
      <c r="I494" s="150"/>
      <c r="J494" s="150" t="s">
        <v>1140</v>
      </c>
      <c r="K494" s="150" t="s">
        <v>1140</v>
      </c>
      <c r="L494" s="13"/>
      <c r="M494" s="13" t="s">
        <v>283</v>
      </c>
      <c r="N494" s="13">
        <v>2022.0</v>
      </c>
      <c r="O494" s="13">
        <v>3.0</v>
      </c>
      <c r="P494" s="13" t="s">
        <v>36</v>
      </c>
      <c r="Q494" s="21">
        <v>3.0</v>
      </c>
      <c r="R494" s="94" t="s">
        <v>37</v>
      </c>
      <c r="S494" s="13" t="s">
        <v>114</v>
      </c>
      <c r="T494" s="13" t="s">
        <v>189</v>
      </c>
      <c r="AG494" s="25"/>
    </row>
    <row r="495" ht="14.25" customHeight="1">
      <c r="A495" s="57">
        <v>76.0</v>
      </c>
      <c r="B495" s="15">
        <v>203.0</v>
      </c>
      <c r="C495" s="15">
        <v>21.0</v>
      </c>
      <c r="D495" s="15">
        <v>643.0</v>
      </c>
      <c r="E495" s="16" t="s">
        <v>1133</v>
      </c>
      <c r="F495" s="78"/>
      <c r="I495" s="63"/>
      <c r="J495" s="63" t="s">
        <v>1141</v>
      </c>
      <c r="K495" s="63" t="s">
        <v>1141</v>
      </c>
      <c r="L495" s="13"/>
      <c r="M495" s="13" t="s">
        <v>35</v>
      </c>
      <c r="N495" s="20">
        <v>2020.0</v>
      </c>
      <c r="O495" s="13">
        <v>2.0</v>
      </c>
      <c r="P495" s="13" t="s">
        <v>36</v>
      </c>
      <c r="Q495" s="21">
        <v>3.0</v>
      </c>
      <c r="R495" s="22" t="s">
        <v>37</v>
      </c>
      <c r="S495" s="12" t="s">
        <v>38</v>
      </c>
      <c r="T495" s="13" t="s">
        <v>39</v>
      </c>
      <c r="U495" s="23">
        <v>0.790989911</v>
      </c>
      <c r="AG495" s="25"/>
    </row>
    <row r="496" ht="14.25" customHeight="1">
      <c r="A496" s="57" t="s">
        <v>289</v>
      </c>
      <c r="B496" s="15">
        <v>495.0</v>
      </c>
      <c r="C496" s="15">
        <v>22.0</v>
      </c>
      <c r="D496" s="15">
        <v>650.0</v>
      </c>
      <c r="E496" s="151" t="s">
        <v>701</v>
      </c>
      <c r="F496" s="63" t="s">
        <v>289</v>
      </c>
      <c r="G496" s="63"/>
      <c r="H496" s="63"/>
      <c r="I496" s="63"/>
      <c r="J496" s="63"/>
      <c r="K496" s="63" t="s">
        <v>289</v>
      </c>
      <c r="L496" s="13"/>
      <c r="M496" s="13" t="s">
        <v>1142</v>
      </c>
      <c r="N496" s="13">
        <v>2021.0</v>
      </c>
      <c r="O496" s="13">
        <v>1.0</v>
      </c>
      <c r="P496" s="13" t="s">
        <v>46</v>
      </c>
      <c r="Q496" s="14">
        <v>2.0</v>
      </c>
      <c r="S496" s="12" t="s">
        <v>44</v>
      </c>
      <c r="T496" s="13" t="s">
        <v>39</v>
      </c>
      <c r="AA496" s="12">
        <v>48611.0</v>
      </c>
      <c r="AE496" s="12" t="s">
        <v>52</v>
      </c>
      <c r="AF496" s="12" t="s">
        <v>52</v>
      </c>
      <c r="AG496" s="13"/>
    </row>
    <row r="497" ht="14.25" customHeight="1">
      <c r="A497" s="57" t="s">
        <v>289</v>
      </c>
      <c r="B497" s="15">
        <v>496.0</v>
      </c>
      <c r="C497" s="15">
        <v>22.0</v>
      </c>
      <c r="D497" s="15">
        <v>651.0</v>
      </c>
      <c r="E497" s="151" t="s">
        <v>701</v>
      </c>
      <c r="F497" s="63" t="s">
        <v>289</v>
      </c>
      <c r="G497" s="63"/>
      <c r="H497" s="63"/>
      <c r="I497" s="63"/>
      <c r="J497" s="63"/>
      <c r="K497" s="63" t="s">
        <v>289</v>
      </c>
      <c r="L497" s="13"/>
      <c r="M497" s="13" t="s">
        <v>1143</v>
      </c>
      <c r="N497" s="13">
        <v>2021.0</v>
      </c>
      <c r="O497" s="13">
        <v>1.0</v>
      </c>
      <c r="P497" s="13" t="s">
        <v>46</v>
      </c>
      <c r="Q497" s="14">
        <v>2.0</v>
      </c>
      <c r="S497" s="12" t="s">
        <v>44</v>
      </c>
      <c r="T497" s="13" t="s">
        <v>39</v>
      </c>
      <c r="AA497" s="12">
        <v>24647.0</v>
      </c>
      <c r="AE497" s="12" t="s">
        <v>52</v>
      </c>
      <c r="AF497" s="12" t="s">
        <v>52</v>
      </c>
      <c r="AG497" s="25"/>
    </row>
    <row r="498" ht="14.25" customHeight="1">
      <c r="A498" s="13"/>
      <c r="B498" s="16"/>
      <c r="C498" s="16"/>
      <c r="D498" s="16"/>
      <c r="E498" s="16"/>
      <c r="J498" s="14">
        <v>9.1</v>
      </c>
      <c r="L498" s="13"/>
      <c r="M498" s="13"/>
      <c r="N498" s="13"/>
      <c r="O498" s="13"/>
      <c r="P498" s="13"/>
      <c r="Q498" s="152"/>
      <c r="R498" s="152"/>
      <c r="AG498" s="13"/>
    </row>
    <row r="499" ht="14.25" customHeight="1">
      <c r="A499" s="13"/>
      <c r="B499" s="16"/>
      <c r="C499" s="16"/>
      <c r="D499" s="16"/>
      <c r="E499" s="16"/>
      <c r="J499" s="14">
        <v>24.5</v>
      </c>
      <c r="L499" s="13"/>
      <c r="M499" s="21">
        <v>113.1</v>
      </c>
      <c r="N499" s="13"/>
      <c r="O499" s="13"/>
      <c r="P499" s="13"/>
      <c r="Q499" s="152"/>
      <c r="R499" s="152"/>
      <c r="AG499" s="13"/>
    </row>
    <row r="500" ht="14.25" customHeight="1">
      <c r="A500" s="13"/>
      <c r="B500" s="16"/>
      <c r="C500" s="16"/>
      <c r="D500" s="16"/>
      <c r="E500" s="16"/>
      <c r="J500" s="14">
        <v>319.3</v>
      </c>
      <c r="L500" s="13"/>
      <c r="M500" s="13"/>
      <c r="N500" s="13"/>
      <c r="O500" s="13"/>
      <c r="P500" s="13"/>
      <c r="Q500" s="152"/>
      <c r="R500" s="152"/>
      <c r="Y500" s="12">
        <f>AA500/AA497</f>
        <v>25.53017811</v>
      </c>
      <c r="AA500" s="153">
        <v>629242.3</v>
      </c>
      <c r="AG500" s="13"/>
    </row>
    <row r="501" ht="14.25" customHeight="1">
      <c r="A501" s="13"/>
      <c r="B501" s="16"/>
      <c r="C501" s="16"/>
      <c r="D501" s="16"/>
      <c r="E501" s="16"/>
      <c r="F501" s="154"/>
      <c r="L501" s="13"/>
      <c r="M501" s="21">
        <v>21759.0</v>
      </c>
      <c r="N501" s="13"/>
      <c r="O501" s="21">
        <v>2001.0</v>
      </c>
      <c r="P501" s="13"/>
      <c r="Q501" s="152"/>
      <c r="R501" s="152"/>
      <c r="Y501" s="12">
        <f>AA501/AA500</f>
        <v>6.531577423</v>
      </c>
      <c r="Z501" s="14" t="s">
        <v>1144</v>
      </c>
      <c r="AA501" s="14">
        <v>4109944.8</v>
      </c>
      <c r="AG501" s="13"/>
    </row>
    <row r="502" ht="14.25" customHeight="1">
      <c r="A502" s="13"/>
      <c r="B502" s="16"/>
      <c r="C502" s="16"/>
      <c r="D502" s="16"/>
      <c r="E502" s="16"/>
      <c r="L502" s="13"/>
      <c r="M502" s="13"/>
      <c r="N502" s="13"/>
      <c r="O502" s="13"/>
      <c r="P502" s="13"/>
      <c r="Q502" s="152"/>
      <c r="R502" s="152"/>
      <c r="AG502" s="13"/>
    </row>
    <row r="503" ht="14.25" customHeight="1">
      <c r="A503" s="13"/>
      <c r="B503" s="16"/>
      <c r="C503" s="15"/>
      <c r="D503" s="15"/>
      <c r="E503" s="15"/>
      <c r="L503" s="13"/>
      <c r="M503" s="13"/>
      <c r="N503" s="13"/>
      <c r="O503" s="13"/>
      <c r="P503" s="13"/>
      <c r="Q503" s="152"/>
      <c r="R503" s="152"/>
      <c r="AG503" s="13"/>
    </row>
    <row r="504" ht="14.25" customHeight="1">
      <c r="A504" s="13"/>
      <c r="B504" s="16"/>
      <c r="C504" s="16"/>
      <c r="D504" s="16"/>
      <c r="E504" s="16"/>
      <c r="L504" s="13"/>
      <c r="M504" s="13"/>
      <c r="N504" s="13"/>
      <c r="O504" s="13"/>
      <c r="P504" s="13"/>
      <c r="Q504" s="152"/>
      <c r="R504" s="152"/>
      <c r="AG504" s="13"/>
    </row>
    <row r="505" ht="14.25" customHeight="1">
      <c r="A505" s="13"/>
      <c r="B505" s="16"/>
      <c r="C505" s="16"/>
      <c r="D505" s="16"/>
      <c r="E505" s="16"/>
      <c r="L505" s="13"/>
      <c r="M505" s="13"/>
      <c r="N505" s="13"/>
      <c r="O505" s="13"/>
      <c r="P505" s="13"/>
      <c r="Q505" s="152"/>
      <c r="R505" s="152"/>
      <c r="AG505" s="13"/>
    </row>
    <row r="506" ht="14.25" customHeight="1">
      <c r="A506" s="13"/>
      <c r="B506" s="16"/>
      <c r="C506" s="16"/>
      <c r="D506" s="16"/>
      <c r="E506" s="16"/>
      <c r="L506" s="13"/>
      <c r="M506" s="13"/>
      <c r="N506" s="13"/>
      <c r="O506" s="13"/>
      <c r="P506" s="13"/>
      <c r="Q506" s="152"/>
      <c r="R506" s="152"/>
      <c r="AG506" s="13"/>
    </row>
    <row r="507" ht="14.25" customHeight="1">
      <c r="A507" s="13"/>
      <c r="B507" s="16"/>
      <c r="C507" s="16"/>
      <c r="D507" s="16"/>
      <c r="E507" s="16"/>
      <c r="F507" s="154"/>
      <c r="L507" s="13"/>
      <c r="M507" s="13"/>
      <c r="N507" s="13"/>
      <c r="O507" s="13"/>
      <c r="P507" s="13"/>
      <c r="Q507" s="152"/>
      <c r="R507" s="152"/>
      <c r="Z507" s="14" t="s">
        <v>1145</v>
      </c>
      <c r="AA507" s="153">
        <v>5516855.4</v>
      </c>
      <c r="AG507" s="13"/>
    </row>
    <row r="508" ht="14.25" customHeight="1">
      <c r="A508" s="13"/>
      <c r="B508" s="16"/>
      <c r="C508" s="16"/>
      <c r="D508" s="16"/>
      <c r="E508" s="16"/>
      <c r="L508" s="13"/>
      <c r="M508" s="13"/>
      <c r="N508" s="13"/>
      <c r="O508" s="13"/>
      <c r="P508" s="13"/>
      <c r="Q508" s="152"/>
      <c r="R508" s="152"/>
      <c r="AG508" s="13"/>
    </row>
    <row r="509" ht="14.25" customHeight="1">
      <c r="A509" s="13"/>
      <c r="B509" s="16"/>
      <c r="C509" s="16"/>
      <c r="D509" s="16"/>
      <c r="E509" s="16"/>
      <c r="L509" s="13"/>
      <c r="M509" s="13"/>
      <c r="N509" s="13"/>
      <c r="O509" s="13"/>
      <c r="P509" s="13"/>
      <c r="Q509" s="152"/>
      <c r="R509" s="152"/>
      <c r="AG509" s="13"/>
    </row>
    <row r="510" ht="14.25" customHeight="1">
      <c r="A510" s="13"/>
      <c r="B510" s="16"/>
      <c r="C510" s="16"/>
      <c r="D510" s="16"/>
      <c r="E510" s="16"/>
      <c r="L510" s="13"/>
      <c r="M510" s="13"/>
      <c r="N510" s="13"/>
      <c r="O510" s="13"/>
      <c r="P510" s="13"/>
      <c r="Q510" s="152"/>
      <c r="R510" s="152"/>
      <c r="Y510" s="12" t="str">
        <f>AA510/AA503</f>
        <v>#DIV/0!</v>
      </c>
      <c r="Z510" s="14" t="s">
        <v>1146</v>
      </c>
      <c r="AA510" s="14">
        <v>3613073.0</v>
      </c>
      <c r="AG510" s="13"/>
    </row>
    <row r="511" ht="14.25" customHeight="1">
      <c r="A511" s="13"/>
      <c r="B511" s="16"/>
      <c r="C511" s="16"/>
      <c r="D511" s="16"/>
      <c r="E511" s="16"/>
      <c r="L511" s="13"/>
      <c r="M511" s="13"/>
      <c r="N511" s="13"/>
      <c r="O511" s="13"/>
      <c r="P511" s="13"/>
      <c r="Q511" s="152"/>
      <c r="R511" s="152"/>
      <c r="AG511" s="13"/>
    </row>
    <row r="512" ht="14.25" customHeight="1">
      <c r="A512" s="13"/>
      <c r="B512" s="16"/>
      <c r="C512" s="16"/>
      <c r="D512" s="16"/>
      <c r="E512" s="16"/>
      <c r="L512" s="13"/>
      <c r="M512" s="13"/>
      <c r="N512" s="13"/>
      <c r="O512" s="13"/>
      <c r="P512" s="13"/>
      <c r="Q512" s="152"/>
      <c r="R512" s="152"/>
      <c r="AG512" s="13"/>
    </row>
    <row r="513" ht="14.25" customHeight="1">
      <c r="A513" s="13"/>
      <c r="B513" s="16"/>
      <c r="C513" s="16"/>
      <c r="D513" s="16"/>
      <c r="E513" s="16"/>
      <c r="L513" s="13"/>
      <c r="M513" s="13"/>
      <c r="N513" s="13"/>
      <c r="O513" s="13"/>
      <c r="P513" s="13"/>
      <c r="Q513" s="152"/>
      <c r="R513" s="152"/>
      <c r="AG513" s="13"/>
    </row>
    <row r="514" ht="14.25" customHeight="1">
      <c r="A514" s="13"/>
      <c r="B514" s="16"/>
      <c r="C514" s="16"/>
      <c r="D514" s="16"/>
      <c r="E514" s="16"/>
      <c r="L514" s="13"/>
      <c r="M514" s="13"/>
      <c r="N514" s="13"/>
      <c r="O514" s="13"/>
      <c r="P514" s="13"/>
      <c r="Q514" s="152"/>
      <c r="R514" s="152"/>
      <c r="AG514" s="13"/>
    </row>
    <row r="515" ht="14.25" customHeight="1">
      <c r="A515" s="13"/>
      <c r="B515" s="16"/>
      <c r="C515" s="16"/>
      <c r="D515" s="16"/>
      <c r="E515" s="16"/>
      <c r="L515" s="13"/>
      <c r="M515" s="13"/>
      <c r="N515" s="13"/>
      <c r="O515" s="13"/>
      <c r="P515" s="13"/>
      <c r="Q515" s="152"/>
      <c r="R515" s="152"/>
      <c r="AG515" s="13"/>
    </row>
    <row r="516" ht="14.25" customHeight="1">
      <c r="A516" s="13"/>
      <c r="B516" s="16"/>
      <c r="C516" s="16"/>
      <c r="D516" s="16"/>
      <c r="E516" s="16"/>
      <c r="L516" s="13"/>
      <c r="M516" s="13"/>
      <c r="N516" s="13"/>
      <c r="O516" s="13"/>
      <c r="P516" s="13"/>
      <c r="Q516" s="152"/>
      <c r="R516" s="152"/>
      <c r="AG516" s="13"/>
    </row>
    <row r="517" ht="14.25" customHeight="1">
      <c r="A517" s="13"/>
      <c r="B517" s="16"/>
      <c r="C517" s="16"/>
      <c r="D517" s="16"/>
      <c r="E517" s="16"/>
      <c r="F517" s="155"/>
      <c r="L517" s="13"/>
      <c r="M517" s="13"/>
      <c r="N517" s="13"/>
      <c r="O517" s="13"/>
      <c r="P517" s="13"/>
      <c r="Q517" s="152"/>
      <c r="R517" s="152"/>
      <c r="AG517" s="13"/>
    </row>
    <row r="518" ht="14.25" customHeight="1">
      <c r="A518" s="13"/>
      <c r="B518" s="16"/>
      <c r="C518" s="16"/>
      <c r="D518" s="16"/>
      <c r="E518" s="16"/>
      <c r="L518" s="13"/>
      <c r="M518" s="13"/>
      <c r="N518" s="13"/>
      <c r="O518" s="13"/>
      <c r="P518" s="13"/>
      <c r="Q518" s="152"/>
      <c r="R518" s="152"/>
      <c r="AG518" s="13"/>
    </row>
    <row r="519" ht="14.25" customHeight="1">
      <c r="A519" s="13"/>
      <c r="B519" s="16"/>
      <c r="C519" s="16"/>
      <c r="D519" s="16"/>
      <c r="E519" s="16"/>
      <c r="L519" s="13"/>
      <c r="M519" s="13"/>
      <c r="N519" s="13"/>
      <c r="O519" s="13"/>
      <c r="P519" s="13"/>
      <c r="Q519" s="152"/>
      <c r="R519" s="152"/>
      <c r="AG519" s="13"/>
    </row>
    <row r="520" ht="14.25" customHeight="1">
      <c r="A520" s="13"/>
      <c r="B520" s="16"/>
      <c r="C520" s="16"/>
      <c r="D520" s="16"/>
      <c r="E520" s="16"/>
      <c r="L520" s="13"/>
      <c r="M520" s="13"/>
      <c r="N520" s="13"/>
      <c r="O520" s="13"/>
      <c r="P520" s="13"/>
      <c r="Q520" s="152"/>
      <c r="R520" s="152"/>
      <c r="AG520" s="13"/>
    </row>
    <row r="521" ht="14.25" customHeight="1">
      <c r="A521" s="13"/>
      <c r="B521" s="16"/>
      <c r="C521" s="16"/>
      <c r="D521" s="16"/>
      <c r="E521" s="16"/>
      <c r="L521" s="13"/>
      <c r="M521" s="13"/>
      <c r="N521" s="13"/>
      <c r="O521" s="13"/>
      <c r="P521" s="13"/>
      <c r="Q521" s="152"/>
      <c r="R521" s="152"/>
      <c r="AG521" s="13"/>
    </row>
    <row r="522" ht="14.25" customHeight="1">
      <c r="A522" s="13"/>
      <c r="B522" s="16"/>
      <c r="C522" s="16"/>
      <c r="D522" s="16"/>
      <c r="E522" s="16"/>
      <c r="L522" s="13"/>
      <c r="M522" s="13"/>
      <c r="N522" s="13"/>
      <c r="O522" s="13"/>
      <c r="P522" s="13"/>
      <c r="Q522" s="152"/>
      <c r="R522" s="152"/>
      <c r="AG522" s="13"/>
    </row>
    <row r="523" ht="14.25" customHeight="1">
      <c r="A523" s="13"/>
      <c r="B523" s="16"/>
      <c r="C523" s="16"/>
      <c r="D523" s="16"/>
      <c r="E523" s="16"/>
      <c r="L523" s="13"/>
      <c r="M523" s="13"/>
      <c r="N523" s="13"/>
      <c r="O523" s="13"/>
      <c r="P523" s="13"/>
      <c r="Q523" s="152"/>
      <c r="R523" s="152"/>
      <c r="AG523" s="13"/>
    </row>
    <row r="524" ht="14.25" customHeight="1">
      <c r="A524" s="13"/>
      <c r="B524" s="16"/>
      <c r="C524" s="16"/>
      <c r="D524" s="16"/>
      <c r="E524" s="16"/>
      <c r="L524" s="13"/>
      <c r="M524" s="13"/>
      <c r="N524" s="13"/>
      <c r="O524" s="13"/>
      <c r="P524" s="13"/>
      <c r="Q524" s="152"/>
      <c r="R524" s="152"/>
      <c r="AG524" s="13"/>
    </row>
    <row r="525" ht="14.25" customHeight="1">
      <c r="A525" s="13"/>
      <c r="B525" s="16"/>
      <c r="C525" s="16"/>
      <c r="D525" s="16"/>
      <c r="E525" s="16"/>
      <c r="F525" s="155"/>
      <c r="L525" s="13"/>
      <c r="M525" s="13"/>
      <c r="N525" s="13"/>
      <c r="O525" s="13"/>
      <c r="P525" s="13"/>
      <c r="Q525" s="152"/>
      <c r="R525" s="152"/>
      <c r="AG525" s="13"/>
    </row>
    <row r="526" ht="14.25" customHeight="1">
      <c r="A526" s="13"/>
      <c r="B526" s="16"/>
      <c r="C526" s="16"/>
      <c r="D526" s="16"/>
      <c r="E526" s="16"/>
      <c r="L526" s="13"/>
      <c r="M526" s="13"/>
      <c r="N526" s="13"/>
      <c r="O526" s="13"/>
      <c r="P526" s="13"/>
      <c r="Q526" s="152"/>
      <c r="R526" s="152"/>
      <c r="AG526" s="13"/>
    </row>
    <row r="527" ht="14.25" customHeight="1">
      <c r="A527" s="13"/>
      <c r="B527" s="16"/>
      <c r="C527" s="16"/>
      <c r="D527" s="16"/>
      <c r="E527" s="16"/>
      <c r="L527" s="13"/>
      <c r="M527" s="13"/>
      <c r="N527" s="13"/>
      <c r="O527" s="13"/>
      <c r="P527" s="13"/>
      <c r="Q527" s="152"/>
      <c r="R527" s="152"/>
      <c r="AG527" s="13"/>
    </row>
    <row r="528" ht="14.25" customHeight="1">
      <c r="A528" s="13"/>
      <c r="B528" s="16"/>
      <c r="C528" s="16"/>
      <c r="D528" s="16"/>
      <c r="E528" s="16"/>
      <c r="L528" s="13"/>
      <c r="M528" s="13"/>
      <c r="N528" s="13"/>
      <c r="O528" s="13"/>
      <c r="P528" s="13"/>
      <c r="Q528" s="152"/>
      <c r="R528" s="152"/>
      <c r="AG528" s="13"/>
    </row>
    <row r="529" ht="14.25" customHeight="1">
      <c r="A529" s="13"/>
      <c r="B529" s="16"/>
      <c r="C529" s="16"/>
      <c r="D529" s="16"/>
      <c r="E529" s="16"/>
      <c r="L529" s="13"/>
      <c r="M529" s="13"/>
      <c r="N529" s="13"/>
      <c r="O529" s="13"/>
      <c r="P529" s="13"/>
      <c r="Q529" s="152"/>
      <c r="R529" s="152"/>
      <c r="AG529" s="13"/>
    </row>
    <row r="530" ht="14.25" customHeight="1">
      <c r="A530" s="13"/>
      <c r="B530" s="16"/>
      <c r="C530" s="16"/>
      <c r="D530" s="16"/>
      <c r="E530" s="16"/>
      <c r="L530" s="13"/>
      <c r="M530" s="13"/>
      <c r="N530" s="13"/>
      <c r="O530" s="13"/>
      <c r="P530" s="13"/>
      <c r="Q530" s="152"/>
      <c r="R530" s="152"/>
      <c r="AG530" s="13"/>
    </row>
    <row r="531" ht="14.25" customHeight="1">
      <c r="A531" s="13"/>
      <c r="B531" s="16"/>
      <c r="C531" s="16"/>
      <c r="D531" s="16"/>
      <c r="E531" s="16"/>
      <c r="L531" s="13"/>
      <c r="M531" s="13"/>
      <c r="N531" s="13"/>
      <c r="O531" s="13"/>
      <c r="P531" s="13"/>
      <c r="Q531" s="152"/>
      <c r="R531" s="152"/>
      <c r="AG531" s="13"/>
    </row>
    <row r="532" ht="14.25" customHeight="1">
      <c r="A532" s="13"/>
      <c r="B532" s="16"/>
      <c r="C532" s="16"/>
      <c r="D532" s="16"/>
      <c r="E532" s="16"/>
      <c r="L532" s="13"/>
      <c r="M532" s="13"/>
      <c r="N532" s="13"/>
      <c r="O532" s="13"/>
      <c r="P532" s="13"/>
      <c r="Q532" s="152"/>
      <c r="R532" s="152"/>
      <c r="AG532" s="13"/>
    </row>
    <row r="533" ht="14.25" customHeight="1">
      <c r="A533" s="13"/>
      <c r="B533" s="16"/>
      <c r="C533" s="16"/>
      <c r="D533" s="16"/>
      <c r="E533" s="16"/>
      <c r="L533" s="13"/>
      <c r="M533" s="13"/>
      <c r="N533" s="13"/>
      <c r="O533" s="13"/>
      <c r="P533" s="13"/>
      <c r="Q533" s="152"/>
      <c r="R533" s="152"/>
      <c r="AG533" s="13"/>
    </row>
    <row r="534" ht="14.25" customHeight="1">
      <c r="A534" s="13"/>
      <c r="B534" s="16"/>
      <c r="C534" s="16"/>
      <c r="D534" s="16"/>
      <c r="E534" s="16"/>
      <c r="L534" s="13"/>
      <c r="M534" s="13"/>
      <c r="N534" s="13"/>
      <c r="O534" s="13"/>
      <c r="P534" s="13"/>
      <c r="Q534" s="152"/>
      <c r="R534" s="152"/>
      <c r="AG534" s="13"/>
    </row>
    <row r="535" ht="14.25" customHeight="1">
      <c r="A535" s="13"/>
      <c r="B535" s="16"/>
      <c r="C535" s="16"/>
      <c r="D535" s="16"/>
      <c r="E535" s="16"/>
      <c r="L535" s="13"/>
      <c r="M535" s="13"/>
      <c r="N535" s="13"/>
      <c r="O535" s="13"/>
      <c r="P535" s="13"/>
      <c r="Q535" s="152"/>
      <c r="R535" s="152"/>
      <c r="AG535" s="13"/>
    </row>
    <row r="536" ht="14.25" customHeight="1">
      <c r="A536" s="13"/>
      <c r="B536" s="16"/>
      <c r="C536" s="16"/>
      <c r="D536" s="16"/>
      <c r="E536" s="16"/>
      <c r="L536" s="13"/>
      <c r="M536" s="13"/>
      <c r="N536" s="13"/>
      <c r="O536" s="13"/>
      <c r="P536" s="13"/>
      <c r="Q536" s="152"/>
      <c r="R536" s="152"/>
      <c r="AG536" s="13"/>
    </row>
    <row r="537" ht="14.25" customHeight="1">
      <c r="A537" s="13"/>
      <c r="B537" s="16"/>
      <c r="C537" s="16"/>
      <c r="D537" s="16"/>
      <c r="E537" s="16"/>
      <c r="L537" s="13"/>
      <c r="M537" s="13"/>
      <c r="N537" s="13"/>
      <c r="O537" s="13"/>
      <c r="P537" s="13"/>
      <c r="Q537" s="152"/>
      <c r="R537" s="152"/>
      <c r="AG537" s="13"/>
    </row>
    <row r="538" ht="14.25" customHeight="1">
      <c r="A538" s="13"/>
      <c r="B538" s="16"/>
      <c r="C538" s="16"/>
      <c r="D538" s="16"/>
      <c r="E538" s="16"/>
      <c r="L538" s="13"/>
      <c r="M538" s="13"/>
      <c r="N538" s="13"/>
      <c r="O538" s="13"/>
      <c r="P538" s="13"/>
      <c r="Q538" s="152"/>
      <c r="R538" s="152"/>
      <c r="AG538" s="13"/>
    </row>
    <row r="539" ht="14.25" customHeight="1">
      <c r="A539" s="13"/>
      <c r="B539" s="16"/>
      <c r="C539" s="16"/>
      <c r="D539" s="16"/>
      <c r="E539" s="16"/>
      <c r="L539" s="13"/>
      <c r="M539" s="13"/>
      <c r="N539" s="13"/>
      <c r="O539" s="13"/>
      <c r="P539" s="13"/>
      <c r="Q539" s="152"/>
      <c r="R539" s="152"/>
      <c r="AG539" s="13"/>
    </row>
    <row r="540" ht="14.25" customHeight="1">
      <c r="A540" s="13"/>
      <c r="B540" s="16"/>
      <c r="C540" s="16"/>
      <c r="D540" s="16"/>
      <c r="E540" s="16"/>
      <c r="L540" s="13"/>
      <c r="M540" s="13"/>
      <c r="N540" s="13"/>
      <c r="O540" s="13"/>
      <c r="P540" s="13"/>
      <c r="Q540" s="152"/>
      <c r="R540" s="152"/>
      <c r="AG540" s="13"/>
    </row>
    <row r="541" ht="14.25" customHeight="1">
      <c r="A541" s="13"/>
      <c r="B541" s="16"/>
      <c r="C541" s="16"/>
      <c r="D541" s="16"/>
      <c r="E541" s="16"/>
      <c r="L541" s="13"/>
      <c r="M541" s="13"/>
      <c r="N541" s="13"/>
      <c r="O541" s="13"/>
      <c r="P541" s="13"/>
      <c r="Q541" s="152"/>
      <c r="R541" s="152"/>
      <c r="AG541" s="13"/>
    </row>
    <row r="542" ht="14.25" customHeight="1">
      <c r="A542" s="13"/>
      <c r="B542" s="16"/>
      <c r="C542" s="16"/>
      <c r="D542" s="16"/>
      <c r="E542" s="16"/>
      <c r="F542" s="155"/>
      <c r="L542" s="13"/>
      <c r="M542" s="13"/>
      <c r="N542" s="13"/>
      <c r="O542" s="13"/>
      <c r="P542" s="13"/>
      <c r="Q542" s="152"/>
      <c r="R542" s="152"/>
      <c r="AG542" s="13"/>
    </row>
    <row r="543" ht="14.25" customHeight="1">
      <c r="A543" s="13"/>
      <c r="B543" s="16"/>
      <c r="C543" s="16"/>
      <c r="D543" s="16"/>
      <c r="E543" s="16"/>
      <c r="F543" s="155"/>
      <c r="L543" s="13"/>
      <c r="M543" s="13"/>
      <c r="N543" s="13"/>
      <c r="O543" s="13"/>
      <c r="P543" s="13"/>
      <c r="Q543" s="152"/>
      <c r="R543" s="152"/>
      <c r="AG543" s="13"/>
    </row>
    <row r="544" ht="14.25" customHeight="1">
      <c r="A544" s="13"/>
      <c r="B544" s="16"/>
      <c r="C544" s="16"/>
      <c r="D544" s="16"/>
      <c r="E544" s="16"/>
      <c r="L544" s="13"/>
      <c r="M544" s="13"/>
      <c r="N544" s="13"/>
      <c r="O544" s="13"/>
      <c r="P544" s="13"/>
      <c r="Q544" s="152"/>
      <c r="R544" s="152"/>
      <c r="AG544" s="13"/>
    </row>
    <row r="545" ht="14.25" customHeight="1">
      <c r="A545" s="13"/>
      <c r="B545" s="16"/>
      <c r="C545" s="16"/>
      <c r="D545" s="16"/>
      <c r="E545" s="16"/>
      <c r="L545" s="13"/>
      <c r="M545" s="13"/>
      <c r="N545" s="13"/>
      <c r="O545" s="13"/>
      <c r="P545" s="13"/>
      <c r="Q545" s="152"/>
      <c r="R545" s="152"/>
      <c r="AG545" s="13"/>
    </row>
    <row r="546" ht="14.25" customHeight="1">
      <c r="A546" s="13"/>
      <c r="B546" s="16"/>
      <c r="C546" s="16"/>
      <c r="D546" s="16"/>
      <c r="E546" s="16"/>
      <c r="L546" s="13"/>
      <c r="M546" s="13"/>
      <c r="N546" s="13"/>
      <c r="O546" s="13"/>
      <c r="P546" s="13"/>
      <c r="Q546" s="152"/>
      <c r="R546" s="152"/>
      <c r="AG546" s="13"/>
    </row>
    <row r="547" ht="14.25" customHeight="1">
      <c r="A547" s="13"/>
      <c r="B547" s="16"/>
      <c r="C547" s="16"/>
      <c r="D547" s="16"/>
      <c r="E547" s="16"/>
      <c r="L547" s="13"/>
      <c r="M547" s="13"/>
      <c r="N547" s="13"/>
      <c r="O547" s="13"/>
      <c r="P547" s="13"/>
      <c r="Q547" s="152"/>
      <c r="R547" s="152"/>
      <c r="AG547" s="13"/>
    </row>
    <row r="548" ht="14.25" customHeight="1">
      <c r="A548" s="13"/>
      <c r="B548" s="16"/>
      <c r="C548" s="16"/>
      <c r="D548" s="16"/>
      <c r="E548" s="16"/>
      <c r="L548" s="13"/>
      <c r="M548" s="13"/>
      <c r="N548" s="13"/>
      <c r="O548" s="13"/>
      <c r="P548" s="13"/>
      <c r="Q548" s="152"/>
      <c r="R548" s="152"/>
      <c r="AG548" s="13"/>
    </row>
    <row r="549" ht="14.25" customHeight="1">
      <c r="A549" s="13"/>
      <c r="B549" s="16"/>
      <c r="C549" s="16"/>
      <c r="D549" s="16"/>
      <c r="E549" s="16"/>
      <c r="L549" s="13"/>
      <c r="M549" s="13"/>
      <c r="N549" s="13"/>
      <c r="O549" s="13"/>
      <c r="P549" s="13"/>
      <c r="Q549" s="152"/>
      <c r="R549" s="152"/>
      <c r="AG549" s="13"/>
    </row>
    <row r="550" ht="14.25" customHeight="1">
      <c r="A550" s="13"/>
      <c r="B550" s="16"/>
      <c r="C550" s="16"/>
      <c r="D550" s="16"/>
      <c r="E550" s="16"/>
      <c r="L550" s="13"/>
      <c r="M550" s="13"/>
      <c r="N550" s="13"/>
      <c r="O550" s="13"/>
      <c r="P550" s="13"/>
      <c r="Q550" s="152"/>
      <c r="R550" s="152"/>
      <c r="AG550" s="13"/>
    </row>
    <row r="551" ht="14.25" customHeight="1">
      <c r="A551" s="13"/>
      <c r="B551" s="16"/>
      <c r="C551" s="16"/>
      <c r="D551" s="16"/>
      <c r="E551" s="16"/>
      <c r="L551" s="13"/>
      <c r="M551" s="13"/>
      <c r="N551" s="13"/>
      <c r="O551" s="13"/>
      <c r="P551" s="13"/>
      <c r="Q551" s="152"/>
      <c r="R551" s="152"/>
      <c r="AG551" s="13"/>
    </row>
    <row r="552" ht="14.25" customHeight="1">
      <c r="A552" s="13"/>
      <c r="B552" s="16"/>
      <c r="C552" s="16"/>
      <c r="D552" s="16"/>
      <c r="E552" s="16"/>
      <c r="L552" s="13"/>
      <c r="M552" s="13"/>
      <c r="N552" s="13"/>
      <c r="O552" s="13"/>
      <c r="P552" s="13"/>
      <c r="Q552" s="152"/>
      <c r="R552" s="152"/>
      <c r="AG552" s="13"/>
    </row>
    <row r="553" ht="14.25" customHeight="1">
      <c r="A553" s="13"/>
      <c r="B553" s="16"/>
      <c r="C553" s="16"/>
      <c r="D553" s="16"/>
      <c r="E553" s="16"/>
      <c r="L553" s="13"/>
      <c r="M553" s="13"/>
      <c r="N553" s="13"/>
      <c r="O553" s="13"/>
      <c r="P553" s="13"/>
      <c r="Q553" s="152"/>
      <c r="R553" s="152"/>
      <c r="AG553" s="13"/>
    </row>
    <row r="554" ht="14.25" customHeight="1">
      <c r="A554" s="13"/>
      <c r="B554" s="16"/>
      <c r="C554" s="16"/>
      <c r="D554" s="16"/>
      <c r="E554" s="16"/>
      <c r="L554" s="13"/>
      <c r="M554" s="13"/>
      <c r="N554" s="13"/>
      <c r="O554" s="13"/>
      <c r="P554" s="13"/>
      <c r="Q554" s="152"/>
      <c r="R554" s="152"/>
      <c r="AG554" s="13"/>
    </row>
    <row r="555" ht="14.25" customHeight="1">
      <c r="A555" s="13"/>
      <c r="B555" s="16"/>
      <c r="C555" s="16"/>
      <c r="D555" s="16"/>
      <c r="E555" s="16"/>
      <c r="L555" s="13"/>
      <c r="M555" s="13"/>
      <c r="N555" s="13"/>
      <c r="O555" s="13"/>
      <c r="P555" s="13"/>
      <c r="Q555" s="152"/>
      <c r="R555" s="152"/>
      <c r="AG555" s="13"/>
    </row>
    <row r="556" ht="14.25" customHeight="1">
      <c r="A556" s="13"/>
      <c r="B556" s="16"/>
      <c r="C556" s="16"/>
      <c r="D556" s="16"/>
      <c r="E556" s="16"/>
      <c r="L556" s="13"/>
      <c r="M556" s="13"/>
      <c r="N556" s="13"/>
      <c r="O556" s="13"/>
      <c r="P556" s="13"/>
      <c r="Q556" s="152"/>
      <c r="R556" s="152"/>
      <c r="AG556" s="13"/>
    </row>
    <row r="557" ht="14.25" customHeight="1">
      <c r="A557" s="13"/>
      <c r="B557" s="16"/>
      <c r="C557" s="16"/>
      <c r="D557" s="16"/>
      <c r="E557" s="16"/>
      <c r="L557" s="13"/>
      <c r="M557" s="13"/>
      <c r="N557" s="13"/>
      <c r="O557" s="13"/>
      <c r="P557" s="13"/>
      <c r="Q557" s="152"/>
      <c r="R557" s="152"/>
      <c r="AG557" s="13"/>
    </row>
    <row r="558" ht="14.25" customHeight="1">
      <c r="A558" s="13"/>
      <c r="B558" s="16"/>
      <c r="C558" s="16"/>
      <c r="D558" s="16"/>
      <c r="E558" s="16"/>
      <c r="L558" s="13"/>
      <c r="M558" s="13"/>
      <c r="N558" s="13"/>
      <c r="O558" s="13"/>
      <c r="P558" s="13"/>
      <c r="Q558" s="152"/>
      <c r="R558" s="152"/>
      <c r="AG558" s="13"/>
    </row>
    <row r="559" ht="14.25" customHeight="1">
      <c r="A559" s="13"/>
      <c r="B559" s="16"/>
      <c r="C559" s="16"/>
      <c r="D559" s="16"/>
      <c r="E559" s="16"/>
      <c r="L559" s="13"/>
      <c r="M559" s="13"/>
      <c r="N559" s="13"/>
      <c r="O559" s="13"/>
      <c r="P559" s="13"/>
      <c r="Q559" s="152"/>
      <c r="R559" s="152"/>
      <c r="AG559" s="13"/>
    </row>
    <row r="560" ht="14.25" customHeight="1">
      <c r="A560" s="13"/>
      <c r="B560" s="16"/>
      <c r="C560" s="16"/>
      <c r="D560" s="16"/>
      <c r="E560" s="16"/>
      <c r="F560" s="155"/>
      <c r="L560" s="13"/>
      <c r="M560" s="13"/>
      <c r="N560" s="13"/>
      <c r="O560" s="13"/>
      <c r="P560" s="13"/>
      <c r="Q560" s="152"/>
      <c r="R560" s="152"/>
      <c r="AG560" s="13"/>
    </row>
    <row r="561" ht="14.25" customHeight="1">
      <c r="A561" s="13"/>
      <c r="B561" s="16"/>
      <c r="C561" s="16"/>
      <c r="D561" s="16"/>
      <c r="E561" s="16"/>
      <c r="L561" s="13"/>
      <c r="M561" s="13"/>
      <c r="N561" s="13"/>
      <c r="O561" s="13"/>
      <c r="P561" s="13"/>
      <c r="Q561" s="152"/>
      <c r="R561" s="152"/>
      <c r="AG561" s="13"/>
    </row>
    <row r="562" ht="14.25" customHeight="1">
      <c r="A562" s="13"/>
      <c r="B562" s="16"/>
      <c r="C562" s="16"/>
      <c r="D562" s="16"/>
      <c r="E562" s="16"/>
      <c r="L562" s="13"/>
      <c r="M562" s="13"/>
      <c r="N562" s="13"/>
      <c r="O562" s="13"/>
      <c r="P562" s="13"/>
      <c r="Q562" s="152"/>
      <c r="R562" s="152"/>
      <c r="AG562" s="13"/>
    </row>
    <row r="563" ht="14.25" customHeight="1">
      <c r="A563" s="13"/>
      <c r="B563" s="16"/>
      <c r="C563" s="16"/>
      <c r="D563" s="16"/>
      <c r="E563" s="16"/>
      <c r="L563" s="13"/>
      <c r="M563" s="13"/>
      <c r="N563" s="13"/>
      <c r="O563" s="13"/>
      <c r="P563" s="13"/>
      <c r="Q563" s="152"/>
      <c r="R563" s="152"/>
      <c r="AG563" s="13"/>
    </row>
    <row r="564" ht="14.25" customHeight="1">
      <c r="A564" s="13"/>
      <c r="B564" s="16"/>
      <c r="C564" s="16"/>
      <c r="D564" s="16"/>
      <c r="E564" s="16"/>
      <c r="L564" s="13"/>
      <c r="M564" s="13"/>
      <c r="N564" s="13"/>
      <c r="O564" s="13"/>
      <c r="P564" s="13"/>
      <c r="Q564" s="152"/>
      <c r="R564" s="152"/>
      <c r="AG564" s="13"/>
    </row>
    <row r="565" ht="14.25" customHeight="1">
      <c r="A565" s="13"/>
      <c r="B565" s="16"/>
      <c r="C565" s="16"/>
      <c r="D565" s="16"/>
      <c r="E565" s="16"/>
      <c r="L565" s="13"/>
      <c r="M565" s="13"/>
      <c r="N565" s="13"/>
      <c r="O565" s="13"/>
      <c r="P565" s="13"/>
      <c r="Q565" s="152"/>
      <c r="R565" s="152"/>
      <c r="AG565" s="13"/>
    </row>
    <row r="566" ht="14.25" customHeight="1">
      <c r="A566" s="13"/>
      <c r="B566" s="16"/>
      <c r="C566" s="16"/>
      <c r="D566" s="16"/>
      <c r="E566" s="16"/>
      <c r="L566" s="13"/>
      <c r="M566" s="13"/>
      <c r="N566" s="13"/>
      <c r="O566" s="13"/>
      <c r="P566" s="13"/>
      <c r="Q566" s="152"/>
      <c r="R566" s="152"/>
      <c r="AG566" s="13"/>
    </row>
    <row r="567" ht="14.25" customHeight="1">
      <c r="A567" s="13"/>
      <c r="B567" s="16"/>
      <c r="C567" s="16"/>
      <c r="D567" s="16"/>
      <c r="E567" s="16"/>
      <c r="L567" s="13"/>
      <c r="M567" s="13"/>
      <c r="N567" s="13"/>
      <c r="O567" s="13"/>
      <c r="P567" s="13"/>
      <c r="Q567" s="152"/>
      <c r="R567" s="152"/>
      <c r="AG567" s="13"/>
    </row>
    <row r="568" ht="14.25" customHeight="1">
      <c r="A568" s="13"/>
      <c r="B568" s="16"/>
      <c r="C568" s="16"/>
      <c r="D568" s="16"/>
      <c r="E568" s="16"/>
      <c r="F568" s="155"/>
      <c r="L568" s="13"/>
      <c r="M568" s="13"/>
      <c r="N568" s="13"/>
      <c r="O568" s="13"/>
      <c r="P568" s="13"/>
      <c r="Q568" s="152"/>
      <c r="R568" s="152"/>
      <c r="AG568" s="13"/>
    </row>
    <row r="569" ht="14.25" customHeight="1">
      <c r="A569" s="13"/>
      <c r="B569" s="16"/>
      <c r="C569" s="16"/>
      <c r="D569" s="16"/>
      <c r="E569" s="16"/>
      <c r="L569" s="13"/>
      <c r="M569" s="13"/>
      <c r="N569" s="13"/>
      <c r="O569" s="13"/>
      <c r="P569" s="13"/>
      <c r="Q569" s="152"/>
      <c r="R569" s="152"/>
      <c r="AG569" s="13"/>
    </row>
    <row r="570" ht="14.25" customHeight="1">
      <c r="A570" s="13"/>
      <c r="B570" s="16"/>
      <c r="C570" s="16"/>
      <c r="D570" s="16"/>
      <c r="E570" s="16"/>
      <c r="L570" s="13"/>
      <c r="M570" s="13"/>
      <c r="N570" s="13"/>
      <c r="O570" s="13"/>
      <c r="P570" s="13"/>
      <c r="Q570" s="152"/>
      <c r="R570" s="152"/>
      <c r="AG570" s="13"/>
    </row>
    <row r="571" ht="14.25" customHeight="1">
      <c r="A571" s="13"/>
      <c r="B571" s="16"/>
      <c r="C571" s="16"/>
      <c r="D571" s="16"/>
      <c r="E571" s="16"/>
      <c r="L571" s="13"/>
      <c r="M571" s="13"/>
      <c r="N571" s="13"/>
      <c r="O571" s="13"/>
      <c r="P571" s="13"/>
      <c r="Q571" s="152"/>
      <c r="R571" s="152"/>
      <c r="AG571" s="13"/>
    </row>
    <row r="572" ht="14.25" customHeight="1">
      <c r="A572" s="13"/>
      <c r="B572" s="16"/>
      <c r="C572" s="16"/>
      <c r="D572" s="16"/>
      <c r="E572" s="16"/>
      <c r="L572" s="13"/>
      <c r="M572" s="13"/>
      <c r="N572" s="13"/>
      <c r="O572" s="13"/>
      <c r="P572" s="13"/>
      <c r="Q572" s="152"/>
      <c r="R572" s="152"/>
      <c r="AG572" s="13"/>
    </row>
    <row r="573" ht="14.25" customHeight="1">
      <c r="A573" s="13"/>
      <c r="B573" s="16"/>
      <c r="C573" s="16"/>
      <c r="D573" s="16"/>
      <c r="E573" s="16"/>
      <c r="L573" s="13"/>
      <c r="M573" s="13"/>
      <c r="N573" s="13"/>
      <c r="O573" s="13"/>
      <c r="P573" s="13"/>
      <c r="Q573" s="152"/>
      <c r="R573" s="152"/>
      <c r="AG573" s="13"/>
    </row>
    <row r="574" ht="14.25" customHeight="1">
      <c r="A574" s="13"/>
      <c r="B574" s="16"/>
      <c r="C574" s="16"/>
      <c r="D574" s="16"/>
      <c r="E574" s="16"/>
      <c r="L574" s="13"/>
      <c r="M574" s="13"/>
      <c r="N574" s="13"/>
      <c r="O574" s="13"/>
      <c r="P574" s="13"/>
      <c r="Q574" s="152"/>
      <c r="R574" s="152"/>
      <c r="AG574" s="13"/>
    </row>
    <row r="575" ht="14.25" customHeight="1">
      <c r="A575" s="13"/>
      <c r="B575" s="16"/>
      <c r="C575" s="16"/>
      <c r="D575" s="16"/>
      <c r="E575" s="16"/>
      <c r="L575" s="13"/>
      <c r="M575" s="13"/>
      <c r="N575" s="13"/>
      <c r="O575" s="13"/>
      <c r="P575" s="13"/>
      <c r="Q575" s="152"/>
      <c r="R575" s="152"/>
      <c r="AG575" s="13"/>
    </row>
    <row r="576" ht="14.25" customHeight="1">
      <c r="A576" s="13"/>
      <c r="B576" s="16"/>
      <c r="C576" s="16"/>
      <c r="D576" s="16"/>
      <c r="E576" s="16"/>
      <c r="L576" s="13"/>
      <c r="M576" s="13"/>
      <c r="N576" s="13"/>
      <c r="O576" s="13"/>
      <c r="P576" s="13"/>
      <c r="Q576" s="152"/>
      <c r="R576" s="152"/>
      <c r="AG576" s="13"/>
    </row>
    <row r="577" ht="14.25" customHeight="1">
      <c r="A577" s="13"/>
      <c r="B577" s="16"/>
      <c r="C577" s="16"/>
      <c r="D577" s="16"/>
      <c r="E577" s="16"/>
      <c r="L577" s="13"/>
      <c r="M577" s="13"/>
      <c r="N577" s="13"/>
      <c r="O577" s="13"/>
      <c r="P577" s="13"/>
      <c r="Q577" s="152"/>
      <c r="R577" s="152"/>
      <c r="AG577" s="13"/>
    </row>
    <row r="578" ht="14.25" customHeight="1">
      <c r="A578" s="13"/>
      <c r="B578" s="16"/>
      <c r="C578" s="16"/>
      <c r="D578" s="16"/>
      <c r="E578" s="16"/>
      <c r="L578" s="13"/>
      <c r="M578" s="13"/>
      <c r="N578" s="13"/>
      <c r="O578" s="13"/>
      <c r="P578" s="13"/>
      <c r="Q578" s="152"/>
      <c r="R578" s="152"/>
      <c r="AG578" s="13"/>
    </row>
    <row r="579" ht="14.25" customHeight="1">
      <c r="A579" s="13"/>
      <c r="B579" s="16"/>
      <c r="C579" s="16"/>
      <c r="D579" s="16"/>
      <c r="E579" s="16"/>
      <c r="L579" s="13"/>
      <c r="M579" s="13"/>
      <c r="N579" s="13"/>
      <c r="O579" s="13"/>
      <c r="P579" s="13"/>
      <c r="Q579" s="152"/>
      <c r="R579" s="152"/>
      <c r="AG579" s="13"/>
    </row>
    <row r="580" ht="14.25" customHeight="1">
      <c r="A580" s="13"/>
      <c r="B580" s="16"/>
      <c r="C580" s="16"/>
      <c r="D580" s="16"/>
      <c r="E580" s="16"/>
      <c r="L580" s="13"/>
      <c r="M580" s="13"/>
      <c r="N580" s="13"/>
      <c r="O580" s="13"/>
      <c r="P580" s="13"/>
      <c r="Q580" s="152"/>
      <c r="R580" s="152"/>
      <c r="AG580" s="13"/>
    </row>
    <row r="581" ht="14.25" customHeight="1">
      <c r="A581" s="13"/>
      <c r="B581" s="16"/>
      <c r="C581" s="16"/>
      <c r="D581" s="16"/>
      <c r="E581" s="16"/>
      <c r="L581" s="13"/>
      <c r="M581" s="13"/>
      <c r="N581" s="13"/>
      <c r="O581" s="13"/>
      <c r="P581" s="13"/>
      <c r="Q581" s="152"/>
      <c r="R581" s="152"/>
      <c r="AG581" s="13"/>
    </row>
    <row r="582" ht="14.25" customHeight="1">
      <c r="A582" s="13"/>
      <c r="B582" s="16"/>
      <c r="C582" s="16"/>
      <c r="D582" s="16"/>
      <c r="E582" s="16"/>
      <c r="L582" s="13"/>
      <c r="M582" s="13"/>
      <c r="N582" s="13"/>
      <c r="O582" s="13"/>
      <c r="P582" s="13"/>
      <c r="Q582" s="152"/>
      <c r="R582" s="152"/>
      <c r="AG582" s="13"/>
    </row>
    <row r="583" ht="14.25" customHeight="1">
      <c r="A583" s="13"/>
      <c r="B583" s="16"/>
      <c r="C583" s="16"/>
      <c r="D583" s="16"/>
      <c r="E583" s="16"/>
      <c r="L583" s="13"/>
      <c r="M583" s="13"/>
      <c r="N583" s="13"/>
      <c r="O583" s="13"/>
      <c r="P583" s="13"/>
      <c r="Q583" s="152"/>
      <c r="R583" s="152"/>
      <c r="AG583" s="13"/>
    </row>
    <row r="584" ht="14.25" customHeight="1">
      <c r="A584" s="13"/>
      <c r="B584" s="16"/>
      <c r="C584" s="16"/>
      <c r="D584" s="16"/>
      <c r="E584" s="16"/>
      <c r="L584" s="13"/>
      <c r="M584" s="13"/>
      <c r="N584" s="13"/>
      <c r="O584" s="13"/>
      <c r="P584" s="13"/>
      <c r="Q584" s="152"/>
      <c r="R584" s="152"/>
      <c r="AG584" s="13"/>
    </row>
    <row r="585" ht="14.25" customHeight="1">
      <c r="A585" s="13"/>
      <c r="B585" s="16"/>
      <c r="C585" s="16"/>
      <c r="D585" s="16"/>
      <c r="E585" s="16"/>
      <c r="L585" s="13"/>
      <c r="M585" s="13"/>
      <c r="N585" s="13"/>
      <c r="O585" s="13"/>
      <c r="P585" s="13"/>
      <c r="Q585" s="152"/>
      <c r="R585" s="152"/>
      <c r="AG585" s="13"/>
    </row>
    <row r="586" ht="14.25" customHeight="1">
      <c r="A586" s="13"/>
      <c r="B586" s="16"/>
      <c r="C586" s="16"/>
      <c r="D586" s="16"/>
      <c r="E586" s="16"/>
      <c r="L586" s="13"/>
      <c r="M586" s="13"/>
      <c r="N586" s="13"/>
      <c r="O586" s="13"/>
      <c r="P586" s="13"/>
      <c r="Q586" s="152"/>
      <c r="R586" s="152"/>
      <c r="AG586" s="13"/>
    </row>
    <row r="587" ht="14.25" customHeight="1">
      <c r="A587" s="13"/>
      <c r="B587" s="16"/>
      <c r="C587" s="16"/>
      <c r="D587" s="16"/>
      <c r="E587" s="16"/>
      <c r="L587" s="13"/>
      <c r="M587" s="13"/>
      <c r="N587" s="13"/>
      <c r="O587" s="13"/>
      <c r="P587" s="13"/>
      <c r="Q587" s="152"/>
      <c r="R587" s="152"/>
      <c r="AG587" s="13"/>
    </row>
    <row r="588" ht="14.25" customHeight="1">
      <c r="A588" s="13"/>
      <c r="B588" s="16"/>
      <c r="C588" s="16"/>
      <c r="D588" s="16"/>
      <c r="E588" s="16"/>
      <c r="L588" s="13"/>
      <c r="M588" s="13"/>
      <c r="N588" s="13"/>
      <c r="O588" s="13"/>
      <c r="P588" s="13"/>
      <c r="Q588" s="152"/>
      <c r="R588" s="152"/>
      <c r="AG588" s="13"/>
    </row>
    <row r="589" ht="14.25" customHeight="1">
      <c r="A589" s="13"/>
      <c r="B589" s="16"/>
      <c r="C589" s="16"/>
      <c r="D589" s="16"/>
      <c r="E589" s="16"/>
      <c r="L589" s="13"/>
      <c r="M589" s="13"/>
      <c r="N589" s="13"/>
      <c r="O589" s="13"/>
      <c r="P589" s="13"/>
      <c r="Q589" s="152"/>
      <c r="R589" s="152"/>
      <c r="AG589" s="13"/>
    </row>
    <row r="590" ht="14.25" customHeight="1">
      <c r="A590" s="13"/>
      <c r="B590" s="16"/>
      <c r="C590" s="16"/>
      <c r="D590" s="16"/>
      <c r="E590" s="16"/>
      <c r="L590" s="13"/>
      <c r="M590" s="13"/>
      <c r="N590" s="13"/>
      <c r="O590" s="13"/>
      <c r="P590" s="13"/>
      <c r="Q590" s="152"/>
      <c r="R590" s="152"/>
      <c r="AG590" s="13"/>
    </row>
    <row r="591" ht="14.25" customHeight="1">
      <c r="A591" s="13"/>
      <c r="B591" s="16"/>
      <c r="C591" s="16"/>
      <c r="D591" s="16"/>
      <c r="E591" s="16"/>
      <c r="L591" s="13"/>
      <c r="M591" s="13"/>
      <c r="N591" s="13"/>
      <c r="O591" s="13"/>
      <c r="P591" s="13"/>
      <c r="Q591" s="152"/>
      <c r="R591" s="152"/>
      <c r="AG591" s="13"/>
    </row>
    <row r="592" ht="14.25" customHeight="1">
      <c r="A592" s="13"/>
      <c r="B592" s="16"/>
      <c r="C592" s="16"/>
      <c r="D592" s="16"/>
      <c r="E592" s="16"/>
      <c r="L592" s="13"/>
      <c r="M592" s="13"/>
      <c r="N592" s="13"/>
      <c r="O592" s="13"/>
      <c r="P592" s="13"/>
      <c r="Q592" s="152"/>
      <c r="R592" s="152"/>
      <c r="AG592" s="13"/>
    </row>
    <row r="593" ht="14.25" customHeight="1">
      <c r="A593" s="13"/>
      <c r="B593" s="16"/>
      <c r="C593" s="16"/>
      <c r="D593" s="16"/>
      <c r="E593" s="16"/>
      <c r="L593" s="13"/>
      <c r="M593" s="13"/>
      <c r="N593" s="13"/>
      <c r="O593" s="13"/>
      <c r="P593" s="13"/>
      <c r="Q593" s="152"/>
      <c r="R593" s="152"/>
      <c r="AG593" s="13"/>
    </row>
    <row r="594" ht="14.25" customHeight="1">
      <c r="A594" s="13"/>
      <c r="B594" s="16"/>
      <c r="C594" s="16"/>
      <c r="D594" s="16"/>
      <c r="E594" s="16"/>
      <c r="L594" s="13"/>
      <c r="M594" s="13"/>
      <c r="N594" s="13"/>
      <c r="O594" s="13"/>
      <c r="P594" s="13"/>
      <c r="Q594" s="152"/>
      <c r="R594" s="152"/>
      <c r="AG594" s="13"/>
    </row>
    <row r="595" ht="14.25" customHeight="1">
      <c r="A595" s="13"/>
      <c r="B595" s="16"/>
      <c r="C595" s="16"/>
      <c r="D595" s="16"/>
      <c r="E595" s="16"/>
      <c r="L595" s="13"/>
      <c r="M595" s="13"/>
      <c r="N595" s="13"/>
      <c r="O595" s="13"/>
      <c r="P595" s="13"/>
      <c r="Q595" s="152"/>
      <c r="R595" s="152"/>
      <c r="AG595" s="13"/>
    </row>
    <row r="596" ht="14.25" customHeight="1">
      <c r="A596" s="13"/>
      <c r="B596" s="16"/>
      <c r="C596" s="16"/>
      <c r="D596" s="16"/>
      <c r="E596" s="16"/>
      <c r="L596" s="13"/>
      <c r="M596" s="13"/>
      <c r="N596" s="13"/>
      <c r="O596" s="13"/>
      <c r="P596" s="13"/>
      <c r="Q596" s="152"/>
      <c r="R596" s="152"/>
      <c r="AG596" s="13"/>
    </row>
    <row r="597" ht="14.25" customHeight="1">
      <c r="A597" s="13"/>
      <c r="B597" s="16"/>
      <c r="C597" s="16"/>
      <c r="D597" s="16"/>
      <c r="E597" s="16"/>
      <c r="L597" s="13"/>
      <c r="M597" s="13"/>
      <c r="N597" s="13"/>
      <c r="O597" s="13"/>
      <c r="P597" s="13"/>
      <c r="Q597" s="152"/>
      <c r="R597" s="152"/>
      <c r="AG597" s="13"/>
    </row>
    <row r="598" ht="14.25" customHeight="1">
      <c r="A598" s="13"/>
      <c r="B598" s="16"/>
      <c r="C598" s="16"/>
      <c r="D598" s="16"/>
      <c r="E598" s="16"/>
      <c r="L598" s="13"/>
      <c r="M598" s="13"/>
      <c r="N598" s="13"/>
      <c r="O598" s="13"/>
      <c r="P598" s="13"/>
      <c r="Q598" s="152"/>
      <c r="R598" s="152"/>
      <c r="AG598" s="13"/>
    </row>
    <row r="599" ht="14.25" customHeight="1">
      <c r="A599" s="13"/>
      <c r="B599" s="16"/>
      <c r="C599" s="16"/>
      <c r="D599" s="16"/>
      <c r="E599" s="16"/>
      <c r="L599" s="13"/>
      <c r="M599" s="13"/>
      <c r="N599" s="13"/>
      <c r="O599" s="13"/>
      <c r="P599" s="13"/>
      <c r="Q599" s="152"/>
      <c r="R599" s="152"/>
      <c r="AG599" s="13"/>
    </row>
    <row r="600" ht="14.25" customHeight="1">
      <c r="A600" s="13"/>
      <c r="B600" s="16"/>
      <c r="C600" s="16"/>
      <c r="D600" s="16"/>
      <c r="E600" s="16"/>
      <c r="L600" s="13"/>
      <c r="M600" s="13"/>
      <c r="N600" s="13"/>
      <c r="O600" s="13"/>
      <c r="P600" s="13"/>
      <c r="Q600" s="152"/>
      <c r="R600" s="152"/>
      <c r="AG600" s="13"/>
    </row>
    <row r="601" ht="14.25" customHeight="1">
      <c r="A601" s="13"/>
      <c r="B601" s="16"/>
      <c r="C601" s="16"/>
      <c r="D601" s="16"/>
      <c r="E601" s="16"/>
      <c r="L601" s="13"/>
      <c r="M601" s="13"/>
      <c r="N601" s="13"/>
      <c r="O601" s="13"/>
      <c r="P601" s="13"/>
      <c r="Q601" s="152"/>
      <c r="R601" s="152"/>
      <c r="AG601" s="13"/>
    </row>
    <row r="602" ht="14.25" customHeight="1">
      <c r="A602" s="13"/>
      <c r="B602" s="16"/>
      <c r="C602" s="16"/>
      <c r="D602" s="16"/>
      <c r="E602" s="16"/>
      <c r="L602" s="13"/>
      <c r="M602" s="13"/>
      <c r="N602" s="13"/>
      <c r="O602" s="13"/>
      <c r="P602" s="13"/>
      <c r="Q602" s="152"/>
      <c r="R602" s="152"/>
      <c r="AG602" s="13"/>
    </row>
    <row r="603" ht="14.25" customHeight="1">
      <c r="A603" s="13"/>
      <c r="B603" s="16"/>
      <c r="C603" s="16"/>
      <c r="D603" s="16"/>
      <c r="E603" s="16"/>
      <c r="L603" s="13"/>
      <c r="M603" s="13"/>
      <c r="N603" s="13"/>
      <c r="O603" s="13"/>
      <c r="P603" s="13"/>
      <c r="Q603" s="152"/>
      <c r="R603" s="152"/>
      <c r="AG603" s="13"/>
    </row>
    <row r="604" ht="14.25" customHeight="1">
      <c r="A604" s="13"/>
      <c r="B604" s="16"/>
      <c r="C604" s="16"/>
      <c r="D604" s="16"/>
      <c r="E604" s="16"/>
      <c r="L604" s="13"/>
      <c r="M604" s="13"/>
      <c r="N604" s="13"/>
      <c r="O604" s="13"/>
      <c r="P604" s="13"/>
      <c r="Q604" s="152"/>
      <c r="R604" s="152"/>
      <c r="AG604" s="13"/>
    </row>
    <row r="605" ht="14.25" customHeight="1">
      <c r="A605" s="13"/>
      <c r="B605" s="16"/>
      <c r="C605" s="16"/>
      <c r="D605" s="16"/>
      <c r="E605" s="16"/>
      <c r="L605" s="13"/>
      <c r="M605" s="13"/>
      <c r="N605" s="13"/>
      <c r="O605" s="13"/>
      <c r="P605" s="13"/>
      <c r="Q605" s="152"/>
      <c r="R605" s="152"/>
      <c r="AG605" s="13"/>
    </row>
    <row r="606" ht="14.25" customHeight="1">
      <c r="A606" s="13"/>
      <c r="B606" s="16"/>
      <c r="C606" s="16"/>
      <c r="D606" s="16"/>
      <c r="E606" s="16"/>
      <c r="L606" s="13"/>
      <c r="M606" s="13"/>
      <c r="N606" s="13"/>
      <c r="O606" s="13"/>
      <c r="P606" s="13"/>
      <c r="Q606" s="152"/>
      <c r="R606" s="152"/>
      <c r="AG606" s="13"/>
    </row>
    <row r="607" ht="14.25" customHeight="1">
      <c r="A607" s="13"/>
      <c r="B607" s="16"/>
      <c r="C607" s="16"/>
      <c r="D607" s="16"/>
      <c r="E607" s="16"/>
      <c r="L607" s="13"/>
      <c r="M607" s="13"/>
      <c r="N607" s="13"/>
      <c r="O607" s="13"/>
      <c r="P607" s="13"/>
      <c r="Q607" s="152"/>
      <c r="R607" s="152"/>
      <c r="AG607" s="13"/>
    </row>
    <row r="608" ht="14.25" customHeight="1">
      <c r="A608" s="13"/>
      <c r="B608" s="16"/>
      <c r="C608" s="16"/>
      <c r="D608" s="16"/>
      <c r="E608" s="16"/>
      <c r="F608" s="155"/>
      <c r="L608" s="13"/>
      <c r="M608" s="13"/>
      <c r="N608" s="13"/>
      <c r="O608" s="13"/>
      <c r="P608" s="13"/>
      <c r="Q608" s="152"/>
      <c r="R608" s="152"/>
      <c r="AG608" s="13"/>
    </row>
    <row r="609" ht="14.25" customHeight="1">
      <c r="A609" s="13"/>
      <c r="B609" s="16"/>
      <c r="C609" s="16"/>
      <c r="D609" s="16"/>
      <c r="E609" s="16"/>
      <c r="L609" s="13"/>
      <c r="M609" s="13"/>
      <c r="N609" s="13"/>
      <c r="O609" s="13"/>
      <c r="P609" s="13"/>
      <c r="Q609" s="152"/>
      <c r="R609" s="152"/>
      <c r="AG609" s="13"/>
    </row>
    <row r="610" ht="14.25" customHeight="1">
      <c r="A610" s="13"/>
      <c r="B610" s="16"/>
      <c r="C610" s="16"/>
      <c r="D610" s="16"/>
      <c r="E610" s="16"/>
      <c r="L610" s="13"/>
      <c r="M610" s="13"/>
      <c r="N610" s="13"/>
      <c r="O610" s="13"/>
      <c r="P610" s="13"/>
      <c r="Q610" s="152"/>
      <c r="R610" s="152"/>
      <c r="AG610" s="13"/>
    </row>
    <row r="611" ht="14.25" customHeight="1">
      <c r="A611" s="13"/>
      <c r="B611" s="16"/>
      <c r="C611" s="16"/>
      <c r="D611" s="16"/>
      <c r="E611" s="16"/>
      <c r="L611" s="13"/>
      <c r="M611" s="13"/>
      <c r="N611" s="13"/>
      <c r="O611" s="13"/>
      <c r="P611" s="13"/>
      <c r="Q611" s="152"/>
      <c r="R611" s="152"/>
      <c r="AG611" s="13"/>
    </row>
    <row r="612" ht="14.25" customHeight="1">
      <c r="A612" s="13"/>
      <c r="B612" s="16"/>
      <c r="C612" s="16"/>
      <c r="D612" s="16"/>
      <c r="E612" s="16"/>
      <c r="L612" s="13"/>
      <c r="M612" s="13"/>
      <c r="N612" s="13"/>
      <c r="O612" s="13"/>
      <c r="P612" s="13"/>
      <c r="Q612" s="152"/>
      <c r="R612" s="152"/>
      <c r="AG612" s="13"/>
    </row>
    <row r="613" ht="14.25" customHeight="1">
      <c r="A613" s="13"/>
      <c r="B613" s="16"/>
      <c r="C613" s="16"/>
      <c r="D613" s="16"/>
      <c r="E613" s="16"/>
      <c r="L613" s="13"/>
      <c r="M613" s="13"/>
      <c r="N613" s="13"/>
      <c r="O613" s="13"/>
      <c r="P613" s="13"/>
      <c r="Q613" s="152"/>
      <c r="R613" s="152"/>
      <c r="AG613" s="13"/>
    </row>
    <row r="614" ht="14.25" customHeight="1">
      <c r="A614" s="13"/>
      <c r="B614" s="16"/>
      <c r="C614" s="16"/>
      <c r="D614" s="16"/>
      <c r="E614" s="16"/>
      <c r="F614" s="155"/>
      <c r="L614" s="13"/>
      <c r="M614" s="13"/>
      <c r="N614" s="13"/>
      <c r="O614" s="13"/>
      <c r="P614" s="13"/>
      <c r="Q614" s="152"/>
      <c r="R614" s="152"/>
      <c r="AG614" s="13"/>
    </row>
    <row r="615" ht="14.25" customHeight="1">
      <c r="A615" s="13"/>
      <c r="B615" s="16"/>
      <c r="C615" s="16"/>
      <c r="D615" s="16"/>
      <c r="E615" s="16"/>
      <c r="L615" s="13"/>
      <c r="M615" s="13"/>
      <c r="N615" s="13"/>
      <c r="O615" s="13"/>
      <c r="P615" s="13"/>
      <c r="Q615" s="152"/>
      <c r="R615" s="152"/>
      <c r="AG615" s="13"/>
    </row>
    <row r="616" ht="14.25" customHeight="1">
      <c r="A616" s="13"/>
      <c r="B616" s="16"/>
      <c r="C616" s="16"/>
      <c r="D616" s="16"/>
      <c r="E616" s="16"/>
      <c r="L616" s="13"/>
      <c r="M616" s="13"/>
      <c r="N616" s="13"/>
      <c r="O616" s="13"/>
      <c r="P616" s="13"/>
      <c r="Q616" s="152"/>
      <c r="R616" s="152"/>
      <c r="AG616" s="13"/>
    </row>
    <row r="617" ht="14.25" customHeight="1">
      <c r="A617" s="13"/>
      <c r="B617" s="16"/>
      <c r="C617" s="16"/>
      <c r="D617" s="16"/>
      <c r="E617" s="16"/>
      <c r="L617" s="13"/>
      <c r="M617" s="13"/>
      <c r="N617" s="13"/>
      <c r="O617" s="13"/>
      <c r="P617" s="13"/>
      <c r="Q617" s="152"/>
      <c r="R617" s="152"/>
      <c r="AG617" s="13"/>
    </row>
    <row r="618" ht="14.25" customHeight="1">
      <c r="A618" s="13"/>
      <c r="B618" s="16"/>
      <c r="C618" s="16"/>
      <c r="D618" s="16"/>
      <c r="E618" s="16"/>
      <c r="L618" s="13"/>
      <c r="M618" s="13"/>
      <c r="N618" s="13"/>
      <c r="O618" s="13"/>
      <c r="P618" s="13"/>
      <c r="Q618" s="152"/>
      <c r="R618" s="152"/>
      <c r="AG618" s="13"/>
    </row>
    <row r="619" ht="14.25" customHeight="1">
      <c r="A619" s="13"/>
      <c r="B619" s="16"/>
      <c r="C619" s="16"/>
      <c r="D619" s="16"/>
      <c r="E619" s="16"/>
      <c r="L619" s="13"/>
      <c r="M619" s="13"/>
      <c r="N619" s="13"/>
      <c r="O619" s="13"/>
      <c r="P619" s="13"/>
      <c r="Q619" s="152"/>
      <c r="R619" s="152"/>
      <c r="AG619" s="13"/>
    </row>
    <row r="620" ht="14.25" customHeight="1">
      <c r="A620" s="13"/>
      <c r="B620" s="16"/>
      <c r="C620" s="16"/>
      <c r="D620" s="16"/>
      <c r="E620" s="16"/>
      <c r="L620" s="13"/>
      <c r="M620" s="13"/>
      <c r="N620" s="13"/>
      <c r="O620" s="13"/>
      <c r="P620" s="13"/>
      <c r="Q620" s="152"/>
      <c r="R620" s="152"/>
      <c r="AG620" s="13"/>
    </row>
    <row r="621" ht="14.25" customHeight="1">
      <c r="A621" s="13"/>
      <c r="B621" s="16"/>
      <c r="C621" s="16"/>
      <c r="D621" s="16"/>
      <c r="E621" s="16"/>
      <c r="L621" s="13"/>
      <c r="M621" s="13"/>
      <c r="N621" s="13"/>
      <c r="O621" s="13"/>
      <c r="P621" s="13"/>
      <c r="Q621" s="152"/>
      <c r="R621" s="152"/>
      <c r="AG621" s="13"/>
    </row>
    <row r="622" ht="14.25" customHeight="1">
      <c r="A622" s="13"/>
      <c r="B622" s="16"/>
      <c r="C622" s="16"/>
      <c r="D622" s="16"/>
      <c r="E622" s="16"/>
      <c r="L622" s="13"/>
      <c r="M622" s="13"/>
      <c r="N622" s="13"/>
      <c r="O622" s="13"/>
      <c r="P622" s="13"/>
      <c r="Q622" s="152"/>
      <c r="R622" s="152"/>
      <c r="AG622" s="13"/>
    </row>
    <row r="623" ht="14.25" customHeight="1">
      <c r="A623" s="13"/>
      <c r="B623" s="16"/>
      <c r="C623" s="16"/>
      <c r="D623" s="16"/>
      <c r="E623" s="16"/>
      <c r="L623" s="13"/>
      <c r="M623" s="13"/>
      <c r="N623" s="13"/>
      <c r="O623" s="13"/>
      <c r="P623" s="13"/>
      <c r="Q623" s="152"/>
      <c r="R623" s="152"/>
      <c r="AG623" s="13"/>
    </row>
    <row r="624" ht="14.25" customHeight="1">
      <c r="A624" s="13"/>
      <c r="B624" s="16"/>
      <c r="C624" s="16"/>
      <c r="D624" s="16"/>
      <c r="E624" s="16"/>
      <c r="L624" s="13"/>
      <c r="M624" s="13"/>
      <c r="N624" s="13"/>
      <c r="O624" s="13"/>
      <c r="P624" s="13"/>
      <c r="Q624" s="152"/>
      <c r="R624" s="152"/>
      <c r="AG624" s="13"/>
    </row>
    <row r="625" ht="14.25" customHeight="1">
      <c r="A625" s="13"/>
      <c r="B625" s="16"/>
      <c r="C625" s="16"/>
      <c r="D625" s="16"/>
      <c r="E625" s="16"/>
      <c r="L625" s="13"/>
      <c r="M625" s="13"/>
      <c r="N625" s="13"/>
      <c r="O625" s="13"/>
      <c r="P625" s="13"/>
      <c r="Q625" s="152"/>
      <c r="R625" s="152"/>
      <c r="AG625" s="13"/>
    </row>
    <row r="626" ht="14.25" customHeight="1">
      <c r="A626" s="13"/>
      <c r="B626" s="16"/>
      <c r="C626" s="16"/>
      <c r="D626" s="16"/>
      <c r="E626" s="16"/>
      <c r="L626" s="13"/>
      <c r="M626" s="13"/>
      <c r="N626" s="13"/>
      <c r="O626" s="13"/>
      <c r="P626" s="13"/>
      <c r="Q626" s="152"/>
      <c r="R626" s="152"/>
      <c r="AG626" s="13"/>
    </row>
    <row r="627" ht="14.25" customHeight="1">
      <c r="A627" s="13"/>
      <c r="B627" s="16"/>
      <c r="C627" s="16"/>
      <c r="D627" s="16"/>
      <c r="E627" s="16"/>
      <c r="L627" s="13"/>
      <c r="M627" s="13"/>
      <c r="N627" s="13"/>
      <c r="O627" s="13"/>
      <c r="P627" s="13"/>
      <c r="Q627" s="152"/>
      <c r="R627" s="152"/>
      <c r="AG627" s="13"/>
    </row>
    <row r="628" ht="14.25" customHeight="1">
      <c r="A628" s="13"/>
      <c r="B628" s="16"/>
      <c r="C628" s="16"/>
      <c r="D628" s="16"/>
      <c r="E628" s="16"/>
      <c r="L628" s="13"/>
      <c r="M628" s="13"/>
      <c r="N628" s="13"/>
      <c r="O628" s="13"/>
      <c r="P628" s="13"/>
      <c r="Q628" s="152"/>
      <c r="R628" s="152"/>
      <c r="AG628" s="13"/>
    </row>
    <row r="629" ht="14.25" customHeight="1">
      <c r="A629" s="13"/>
      <c r="B629" s="16"/>
      <c r="C629" s="16"/>
      <c r="D629" s="16"/>
      <c r="E629" s="16"/>
      <c r="L629" s="13"/>
      <c r="M629" s="13"/>
      <c r="N629" s="13"/>
      <c r="O629" s="13"/>
      <c r="P629" s="13"/>
      <c r="Q629" s="152"/>
      <c r="R629" s="152"/>
      <c r="AG629" s="13"/>
    </row>
    <row r="630" ht="14.25" customHeight="1">
      <c r="A630" s="13"/>
      <c r="B630" s="16"/>
      <c r="C630" s="16"/>
      <c r="D630" s="16"/>
      <c r="E630" s="16"/>
      <c r="L630" s="13"/>
      <c r="M630" s="13"/>
      <c r="N630" s="13"/>
      <c r="O630" s="13"/>
      <c r="P630" s="13"/>
      <c r="Q630" s="152"/>
      <c r="R630" s="152"/>
      <c r="AG630" s="13"/>
    </row>
    <row r="631" ht="14.25" customHeight="1">
      <c r="A631" s="13"/>
      <c r="B631" s="16"/>
      <c r="C631" s="16"/>
      <c r="D631" s="16"/>
      <c r="E631" s="16"/>
      <c r="L631" s="13"/>
      <c r="M631" s="13"/>
      <c r="N631" s="13"/>
      <c r="O631" s="13"/>
      <c r="P631" s="13"/>
      <c r="Q631" s="152"/>
      <c r="R631" s="152"/>
      <c r="AG631" s="13"/>
    </row>
    <row r="632" ht="14.25" customHeight="1">
      <c r="A632" s="13"/>
      <c r="B632" s="16"/>
      <c r="C632" s="16"/>
      <c r="D632" s="16"/>
      <c r="E632" s="16"/>
      <c r="L632" s="13"/>
      <c r="M632" s="13"/>
      <c r="N632" s="13"/>
      <c r="O632" s="13"/>
      <c r="P632" s="13"/>
      <c r="Q632" s="152"/>
      <c r="R632" s="152"/>
      <c r="AG632" s="13"/>
    </row>
    <row r="633" ht="14.25" customHeight="1">
      <c r="A633" s="13"/>
      <c r="B633" s="16"/>
      <c r="C633" s="16"/>
      <c r="D633" s="16"/>
      <c r="E633" s="16"/>
      <c r="L633" s="13"/>
      <c r="M633" s="13"/>
      <c r="N633" s="13"/>
      <c r="O633" s="13"/>
      <c r="P633" s="13"/>
      <c r="Q633" s="152"/>
      <c r="R633" s="152"/>
      <c r="AG633" s="13"/>
    </row>
    <row r="634" ht="14.25" customHeight="1">
      <c r="A634" s="13"/>
      <c r="B634" s="16"/>
      <c r="C634" s="16"/>
      <c r="D634" s="16"/>
      <c r="E634" s="16"/>
      <c r="L634" s="13"/>
      <c r="M634" s="13"/>
      <c r="N634" s="13"/>
      <c r="O634" s="13"/>
      <c r="P634" s="13"/>
      <c r="Q634" s="152"/>
      <c r="R634" s="152"/>
      <c r="AG634" s="13"/>
    </row>
    <row r="635" ht="14.25" customHeight="1">
      <c r="A635" s="13"/>
      <c r="B635" s="16"/>
      <c r="C635" s="16"/>
      <c r="D635" s="16"/>
      <c r="E635" s="16"/>
      <c r="L635" s="13"/>
      <c r="M635" s="13"/>
      <c r="N635" s="13"/>
      <c r="O635" s="13"/>
      <c r="P635" s="13"/>
      <c r="Q635" s="152"/>
      <c r="R635" s="152"/>
      <c r="AG635" s="13"/>
    </row>
    <row r="636" ht="14.25" customHeight="1">
      <c r="A636" s="13"/>
      <c r="B636" s="16"/>
      <c r="C636" s="16"/>
      <c r="D636" s="16"/>
      <c r="E636" s="16"/>
      <c r="L636" s="13"/>
      <c r="M636" s="13"/>
      <c r="N636" s="13"/>
      <c r="O636" s="13"/>
      <c r="P636" s="13"/>
      <c r="Q636" s="152"/>
      <c r="R636" s="152"/>
      <c r="AG636" s="13"/>
    </row>
    <row r="637" ht="14.25" customHeight="1">
      <c r="A637" s="13"/>
      <c r="B637" s="16"/>
      <c r="C637" s="16"/>
      <c r="D637" s="16"/>
      <c r="E637" s="16"/>
      <c r="L637" s="13"/>
      <c r="M637" s="13"/>
      <c r="N637" s="13"/>
      <c r="O637" s="13"/>
      <c r="P637" s="13"/>
      <c r="Q637" s="152"/>
      <c r="R637" s="152"/>
      <c r="AG637" s="13"/>
    </row>
    <row r="638" ht="14.25" customHeight="1">
      <c r="A638" s="13"/>
      <c r="B638" s="16"/>
      <c r="C638" s="16"/>
      <c r="D638" s="16"/>
      <c r="E638" s="16"/>
      <c r="L638" s="13"/>
      <c r="M638" s="13"/>
      <c r="N638" s="13"/>
      <c r="O638" s="13"/>
      <c r="P638" s="13"/>
      <c r="Q638" s="152"/>
      <c r="R638" s="152"/>
      <c r="AG638" s="13"/>
    </row>
    <row r="639" ht="14.25" customHeight="1">
      <c r="A639" s="13"/>
      <c r="B639" s="16"/>
      <c r="C639" s="16"/>
      <c r="D639" s="16"/>
      <c r="E639" s="16"/>
      <c r="F639" s="155"/>
      <c r="L639" s="13"/>
      <c r="M639" s="13"/>
      <c r="N639" s="13"/>
      <c r="O639" s="13"/>
      <c r="P639" s="13"/>
      <c r="Q639" s="152"/>
      <c r="R639" s="152"/>
      <c r="AG639" s="13"/>
    </row>
    <row r="640" ht="14.25" customHeight="1">
      <c r="A640" s="13"/>
      <c r="B640" s="16"/>
      <c r="C640" s="16"/>
      <c r="D640" s="16"/>
      <c r="E640" s="16"/>
      <c r="L640" s="13"/>
      <c r="M640" s="13"/>
      <c r="N640" s="13"/>
      <c r="O640" s="13"/>
      <c r="P640" s="13"/>
      <c r="Q640" s="152"/>
      <c r="R640" s="152"/>
      <c r="AG640" s="13"/>
    </row>
    <row r="641" ht="14.25" customHeight="1">
      <c r="A641" s="13"/>
      <c r="B641" s="16"/>
      <c r="C641" s="16"/>
      <c r="D641" s="16"/>
      <c r="E641" s="16"/>
      <c r="L641" s="13"/>
      <c r="M641" s="13"/>
      <c r="N641" s="13"/>
      <c r="O641" s="13"/>
      <c r="P641" s="13"/>
      <c r="Q641" s="152"/>
      <c r="R641" s="152"/>
      <c r="AG641" s="13"/>
    </row>
    <row r="642" ht="14.25" customHeight="1">
      <c r="A642" s="13"/>
      <c r="B642" s="16"/>
      <c r="C642" s="16"/>
      <c r="D642" s="16"/>
      <c r="E642" s="16"/>
      <c r="L642" s="13"/>
      <c r="M642" s="13"/>
      <c r="N642" s="13"/>
      <c r="O642" s="13"/>
      <c r="P642" s="13"/>
      <c r="Q642" s="152"/>
      <c r="R642" s="152"/>
      <c r="AG642" s="13"/>
    </row>
    <row r="643" ht="14.25" customHeight="1">
      <c r="A643" s="13"/>
      <c r="B643" s="16"/>
      <c r="C643" s="16"/>
      <c r="D643" s="16"/>
      <c r="E643" s="16"/>
      <c r="L643" s="13"/>
      <c r="M643" s="13"/>
      <c r="N643" s="13"/>
      <c r="O643" s="13"/>
      <c r="P643" s="13"/>
      <c r="Q643" s="152"/>
      <c r="R643" s="152"/>
      <c r="AG643" s="13"/>
    </row>
    <row r="644" ht="14.25" customHeight="1">
      <c r="A644" s="13"/>
      <c r="B644" s="16"/>
      <c r="C644" s="16"/>
      <c r="D644" s="16"/>
      <c r="E644" s="16"/>
      <c r="L644" s="13"/>
      <c r="M644" s="13"/>
      <c r="N644" s="13"/>
      <c r="O644" s="13"/>
      <c r="P644" s="13"/>
      <c r="Q644" s="152"/>
      <c r="R644" s="152"/>
      <c r="AG644" s="13"/>
    </row>
    <row r="645" ht="14.25" customHeight="1">
      <c r="A645" s="13"/>
      <c r="B645" s="16"/>
      <c r="C645" s="16"/>
      <c r="D645" s="16"/>
      <c r="E645" s="16"/>
      <c r="L645" s="13"/>
      <c r="M645" s="13"/>
      <c r="N645" s="13"/>
      <c r="O645" s="13"/>
      <c r="P645" s="13"/>
      <c r="Q645" s="152"/>
      <c r="R645" s="152"/>
      <c r="AG645" s="13"/>
    </row>
    <row r="646" ht="14.25" customHeight="1">
      <c r="A646" s="13"/>
      <c r="B646" s="16"/>
      <c r="C646" s="16"/>
      <c r="D646" s="16"/>
      <c r="E646" s="16"/>
      <c r="L646" s="13"/>
      <c r="M646" s="13"/>
      <c r="N646" s="13"/>
      <c r="O646" s="13"/>
      <c r="P646" s="13"/>
      <c r="Q646" s="152"/>
      <c r="R646" s="152"/>
      <c r="AG646" s="13"/>
    </row>
    <row r="647" ht="14.25" customHeight="1">
      <c r="A647" s="13"/>
      <c r="B647" s="16"/>
      <c r="C647" s="16"/>
      <c r="D647" s="16"/>
      <c r="E647" s="16"/>
      <c r="L647" s="13"/>
      <c r="M647" s="13"/>
      <c r="N647" s="13"/>
      <c r="O647" s="13"/>
      <c r="P647" s="13"/>
      <c r="Q647" s="152"/>
      <c r="R647" s="152"/>
      <c r="AG647" s="13"/>
    </row>
    <row r="648" ht="14.25" customHeight="1">
      <c r="A648" s="13"/>
      <c r="B648" s="16"/>
      <c r="C648" s="16"/>
      <c r="D648" s="16"/>
      <c r="E648" s="16"/>
      <c r="L648" s="13"/>
      <c r="M648" s="13"/>
      <c r="N648" s="13"/>
      <c r="O648" s="13"/>
      <c r="P648" s="13"/>
      <c r="Q648" s="152"/>
      <c r="R648" s="152"/>
      <c r="AG648" s="13"/>
    </row>
    <row r="649" ht="14.25" customHeight="1">
      <c r="A649" s="13"/>
      <c r="B649" s="16"/>
      <c r="C649" s="16"/>
      <c r="D649" s="16"/>
      <c r="E649" s="16"/>
      <c r="L649" s="13"/>
      <c r="M649" s="13"/>
      <c r="N649" s="13"/>
      <c r="O649" s="13"/>
      <c r="P649" s="13"/>
      <c r="Q649" s="152"/>
      <c r="R649" s="152"/>
      <c r="AG649" s="13"/>
    </row>
    <row r="650" ht="14.25" customHeight="1">
      <c r="A650" s="13"/>
      <c r="B650" s="16"/>
      <c r="C650" s="16"/>
      <c r="D650" s="16"/>
      <c r="E650" s="16"/>
      <c r="L650" s="13"/>
      <c r="M650" s="13"/>
      <c r="N650" s="13"/>
      <c r="O650" s="13"/>
      <c r="P650" s="13"/>
      <c r="Q650" s="152"/>
      <c r="R650" s="152"/>
      <c r="AG650" s="13"/>
    </row>
    <row r="651" ht="14.25" customHeight="1">
      <c r="A651" s="13"/>
      <c r="B651" s="16"/>
      <c r="C651" s="16"/>
      <c r="D651" s="16"/>
      <c r="E651" s="16"/>
      <c r="L651" s="13"/>
      <c r="M651" s="13"/>
      <c r="N651" s="13"/>
      <c r="O651" s="13"/>
      <c r="P651" s="13"/>
      <c r="Q651" s="152"/>
      <c r="R651" s="152"/>
      <c r="AG651" s="13"/>
    </row>
    <row r="652" ht="14.25" customHeight="1">
      <c r="A652" s="13"/>
      <c r="B652" s="16"/>
      <c r="C652" s="16"/>
      <c r="D652" s="16"/>
      <c r="E652" s="16"/>
      <c r="L652" s="13"/>
      <c r="M652" s="13"/>
      <c r="N652" s="13"/>
      <c r="O652" s="13"/>
      <c r="P652" s="13"/>
      <c r="Q652" s="152"/>
      <c r="R652" s="152"/>
      <c r="AG652" s="13"/>
    </row>
  </sheetData>
  <autoFilter ref="$A$1:$AF$500">
    <sortState ref="A1:AF500">
      <sortCondition ref="D1:D500"/>
      <sortCondition ref="C1:C500"/>
    </sortState>
  </autoFilter>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75"/>
    <col customWidth="1" min="2" max="2" width="30.13"/>
    <col customWidth="1" min="3" max="3" width="18.88"/>
    <col customWidth="1" min="4" max="4" width="36.5"/>
    <col customWidth="1" min="5" max="5" width="23.75"/>
    <col customWidth="1" min="6" max="6" width="8.75"/>
    <col customWidth="1" min="7" max="7" width="10.63"/>
    <col customWidth="1" min="8" max="10" width="8.75"/>
    <col customWidth="1" min="11" max="11" width="8.63"/>
    <col customWidth="1" min="12" max="12" width="9.38"/>
    <col customWidth="1" min="13" max="13" width="8.63"/>
    <col customWidth="1" min="14" max="14" width="4.25"/>
    <col customWidth="1" min="15" max="20" width="8.63"/>
    <col customWidth="1" min="21" max="21" width="8.75"/>
    <col customWidth="1" min="22" max="40" width="8.63"/>
  </cols>
  <sheetData>
    <row r="1" ht="37.5" customHeight="1">
      <c r="A1" s="1" t="s">
        <v>0</v>
      </c>
      <c r="B1" s="3" t="s">
        <v>4</v>
      </c>
      <c r="C1" s="4" t="s">
        <v>1149</v>
      </c>
      <c r="D1" s="8" t="s">
        <v>1150</v>
      </c>
      <c r="E1" s="6" t="s">
        <v>12</v>
      </c>
      <c r="F1" s="6" t="s">
        <v>13</v>
      </c>
      <c r="G1" s="6" t="s">
        <v>14</v>
      </c>
      <c r="H1" s="6" t="s">
        <v>15</v>
      </c>
      <c r="I1" s="6" t="s">
        <v>18</v>
      </c>
      <c r="J1" s="6" t="s">
        <v>19</v>
      </c>
      <c r="K1" s="8" t="s">
        <v>20</v>
      </c>
      <c r="L1" s="8" t="s">
        <v>21</v>
      </c>
      <c r="M1" s="8" t="s">
        <v>1151</v>
      </c>
      <c r="N1" s="11" t="s">
        <v>1152</v>
      </c>
      <c r="O1" s="8" t="s">
        <v>26</v>
      </c>
      <c r="P1" s="8" t="s">
        <v>1153</v>
      </c>
      <c r="Q1" s="11" t="s">
        <v>28</v>
      </c>
      <c r="R1" s="8" t="s">
        <v>29</v>
      </c>
      <c r="U1" s="13"/>
    </row>
    <row r="2" ht="14.25" hidden="1" customHeight="1">
      <c r="A2" s="25">
        <v>33.0</v>
      </c>
      <c r="B2" s="156" t="s">
        <v>236</v>
      </c>
      <c r="C2" s="157" t="s">
        <v>766</v>
      </c>
      <c r="D2" s="158" t="s">
        <v>768</v>
      </c>
      <c r="E2" s="25" t="s">
        <v>113</v>
      </c>
      <c r="F2" s="25">
        <v>2021.0</v>
      </c>
      <c r="G2" s="25">
        <v>3.0</v>
      </c>
      <c r="H2" s="25" t="s">
        <v>43</v>
      </c>
      <c r="I2" s="25" t="s">
        <v>114</v>
      </c>
      <c r="J2" s="25" t="s">
        <v>39</v>
      </c>
      <c r="K2" s="157"/>
      <c r="L2" s="157"/>
      <c r="M2" s="157">
        <v>419.0</v>
      </c>
      <c r="N2" s="157"/>
      <c r="O2" s="157">
        <v>1620.0</v>
      </c>
      <c r="P2" s="157"/>
      <c r="Q2" s="157"/>
      <c r="R2" s="157"/>
      <c r="S2" s="157"/>
      <c r="T2" s="157"/>
      <c r="U2" s="13"/>
    </row>
    <row r="3" ht="14.25" hidden="1" customHeight="1">
      <c r="A3" s="25">
        <v>33.0</v>
      </c>
      <c r="B3" s="156" t="s">
        <v>236</v>
      </c>
      <c r="C3" s="157" t="s">
        <v>1154</v>
      </c>
      <c r="D3" s="157" t="s">
        <v>768</v>
      </c>
      <c r="E3" s="25" t="s">
        <v>121</v>
      </c>
      <c r="F3" s="25">
        <v>2022.0</v>
      </c>
      <c r="G3" s="25">
        <v>3.0</v>
      </c>
      <c r="H3" s="25" t="s">
        <v>43</v>
      </c>
      <c r="I3" s="25" t="s">
        <v>114</v>
      </c>
      <c r="J3" s="25" t="s">
        <v>39</v>
      </c>
      <c r="K3" s="157">
        <v>1.59</v>
      </c>
      <c r="L3" s="157"/>
      <c r="M3" s="157"/>
      <c r="N3" s="157"/>
      <c r="O3" s="157"/>
      <c r="P3" s="157"/>
      <c r="Q3" s="157"/>
      <c r="R3" s="157"/>
      <c r="S3" s="157"/>
      <c r="T3" s="157"/>
      <c r="U3" s="13"/>
    </row>
    <row r="4" ht="14.25" hidden="1" customHeight="1">
      <c r="A4" s="25">
        <v>34.0</v>
      </c>
      <c r="B4" s="156" t="s">
        <v>239</v>
      </c>
      <c r="C4" s="157" t="s">
        <v>766</v>
      </c>
      <c r="D4" s="157" t="s">
        <v>768</v>
      </c>
      <c r="E4" s="25" t="s">
        <v>111</v>
      </c>
      <c r="F4" s="25">
        <v>2020.0</v>
      </c>
      <c r="G4" s="25">
        <v>3.0</v>
      </c>
      <c r="H4" s="25" t="s">
        <v>43</v>
      </c>
      <c r="I4" s="25" t="s">
        <v>114</v>
      </c>
      <c r="J4" s="25" t="s">
        <v>39</v>
      </c>
      <c r="K4" s="157"/>
      <c r="L4" s="157"/>
      <c r="M4" s="157"/>
      <c r="N4" s="157"/>
      <c r="O4" s="157"/>
      <c r="P4" s="157"/>
      <c r="Q4" s="157"/>
      <c r="R4" s="157"/>
      <c r="S4" s="157"/>
      <c r="T4" s="157"/>
      <c r="U4" s="13"/>
    </row>
    <row r="5" ht="14.25" customHeight="1">
      <c r="A5" s="32">
        <v>34.0</v>
      </c>
      <c r="B5" s="38" t="s">
        <v>239</v>
      </c>
      <c r="C5" s="39" t="s">
        <v>766</v>
      </c>
      <c r="D5" s="61" t="s">
        <v>768</v>
      </c>
      <c r="E5" s="32" t="s">
        <v>35</v>
      </c>
      <c r="F5" s="44">
        <v>2020.0</v>
      </c>
      <c r="G5" s="32">
        <v>2.0</v>
      </c>
      <c r="H5" s="32" t="s">
        <v>43</v>
      </c>
      <c r="I5" s="32" t="s">
        <v>38</v>
      </c>
      <c r="J5" s="32" t="s">
        <v>39</v>
      </c>
      <c r="K5" s="45">
        <v>1.157586397</v>
      </c>
      <c r="L5" s="39"/>
      <c r="M5" s="39"/>
      <c r="N5" s="39"/>
      <c r="O5" s="39"/>
      <c r="P5" s="39"/>
      <c r="Q5" s="39"/>
      <c r="R5" s="39"/>
      <c r="S5" s="39"/>
      <c r="T5" s="39"/>
      <c r="U5" s="32"/>
      <c r="V5" s="26"/>
      <c r="W5" s="26"/>
      <c r="X5" s="26"/>
      <c r="Y5" s="26"/>
      <c r="Z5" s="26"/>
      <c r="AA5" s="26"/>
      <c r="AB5" s="26"/>
      <c r="AC5" s="26"/>
      <c r="AD5" s="26"/>
      <c r="AE5" s="26"/>
      <c r="AF5" s="26"/>
      <c r="AG5" s="26"/>
      <c r="AH5" s="26"/>
      <c r="AI5" s="26"/>
      <c r="AJ5" s="26"/>
      <c r="AK5" s="26"/>
      <c r="AL5" s="26"/>
      <c r="AM5" s="26"/>
      <c r="AN5" s="26"/>
    </row>
    <row r="6" ht="14.25" hidden="1" customHeight="1">
      <c r="A6" s="25">
        <v>33.0</v>
      </c>
      <c r="B6" s="156" t="s">
        <v>236</v>
      </c>
      <c r="C6" s="157" t="s">
        <v>767</v>
      </c>
      <c r="D6" s="157" t="s">
        <v>1155</v>
      </c>
      <c r="E6" s="25" t="s">
        <v>150</v>
      </c>
      <c r="F6" s="25">
        <v>2022.0</v>
      </c>
      <c r="G6" s="25">
        <v>3.0</v>
      </c>
      <c r="H6" s="25" t="s">
        <v>36</v>
      </c>
      <c r="I6" s="25" t="s">
        <v>38</v>
      </c>
      <c r="J6" s="25" t="s">
        <v>39</v>
      </c>
      <c r="K6" s="159">
        <v>0.6983240223463688</v>
      </c>
      <c r="L6" s="157"/>
      <c r="M6" s="157"/>
      <c r="N6" s="157"/>
      <c r="O6" s="157"/>
      <c r="P6" s="157"/>
      <c r="Q6" s="157"/>
      <c r="R6" s="157"/>
      <c r="S6" s="157"/>
      <c r="T6" s="157"/>
      <c r="U6" s="13"/>
    </row>
    <row r="7" ht="14.25" hidden="1" customHeight="1">
      <c r="A7" s="25">
        <v>36.0</v>
      </c>
      <c r="B7" s="156" t="s">
        <v>84</v>
      </c>
      <c r="C7" s="157"/>
      <c r="D7" s="158" t="s">
        <v>94</v>
      </c>
      <c r="E7" s="25" t="s">
        <v>217</v>
      </c>
      <c r="F7" s="25">
        <v>2019.0</v>
      </c>
      <c r="G7" s="25">
        <v>3.0</v>
      </c>
      <c r="H7" s="25" t="s">
        <v>46</v>
      </c>
      <c r="I7" s="25" t="s">
        <v>114</v>
      </c>
      <c r="J7" s="25" t="s">
        <v>189</v>
      </c>
      <c r="K7" s="157"/>
      <c r="L7" s="157"/>
      <c r="M7" s="157"/>
      <c r="N7" s="157"/>
      <c r="O7" s="157"/>
      <c r="P7" s="157"/>
      <c r="Q7" s="157"/>
      <c r="R7" s="157"/>
      <c r="S7" s="157"/>
      <c r="T7" s="157"/>
      <c r="U7" s="13"/>
    </row>
    <row r="8" ht="14.25" customHeight="1">
      <c r="A8" s="32">
        <v>36.0</v>
      </c>
      <c r="B8" s="38" t="s">
        <v>84</v>
      </c>
      <c r="C8" s="39"/>
      <c r="D8" s="39" t="s">
        <v>94</v>
      </c>
      <c r="E8" s="32" t="s">
        <v>35</v>
      </c>
      <c r="F8" s="44">
        <v>2020.0</v>
      </c>
      <c r="G8" s="32">
        <v>2.0</v>
      </c>
      <c r="H8" s="32" t="s">
        <v>46</v>
      </c>
      <c r="I8" s="32" t="s">
        <v>38</v>
      </c>
      <c r="J8" s="32" t="s">
        <v>39</v>
      </c>
      <c r="K8" s="45">
        <v>1.344470746</v>
      </c>
      <c r="L8" s="39"/>
      <c r="M8" s="39"/>
      <c r="N8" s="39"/>
      <c r="O8" s="39"/>
      <c r="P8" s="39"/>
      <c r="Q8" s="39"/>
      <c r="R8" s="39"/>
      <c r="S8" s="39"/>
      <c r="T8" s="39"/>
      <c r="U8" s="32"/>
      <c r="V8" s="26"/>
      <c r="W8" s="26"/>
      <c r="X8" s="26"/>
      <c r="Y8" s="26"/>
      <c r="Z8" s="26"/>
      <c r="AA8" s="26"/>
      <c r="AB8" s="26"/>
      <c r="AC8" s="26"/>
      <c r="AD8" s="26"/>
      <c r="AE8" s="26"/>
      <c r="AF8" s="26"/>
      <c r="AG8" s="26"/>
      <c r="AH8" s="26"/>
      <c r="AI8" s="26"/>
      <c r="AJ8" s="26"/>
      <c r="AK8" s="26"/>
      <c r="AL8" s="26"/>
      <c r="AM8" s="26"/>
      <c r="AN8" s="26"/>
    </row>
    <row r="9" ht="14.25" customHeight="1">
      <c r="A9" s="32">
        <v>37.0</v>
      </c>
      <c r="B9" s="38" t="s">
        <v>107</v>
      </c>
      <c r="C9" s="39" t="s">
        <v>272</v>
      </c>
      <c r="D9" s="61" t="s">
        <v>273</v>
      </c>
      <c r="E9" s="32" t="s">
        <v>35</v>
      </c>
      <c r="F9" s="44">
        <v>2020.0</v>
      </c>
      <c r="G9" s="32">
        <v>2.0</v>
      </c>
      <c r="H9" s="32" t="s">
        <v>43</v>
      </c>
      <c r="I9" s="32" t="s">
        <v>38</v>
      </c>
      <c r="J9" s="32" t="s">
        <v>39</v>
      </c>
      <c r="K9" s="45">
        <v>1.191998124</v>
      </c>
      <c r="L9" s="39"/>
      <c r="M9" s="39"/>
      <c r="N9" s="39"/>
      <c r="O9" s="39"/>
      <c r="P9" s="39"/>
      <c r="Q9" s="39"/>
      <c r="R9" s="39"/>
      <c r="S9" s="39"/>
      <c r="T9" s="39"/>
      <c r="U9" s="32"/>
      <c r="V9" s="26"/>
      <c r="W9" s="26"/>
      <c r="X9" s="26"/>
      <c r="Y9" s="26"/>
      <c r="Z9" s="26"/>
      <c r="AA9" s="26"/>
      <c r="AB9" s="26"/>
      <c r="AC9" s="26"/>
      <c r="AD9" s="26"/>
      <c r="AE9" s="26"/>
      <c r="AF9" s="26"/>
      <c r="AG9" s="26"/>
      <c r="AH9" s="26"/>
      <c r="AI9" s="26"/>
      <c r="AJ9" s="26"/>
      <c r="AK9" s="26"/>
      <c r="AL9" s="26"/>
      <c r="AM9" s="26"/>
      <c r="AN9" s="26"/>
    </row>
    <row r="10" ht="14.25" customHeight="1">
      <c r="A10" s="32">
        <v>37.0</v>
      </c>
      <c r="B10" s="38" t="s">
        <v>107</v>
      </c>
      <c r="C10" s="39" t="s">
        <v>272</v>
      </c>
      <c r="D10" s="39" t="s">
        <v>274</v>
      </c>
      <c r="E10" s="32" t="s">
        <v>150</v>
      </c>
      <c r="F10" s="32">
        <v>2022.0</v>
      </c>
      <c r="G10" s="32">
        <v>3.0</v>
      </c>
      <c r="H10" s="32" t="s">
        <v>43</v>
      </c>
      <c r="I10" s="32" t="s">
        <v>38</v>
      </c>
      <c r="J10" s="32" t="s">
        <v>39</v>
      </c>
      <c r="K10" s="68">
        <v>1.163265306122449</v>
      </c>
      <c r="L10" s="39"/>
      <c r="M10" s="39"/>
      <c r="N10" s="39"/>
      <c r="O10" s="39"/>
      <c r="P10" s="39"/>
      <c r="Q10" s="39"/>
      <c r="R10" s="39"/>
      <c r="S10" s="39"/>
      <c r="T10" s="39"/>
      <c r="U10" s="32"/>
      <c r="V10" s="26"/>
      <c r="W10" s="26"/>
      <c r="X10" s="26"/>
      <c r="Y10" s="26"/>
      <c r="Z10" s="26"/>
      <c r="AA10" s="26"/>
      <c r="AB10" s="26"/>
      <c r="AC10" s="26"/>
      <c r="AD10" s="26"/>
      <c r="AE10" s="26"/>
      <c r="AF10" s="26"/>
      <c r="AG10" s="26"/>
      <c r="AH10" s="26"/>
      <c r="AI10" s="26"/>
      <c r="AJ10" s="26"/>
      <c r="AK10" s="26"/>
      <c r="AL10" s="26"/>
      <c r="AM10" s="26"/>
      <c r="AN10" s="26"/>
    </row>
    <row r="11" ht="14.25" customHeight="1">
      <c r="A11" s="32">
        <v>34.0</v>
      </c>
      <c r="B11" s="38" t="s">
        <v>239</v>
      </c>
      <c r="C11" s="39" t="s">
        <v>742</v>
      </c>
      <c r="D11" s="49" t="s">
        <v>743</v>
      </c>
      <c r="E11" s="32" t="s">
        <v>123</v>
      </c>
      <c r="F11" s="32">
        <v>2020.0</v>
      </c>
      <c r="G11" s="32">
        <v>3.0</v>
      </c>
      <c r="H11" s="32" t="s">
        <v>36</v>
      </c>
      <c r="I11" s="32" t="s">
        <v>114</v>
      </c>
      <c r="J11" s="32" t="s">
        <v>47</v>
      </c>
      <c r="K11" s="39"/>
      <c r="L11" s="39"/>
      <c r="M11" s="39"/>
      <c r="N11" s="39"/>
      <c r="O11" s="39"/>
      <c r="P11" s="39"/>
      <c r="Q11" s="39"/>
      <c r="R11" s="39"/>
      <c r="S11" s="39"/>
      <c r="T11" s="39"/>
      <c r="U11" s="32"/>
      <c r="V11" s="26"/>
      <c r="W11" s="26"/>
      <c r="X11" s="26"/>
      <c r="Y11" s="26"/>
      <c r="Z11" s="26"/>
      <c r="AA11" s="26"/>
      <c r="AB11" s="26"/>
      <c r="AC11" s="26"/>
      <c r="AD11" s="26"/>
      <c r="AE11" s="26"/>
      <c r="AF11" s="26"/>
      <c r="AG11" s="26"/>
      <c r="AH11" s="26"/>
      <c r="AI11" s="26"/>
      <c r="AJ11" s="26"/>
      <c r="AK11" s="26"/>
      <c r="AL11" s="26"/>
      <c r="AM11" s="26"/>
      <c r="AN11" s="26"/>
    </row>
    <row r="12" ht="14.25" customHeight="1">
      <c r="A12" s="32">
        <v>34.0</v>
      </c>
      <c r="B12" s="38" t="s">
        <v>239</v>
      </c>
      <c r="C12" s="39" t="s">
        <v>742</v>
      </c>
      <c r="D12" s="39" t="s">
        <v>743</v>
      </c>
      <c r="E12" s="32" t="s">
        <v>111</v>
      </c>
      <c r="F12" s="32">
        <v>2020.0</v>
      </c>
      <c r="G12" s="32">
        <v>3.0</v>
      </c>
      <c r="H12" s="32" t="s">
        <v>43</v>
      </c>
      <c r="I12" s="32" t="s">
        <v>114</v>
      </c>
      <c r="J12" s="32" t="s">
        <v>39</v>
      </c>
      <c r="K12" s="39"/>
      <c r="L12" s="39"/>
      <c r="M12" s="39"/>
      <c r="N12" s="39"/>
      <c r="O12" s="39"/>
      <c r="P12" s="39"/>
      <c r="Q12" s="39"/>
      <c r="R12" s="39"/>
      <c r="S12" s="39"/>
      <c r="T12" s="39"/>
      <c r="U12" s="32"/>
      <c r="V12" s="26"/>
      <c r="W12" s="26"/>
      <c r="X12" s="26"/>
      <c r="Y12" s="26"/>
      <c r="Z12" s="26"/>
      <c r="AA12" s="26"/>
      <c r="AB12" s="26"/>
      <c r="AC12" s="26"/>
      <c r="AD12" s="26"/>
      <c r="AE12" s="26"/>
      <c r="AF12" s="26"/>
      <c r="AG12" s="26"/>
      <c r="AH12" s="26"/>
      <c r="AI12" s="26"/>
      <c r="AJ12" s="26"/>
      <c r="AK12" s="26"/>
      <c r="AL12" s="26"/>
      <c r="AM12" s="26"/>
      <c r="AN12" s="26"/>
    </row>
    <row r="13" ht="14.25" customHeight="1">
      <c r="A13" s="32">
        <v>34.0</v>
      </c>
      <c r="B13" s="38" t="s">
        <v>239</v>
      </c>
      <c r="C13" s="39" t="s">
        <v>742</v>
      </c>
      <c r="D13" s="39" t="s">
        <v>743</v>
      </c>
      <c r="E13" s="32" t="s">
        <v>186</v>
      </c>
      <c r="F13" s="32">
        <v>2021.0</v>
      </c>
      <c r="G13" s="32">
        <v>2.0</v>
      </c>
      <c r="H13" s="32" t="s">
        <v>46</v>
      </c>
      <c r="I13" s="32" t="s">
        <v>38</v>
      </c>
      <c r="J13" s="32" t="s">
        <v>47</v>
      </c>
      <c r="K13" s="72">
        <v>1.391373621</v>
      </c>
      <c r="L13" s="39"/>
      <c r="M13" s="39"/>
      <c r="N13" s="39"/>
      <c r="O13" s="39"/>
      <c r="P13" s="39"/>
      <c r="Q13" s="39"/>
      <c r="R13" s="39"/>
      <c r="S13" s="39"/>
      <c r="T13" s="39"/>
      <c r="U13" s="32"/>
      <c r="V13" s="26"/>
      <c r="W13" s="26"/>
      <c r="X13" s="26"/>
      <c r="Y13" s="26"/>
      <c r="Z13" s="26"/>
      <c r="AA13" s="26"/>
      <c r="AB13" s="26"/>
      <c r="AC13" s="26"/>
      <c r="AD13" s="26"/>
      <c r="AE13" s="26"/>
      <c r="AF13" s="26"/>
      <c r="AG13" s="26"/>
      <c r="AH13" s="26"/>
      <c r="AI13" s="26"/>
      <c r="AJ13" s="26"/>
      <c r="AK13" s="26"/>
      <c r="AL13" s="26"/>
      <c r="AM13" s="26"/>
      <c r="AN13" s="26"/>
    </row>
    <row r="14" ht="14.25" hidden="1" customHeight="1">
      <c r="A14" s="25">
        <v>34.0</v>
      </c>
      <c r="B14" s="156" t="s">
        <v>239</v>
      </c>
      <c r="C14" s="157" t="s">
        <v>742</v>
      </c>
      <c r="D14" s="160" t="s">
        <v>743</v>
      </c>
      <c r="E14" s="25" t="s">
        <v>35</v>
      </c>
      <c r="F14" s="161">
        <v>2020.0</v>
      </c>
      <c r="G14" s="25">
        <v>2.0</v>
      </c>
      <c r="H14" s="25" t="s">
        <v>43</v>
      </c>
      <c r="I14" s="25" t="s">
        <v>38</v>
      </c>
      <c r="J14" s="25" t="s">
        <v>47</v>
      </c>
      <c r="K14" s="162">
        <v>0.890391337</v>
      </c>
      <c r="L14" s="157"/>
      <c r="M14" s="157"/>
      <c r="N14" s="157"/>
      <c r="O14" s="157"/>
      <c r="P14" s="157"/>
      <c r="Q14" s="157"/>
      <c r="R14" s="157"/>
      <c r="S14" s="157"/>
      <c r="T14" s="157"/>
      <c r="U14" s="13"/>
    </row>
    <row r="15" ht="14.25" hidden="1" customHeight="1">
      <c r="A15" s="67">
        <v>37.0</v>
      </c>
      <c r="B15" s="163" t="s">
        <v>107</v>
      </c>
      <c r="C15" s="164"/>
      <c r="D15" s="165" t="s">
        <v>1156</v>
      </c>
      <c r="E15" s="67" t="s">
        <v>35</v>
      </c>
      <c r="F15" s="166">
        <v>2020.0</v>
      </c>
      <c r="G15" s="67">
        <v>2.0</v>
      </c>
      <c r="H15" s="67" t="s">
        <v>43</v>
      </c>
      <c r="I15" s="67" t="s">
        <v>38</v>
      </c>
      <c r="J15" s="67" t="s">
        <v>39</v>
      </c>
      <c r="K15" s="167">
        <v>0.927726785</v>
      </c>
      <c r="L15" s="164"/>
      <c r="M15" s="164"/>
      <c r="N15" s="164"/>
      <c r="O15" s="164"/>
      <c r="P15" s="164"/>
      <c r="Q15" s="164"/>
      <c r="R15" s="164"/>
      <c r="S15" s="164"/>
      <c r="T15" s="164"/>
      <c r="U15" s="67"/>
    </row>
    <row r="16" ht="14.25" customHeight="1">
      <c r="A16" s="32">
        <v>37.0</v>
      </c>
      <c r="B16" s="38" t="s">
        <v>107</v>
      </c>
      <c r="C16" s="39" t="s">
        <v>941</v>
      </c>
      <c r="D16" s="39" t="s">
        <v>942</v>
      </c>
      <c r="E16" s="32" t="s">
        <v>486</v>
      </c>
      <c r="F16" s="32">
        <v>2022.0</v>
      </c>
      <c r="G16" s="32">
        <v>3.0</v>
      </c>
      <c r="H16" s="32" t="s">
        <v>46</v>
      </c>
      <c r="I16" s="32" t="s">
        <v>114</v>
      </c>
      <c r="J16" s="32" t="s">
        <v>47</v>
      </c>
      <c r="K16" s="39"/>
      <c r="L16" s="39"/>
      <c r="M16" s="39"/>
      <c r="N16" s="39"/>
      <c r="O16" s="39"/>
      <c r="P16" s="39"/>
      <c r="Q16" s="39"/>
      <c r="R16" s="39"/>
      <c r="S16" s="39"/>
      <c r="T16" s="39"/>
      <c r="U16" s="32"/>
      <c r="V16" s="26"/>
      <c r="W16" s="26"/>
      <c r="X16" s="26"/>
      <c r="Y16" s="26"/>
      <c r="Z16" s="26"/>
      <c r="AA16" s="26"/>
      <c r="AB16" s="26"/>
      <c r="AC16" s="26"/>
      <c r="AD16" s="26"/>
      <c r="AE16" s="26"/>
      <c r="AF16" s="26"/>
      <c r="AG16" s="26"/>
      <c r="AH16" s="26"/>
      <c r="AI16" s="26"/>
      <c r="AJ16" s="26"/>
      <c r="AK16" s="26"/>
      <c r="AL16" s="26"/>
      <c r="AM16" s="26"/>
      <c r="AN16" s="26"/>
    </row>
    <row r="17" ht="14.25" customHeight="1">
      <c r="A17" s="32">
        <v>37.0</v>
      </c>
      <c r="B17" s="38" t="s">
        <v>107</v>
      </c>
      <c r="C17" s="39" t="s">
        <v>941</v>
      </c>
      <c r="D17" s="39" t="s">
        <v>942</v>
      </c>
      <c r="E17" s="32" t="s">
        <v>522</v>
      </c>
      <c r="F17" s="32">
        <v>2022.0</v>
      </c>
      <c r="G17" s="32">
        <v>3.0</v>
      </c>
      <c r="H17" s="32" t="s">
        <v>46</v>
      </c>
      <c r="I17" s="32" t="s">
        <v>114</v>
      </c>
      <c r="J17" s="32" t="s">
        <v>47</v>
      </c>
      <c r="K17" s="39"/>
      <c r="L17" s="39"/>
      <c r="M17" s="39"/>
      <c r="N17" s="39"/>
      <c r="O17" s="39"/>
      <c r="P17" s="39"/>
      <c r="Q17" s="39"/>
      <c r="R17" s="39"/>
      <c r="S17" s="39"/>
      <c r="T17" s="39"/>
      <c r="U17" s="32"/>
      <c r="V17" s="26"/>
      <c r="W17" s="26"/>
      <c r="X17" s="26"/>
      <c r="Y17" s="26"/>
      <c r="Z17" s="26"/>
      <c r="AA17" s="26"/>
      <c r="AB17" s="26"/>
      <c r="AC17" s="26"/>
      <c r="AD17" s="26"/>
      <c r="AE17" s="26"/>
      <c r="AF17" s="26"/>
      <c r="AG17" s="26"/>
      <c r="AH17" s="26"/>
      <c r="AI17" s="26"/>
      <c r="AJ17" s="26"/>
      <c r="AK17" s="26"/>
      <c r="AL17" s="26"/>
      <c r="AM17" s="26"/>
      <c r="AN17" s="26"/>
    </row>
    <row r="18" ht="14.25" customHeight="1">
      <c r="A18" s="32">
        <v>34.0</v>
      </c>
      <c r="B18" s="38" t="s">
        <v>239</v>
      </c>
      <c r="C18" s="39" t="s">
        <v>306</v>
      </c>
      <c r="D18" s="39" t="s">
        <v>307</v>
      </c>
      <c r="E18" s="32" t="s">
        <v>113</v>
      </c>
      <c r="F18" s="32">
        <v>2021.0</v>
      </c>
      <c r="G18" s="32">
        <v>3.0</v>
      </c>
      <c r="H18" s="32" t="s">
        <v>43</v>
      </c>
      <c r="I18" s="32" t="s">
        <v>114</v>
      </c>
      <c r="J18" s="32" t="s">
        <v>39</v>
      </c>
      <c r="K18" s="39"/>
      <c r="L18" s="39"/>
      <c r="M18" s="39">
        <v>5.0</v>
      </c>
      <c r="N18" s="39"/>
      <c r="O18" s="39">
        <v>126.0</v>
      </c>
      <c r="P18" s="39"/>
      <c r="Q18" s="39"/>
      <c r="R18" s="39"/>
      <c r="S18" s="39"/>
      <c r="T18" s="39"/>
      <c r="U18" s="32"/>
      <c r="V18" s="26"/>
      <c r="W18" s="26"/>
      <c r="X18" s="26"/>
      <c r="Y18" s="26"/>
      <c r="Z18" s="26"/>
      <c r="AA18" s="26"/>
      <c r="AB18" s="26"/>
      <c r="AC18" s="26"/>
      <c r="AD18" s="26"/>
      <c r="AE18" s="26"/>
      <c r="AF18" s="26"/>
      <c r="AG18" s="26"/>
      <c r="AH18" s="26"/>
      <c r="AI18" s="26"/>
      <c r="AJ18" s="26"/>
      <c r="AK18" s="26"/>
      <c r="AL18" s="26"/>
      <c r="AM18" s="26"/>
      <c r="AN18" s="26"/>
    </row>
    <row r="19" ht="14.25" customHeight="1">
      <c r="A19" s="32">
        <v>34.0</v>
      </c>
      <c r="B19" s="38" t="s">
        <v>239</v>
      </c>
      <c r="C19" s="39" t="s">
        <v>306</v>
      </c>
      <c r="D19" s="39" t="s">
        <v>307</v>
      </c>
      <c r="E19" s="32" t="s">
        <v>111</v>
      </c>
      <c r="F19" s="32">
        <v>2020.0</v>
      </c>
      <c r="G19" s="32">
        <v>3.0</v>
      </c>
      <c r="H19" s="32" t="s">
        <v>43</v>
      </c>
      <c r="I19" s="32" t="s">
        <v>114</v>
      </c>
      <c r="J19" s="32" t="s">
        <v>39</v>
      </c>
      <c r="K19" s="39"/>
      <c r="L19" s="39"/>
      <c r="M19" s="39"/>
      <c r="N19" s="39"/>
      <c r="O19" s="39"/>
      <c r="P19" s="39"/>
      <c r="Q19" s="39"/>
      <c r="R19" s="39"/>
      <c r="S19" s="39"/>
      <c r="T19" s="39"/>
      <c r="U19" s="32"/>
      <c r="V19" s="26"/>
      <c r="W19" s="26"/>
      <c r="X19" s="26"/>
      <c r="Y19" s="26"/>
      <c r="Z19" s="26"/>
      <c r="AA19" s="26"/>
      <c r="AB19" s="26"/>
      <c r="AC19" s="26"/>
      <c r="AD19" s="26"/>
      <c r="AE19" s="26"/>
      <c r="AF19" s="26"/>
      <c r="AG19" s="26"/>
      <c r="AH19" s="26"/>
      <c r="AI19" s="26"/>
      <c r="AJ19" s="26"/>
      <c r="AK19" s="26"/>
      <c r="AL19" s="26"/>
      <c r="AM19" s="26"/>
      <c r="AN19" s="26"/>
    </row>
    <row r="20" ht="14.25" hidden="1" customHeight="1">
      <c r="A20" s="25">
        <v>34.0</v>
      </c>
      <c r="B20" s="156" t="s">
        <v>239</v>
      </c>
      <c r="C20" s="157" t="s">
        <v>306</v>
      </c>
      <c r="D20" s="158" t="s">
        <v>307</v>
      </c>
      <c r="E20" s="25" t="s">
        <v>35</v>
      </c>
      <c r="F20" s="161">
        <v>2020.0</v>
      </c>
      <c r="G20" s="25">
        <v>2.0</v>
      </c>
      <c r="H20" s="25" t="s">
        <v>46</v>
      </c>
      <c r="I20" s="25" t="s">
        <v>38</v>
      </c>
      <c r="J20" s="25" t="s">
        <v>39</v>
      </c>
      <c r="K20" s="162">
        <v>1.488008313</v>
      </c>
      <c r="L20" s="157"/>
      <c r="M20" s="157"/>
      <c r="N20" s="157"/>
      <c r="O20" s="157"/>
      <c r="P20" s="157"/>
      <c r="Q20" s="157"/>
      <c r="R20" s="157"/>
      <c r="S20" s="157"/>
      <c r="T20" s="157"/>
      <c r="U20" s="13"/>
    </row>
    <row r="21" ht="14.25" customHeight="1">
      <c r="A21" s="32">
        <v>35.0</v>
      </c>
      <c r="B21" s="38" t="s">
        <v>239</v>
      </c>
      <c r="C21" s="39" t="s">
        <v>306</v>
      </c>
      <c r="D21" s="39" t="s">
        <v>457</v>
      </c>
      <c r="E21" s="32" t="s">
        <v>150</v>
      </c>
      <c r="F21" s="32">
        <v>2022.0</v>
      </c>
      <c r="G21" s="32">
        <v>3.0</v>
      </c>
      <c r="H21" s="32" t="s">
        <v>43</v>
      </c>
      <c r="I21" s="32" t="s">
        <v>38</v>
      </c>
      <c r="J21" s="32" t="s">
        <v>39</v>
      </c>
      <c r="K21" s="68">
        <v>1.039755351681957</v>
      </c>
      <c r="L21" s="39"/>
      <c r="M21" s="39"/>
      <c r="N21" s="39"/>
      <c r="O21" s="39"/>
      <c r="P21" s="39"/>
      <c r="Q21" s="39"/>
      <c r="R21" s="39"/>
      <c r="S21" s="39"/>
      <c r="T21" s="39"/>
      <c r="U21" s="32"/>
      <c r="V21" s="26"/>
      <c r="W21" s="26"/>
      <c r="X21" s="26"/>
      <c r="Y21" s="26"/>
      <c r="Z21" s="26"/>
      <c r="AA21" s="26"/>
      <c r="AB21" s="26"/>
      <c r="AC21" s="26"/>
      <c r="AD21" s="26"/>
      <c r="AE21" s="26"/>
      <c r="AF21" s="26"/>
      <c r="AG21" s="26"/>
      <c r="AH21" s="26"/>
      <c r="AI21" s="26"/>
      <c r="AJ21" s="26"/>
      <c r="AK21" s="26"/>
      <c r="AL21" s="26"/>
      <c r="AM21" s="26"/>
      <c r="AN21" s="26"/>
    </row>
    <row r="22" ht="14.25" customHeight="1">
      <c r="A22" s="32">
        <v>34.0</v>
      </c>
      <c r="B22" s="38" t="s">
        <v>239</v>
      </c>
      <c r="C22" s="39" t="s">
        <v>493</v>
      </c>
      <c r="D22" s="39" t="s">
        <v>494</v>
      </c>
      <c r="E22" s="32" t="s">
        <v>121</v>
      </c>
      <c r="F22" s="32">
        <v>2022.0</v>
      </c>
      <c r="G22" s="32">
        <v>3.0</v>
      </c>
      <c r="H22" s="32" t="s">
        <v>43</v>
      </c>
      <c r="I22" s="32" t="s">
        <v>114</v>
      </c>
      <c r="J22" s="32" t="s">
        <v>39</v>
      </c>
      <c r="K22" s="39"/>
      <c r="L22" s="39"/>
      <c r="M22" s="39"/>
      <c r="N22" s="39"/>
      <c r="O22" s="39"/>
      <c r="P22" s="39"/>
      <c r="Q22" s="39"/>
      <c r="R22" s="39"/>
      <c r="S22" s="39"/>
      <c r="T22" s="39"/>
      <c r="U22" s="32"/>
      <c r="V22" s="26"/>
      <c r="W22" s="26"/>
      <c r="X22" s="26"/>
      <c r="Y22" s="26"/>
      <c r="Z22" s="26"/>
      <c r="AA22" s="26"/>
      <c r="AB22" s="26"/>
      <c r="AC22" s="26"/>
      <c r="AD22" s="26"/>
      <c r="AE22" s="26"/>
      <c r="AF22" s="26"/>
      <c r="AG22" s="26"/>
      <c r="AH22" s="26"/>
      <c r="AI22" s="26"/>
      <c r="AJ22" s="26"/>
      <c r="AK22" s="26"/>
      <c r="AL22" s="26"/>
      <c r="AM22" s="26"/>
      <c r="AN22" s="26"/>
    </row>
    <row r="23" ht="14.25" hidden="1" customHeight="1">
      <c r="A23" s="25">
        <v>34.0</v>
      </c>
      <c r="B23" s="156" t="s">
        <v>239</v>
      </c>
      <c r="C23" s="157" t="s">
        <v>493</v>
      </c>
      <c r="D23" s="160" t="s">
        <v>494</v>
      </c>
      <c r="E23" s="25" t="s">
        <v>35</v>
      </c>
      <c r="F23" s="161">
        <v>2020.0</v>
      </c>
      <c r="G23" s="25">
        <v>2.0</v>
      </c>
      <c r="H23" s="25" t="s">
        <v>43</v>
      </c>
      <c r="I23" s="25" t="s">
        <v>38</v>
      </c>
      <c r="J23" s="25" t="s">
        <v>39</v>
      </c>
      <c r="K23" s="162">
        <v>1.100324518</v>
      </c>
      <c r="L23" s="157"/>
      <c r="M23" s="157"/>
      <c r="N23" s="157"/>
      <c r="O23" s="157"/>
      <c r="P23" s="157"/>
      <c r="Q23" s="157"/>
      <c r="R23" s="157"/>
      <c r="S23" s="157"/>
      <c r="T23" s="157"/>
      <c r="U23" s="13"/>
    </row>
    <row r="24" ht="14.25" hidden="1" customHeight="1">
      <c r="A24" s="25">
        <v>36.0</v>
      </c>
      <c r="B24" s="156" t="s">
        <v>84</v>
      </c>
      <c r="C24" s="157" t="s">
        <v>103</v>
      </c>
      <c r="D24" s="158" t="s">
        <v>105</v>
      </c>
      <c r="E24" s="25" t="s">
        <v>42</v>
      </c>
      <c r="F24" s="25">
        <v>2021.0</v>
      </c>
      <c r="G24" s="25">
        <v>1.0</v>
      </c>
      <c r="H24" s="25" t="s">
        <v>43</v>
      </c>
      <c r="I24" s="25" t="s">
        <v>44</v>
      </c>
      <c r="J24" s="25" t="s">
        <v>39</v>
      </c>
      <c r="K24" s="168">
        <v>1.0197896896450627</v>
      </c>
      <c r="L24" s="157"/>
      <c r="M24" s="157"/>
      <c r="N24" s="157"/>
      <c r="O24" s="157">
        <v>3809.0</v>
      </c>
      <c r="P24" s="168">
        <v>1.3297173037641041</v>
      </c>
      <c r="Q24" s="157"/>
      <c r="R24" s="157"/>
      <c r="S24" s="157" t="s">
        <v>143</v>
      </c>
      <c r="T24" s="157" t="s">
        <v>52</v>
      </c>
      <c r="U24" s="13"/>
    </row>
    <row r="25" ht="14.25" hidden="1" customHeight="1">
      <c r="A25" s="25">
        <v>36.0</v>
      </c>
      <c r="B25" s="156" t="s">
        <v>84</v>
      </c>
      <c r="C25" s="157" t="s">
        <v>103</v>
      </c>
      <c r="D25" s="157" t="s">
        <v>105</v>
      </c>
      <c r="E25" s="25" t="s">
        <v>45</v>
      </c>
      <c r="F25" s="25">
        <v>2021.0</v>
      </c>
      <c r="G25" s="25">
        <v>1.0</v>
      </c>
      <c r="H25" s="25" t="s">
        <v>36</v>
      </c>
      <c r="I25" s="25" t="s">
        <v>44</v>
      </c>
      <c r="J25" s="25" t="s">
        <v>47</v>
      </c>
      <c r="K25" s="168">
        <v>0.6969364301097933</v>
      </c>
      <c r="L25" s="157"/>
      <c r="M25" s="157"/>
      <c r="N25" s="157"/>
      <c r="O25" s="157">
        <v>3600.0</v>
      </c>
      <c r="P25" s="168">
        <v>1.683483297667507</v>
      </c>
      <c r="Q25" s="157"/>
      <c r="R25" s="157"/>
      <c r="S25" s="157" t="s">
        <v>48</v>
      </c>
      <c r="T25" s="157" t="s">
        <v>49</v>
      </c>
      <c r="U25" s="13"/>
    </row>
    <row r="26" ht="14.25" hidden="1" customHeight="1">
      <c r="A26" s="25">
        <v>36.0</v>
      </c>
      <c r="B26" s="156" t="s">
        <v>84</v>
      </c>
      <c r="C26" s="157" t="s">
        <v>103</v>
      </c>
      <c r="D26" s="157" t="s">
        <v>105</v>
      </c>
      <c r="E26" s="25" t="s">
        <v>50</v>
      </c>
      <c r="F26" s="25">
        <v>2021.0</v>
      </c>
      <c r="G26" s="25">
        <v>1.0</v>
      </c>
      <c r="H26" s="25" t="s">
        <v>46</v>
      </c>
      <c r="I26" s="25" t="s">
        <v>44</v>
      </c>
      <c r="J26" s="25" t="s">
        <v>47</v>
      </c>
      <c r="K26" s="168">
        <v>1.439358</v>
      </c>
      <c r="L26" s="157"/>
      <c r="M26" s="157"/>
      <c r="N26" s="157"/>
      <c r="O26" s="157">
        <v>5989.0</v>
      </c>
      <c r="P26" s="168">
        <v>0.730035</v>
      </c>
      <c r="Q26" s="157"/>
      <c r="R26" s="157"/>
      <c r="S26" s="157" t="s">
        <v>54</v>
      </c>
      <c r="T26" s="157" t="s">
        <v>52</v>
      </c>
      <c r="U26" s="13"/>
    </row>
    <row r="27" ht="14.25" hidden="1" customHeight="1">
      <c r="A27" s="25">
        <v>36.0</v>
      </c>
      <c r="B27" s="156" t="s">
        <v>84</v>
      </c>
      <c r="C27" s="157" t="s">
        <v>103</v>
      </c>
      <c r="D27" s="157" t="s">
        <v>105</v>
      </c>
      <c r="E27" s="25" t="s">
        <v>53</v>
      </c>
      <c r="F27" s="25">
        <v>2021.0</v>
      </c>
      <c r="G27" s="25">
        <v>1.0</v>
      </c>
      <c r="H27" s="25" t="s">
        <v>46</v>
      </c>
      <c r="I27" s="25" t="s">
        <v>44</v>
      </c>
      <c r="J27" s="25" t="s">
        <v>39</v>
      </c>
      <c r="K27" s="168">
        <v>1.098515</v>
      </c>
      <c r="L27" s="157"/>
      <c r="M27" s="157"/>
      <c r="N27" s="157"/>
      <c r="O27" s="157">
        <v>12730.0</v>
      </c>
      <c r="P27" s="168">
        <v>0.486003</v>
      </c>
      <c r="Q27" s="157"/>
      <c r="R27" s="157"/>
      <c r="S27" s="157" t="s">
        <v>54</v>
      </c>
      <c r="T27" s="157" t="s">
        <v>52</v>
      </c>
      <c r="U27" s="13"/>
    </row>
    <row r="28" ht="14.25" hidden="1" customHeight="1">
      <c r="A28" s="25">
        <v>36.0</v>
      </c>
      <c r="B28" s="156" t="s">
        <v>84</v>
      </c>
      <c r="C28" s="157" t="s">
        <v>103</v>
      </c>
      <c r="D28" s="157" t="s">
        <v>105</v>
      </c>
      <c r="E28" s="25" t="s">
        <v>121</v>
      </c>
      <c r="F28" s="25">
        <v>2022.0</v>
      </c>
      <c r="G28" s="25">
        <v>3.0</v>
      </c>
      <c r="H28" s="25" t="s">
        <v>46</v>
      </c>
      <c r="I28" s="25" t="s">
        <v>114</v>
      </c>
      <c r="J28" s="25" t="s">
        <v>39</v>
      </c>
      <c r="K28" s="157">
        <v>1.28</v>
      </c>
      <c r="L28" s="157"/>
      <c r="M28" s="157"/>
      <c r="N28" s="157"/>
      <c r="O28" s="157"/>
      <c r="P28" s="157"/>
      <c r="Q28" s="157"/>
      <c r="R28" s="157"/>
      <c r="S28" s="157"/>
      <c r="T28" s="157"/>
      <c r="U28" s="25"/>
      <c r="V28" s="169"/>
      <c r="W28" s="169"/>
      <c r="X28" s="169"/>
      <c r="Y28" s="169"/>
      <c r="Z28" s="169"/>
      <c r="AA28" s="169"/>
      <c r="AB28" s="169"/>
      <c r="AC28" s="169"/>
      <c r="AD28" s="169"/>
      <c r="AE28" s="169"/>
      <c r="AF28" s="169"/>
      <c r="AG28" s="169"/>
      <c r="AH28" s="169"/>
      <c r="AI28" s="169"/>
      <c r="AJ28" s="169"/>
      <c r="AK28" s="169"/>
      <c r="AL28" s="169"/>
      <c r="AM28" s="169"/>
      <c r="AN28" s="169"/>
    </row>
    <row r="29" ht="14.25" customHeight="1">
      <c r="A29" s="32">
        <v>36.0</v>
      </c>
      <c r="B29" s="38" t="s">
        <v>84</v>
      </c>
      <c r="C29" s="39" t="s">
        <v>103</v>
      </c>
      <c r="D29" s="39" t="s">
        <v>105</v>
      </c>
      <c r="E29" s="32" t="s">
        <v>70</v>
      </c>
      <c r="F29" s="32">
        <v>2022.0</v>
      </c>
      <c r="G29" s="32">
        <v>1.0</v>
      </c>
      <c r="H29" s="32" t="s">
        <v>43</v>
      </c>
      <c r="I29" s="32" t="s">
        <v>44</v>
      </c>
      <c r="J29" s="32" t="s">
        <v>71</v>
      </c>
      <c r="K29" s="39">
        <v>1.13</v>
      </c>
      <c r="L29" s="39"/>
      <c r="M29" s="39"/>
      <c r="N29" s="39"/>
      <c r="O29" s="39">
        <v>149000.0</v>
      </c>
      <c r="P29" s="39">
        <v>0.48</v>
      </c>
      <c r="Q29" s="39"/>
      <c r="R29" s="39"/>
      <c r="S29" s="39" t="s">
        <v>129</v>
      </c>
      <c r="T29" s="39" t="s">
        <v>52</v>
      </c>
      <c r="U29" s="32"/>
      <c r="V29" s="26"/>
      <c r="W29" s="26"/>
      <c r="X29" s="26"/>
      <c r="Y29" s="26"/>
      <c r="Z29" s="26"/>
      <c r="AA29" s="26"/>
      <c r="AB29" s="26"/>
      <c r="AC29" s="26"/>
      <c r="AD29" s="26"/>
      <c r="AE29" s="26"/>
      <c r="AF29" s="26"/>
      <c r="AG29" s="26"/>
      <c r="AH29" s="26"/>
      <c r="AI29" s="26"/>
      <c r="AJ29" s="26"/>
      <c r="AK29" s="26"/>
      <c r="AL29" s="26"/>
      <c r="AM29" s="26"/>
      <c r="AN29" s="26"/>
    </row>
    <row r="30" ht="14.25" hidden="1" customHeight="1">
      <c r="A30" s="25">
        <v>36.0</v>
      </c>
      <c r="B30" s="156" t="s">
        <v>84</v>
      </c>
      <c r="C30" s="157" t="s">
        <v>103</v>
      </c>
      <c r="D30" s="157" t="s">
        <v>105</v>
      </c>
      <c r="E30" s="25" t="s">
        <v>217</v>
      </c>
      <c r="F30" s="25">
        <v>2019.0</v>
      </c>
      <c r="G30" s="25">
        <v>3.0</v>
      </c>
      <c r="H30" s="25" t="s">
        <v>46</v>
      </c>
      <c r="I30" s="25" t="s">
        <v>114</v>
      </c>
      <c r="J30" s="25" t="s">
        <v>189</v>
      </c>
      <c r="K30" s="157"/>
      <c r="L30" s="157"/>
      <c r="M30" s="157"/>
      <c r="N30" s="157"/>
      <c r="O30" s="157"/>
      <c r="P30" s="157"/>
      <c r="Q30" s="157"/>
      <c r="R30" s="157"/>
      <c r="S30" s="157"/>
      <c r="T30" s="157"/>
      <c r="U30" s="13"/>
    </row>
    <row r="31" ht="14.25" hidden="1" customHeight="1">
      <c r="A31" s="67">
        <v>36.0</v>
      </c>
      <c r="B31" s="163" t="s">
        <v>84</v>
      </c>
      <c r="C31" s="164" t="s">
        <v>103</v>
      </c>
      <c r="D31" s="164" t="s">
        <v>105</v>
      </c>
      <c r="E31" s="67" t="s">
        <v>35</v>
      </c>
      <c r="F31" s="67">
        <v>2021.0</v>
      </c>
      <c r="G31" s="67">
        <v>2.0</v>
      </c>
      <c r="H31" s="67" t="s">
        <v>43</v>
      </c>
      <c r="I31" s="67" t="s">
        <v>38</v>
      </c>
      <c r="J31" s="67" t="s">
        <v>39</v>
      </c>
      <c r="K31" s="170">
        <v>1.107256508</v>
      </c>
      <c r="L31" s="164"/>
      <c r="M31" s="164"/>
      <c r="N31" s="164"/>
      <c r="O31" s="164"/>
      <c r="P31" s="164"/>
      <c r="Q31" s="164"/>
      <c r="R31" s="164"/>
      <c r="S31" s="164"/>
      <c r="T31" s="164"/>
      <c r="U31" s="67"/>
    </row>
    <row r="32" ht="14.25" hidden="1" customHeight="1">
      <c r="A32" s="25">
        <v>34.0</v>
      </c>
      <c r="B32" s="156" t="s">
        <v>239</v>
      </c>
      <c r="C32" s="157" t="s">
        <v>912</v>
      </c>
      <c r="D32" s="158" t="s">
        <v>913</v>
      </c>
      <c r="E32" s="25" t="s">
        <v>121</v>
      </c>
      <c r="F32" s="25">
        <v>2022.0</v>
      </c>
      <c r="G32" s="25">
        <v>3.0</v>
      </c>
      <c r="H32" s="25" t="s">
        <v>46</v>
      </c>
      <c r="I32" s="25" t="s">
        <v>114</v>
      </c>
      <c r="J32" s="25" t="s">
        <v>39</v>
      </c>
      <c r="K32" s="157">
        <v>1.49</v>
      </c>
      <c r="L32" s="157"/>
      <c r="M32" s="157"/>
      <c r="N32" s="157"/>
      <c r="O32" s="157"/>
      <c r="P32" s="157"/>
      <c r="Q32" s="157"/>
      <c r="R32" s="157"/>
      <c r="S32" s="157"/>
      <c r="T32" s="157"/>
      <c r="U32" s="13"/>
    </row>
    <row r="33" ht="14.25" customHeight="1">
      <c r="A33" s="32">
        <v>37.0</v>
      </c>
      <c r="B33" s="38" t="s">
        <v>107</v>
      </c>
      <c r="C33" s="39" t="s">
        <v>912</v>
      </c>
      <c r="D33" s="61" t="s">
        <v>913</v>
      </c>
      <c r="E33" s="32" t="s">
        <v>35</v>
      </c>
      <c r="F33" s="44">
        <v>2020.0</v>
      </c>
      <c r="G33" s="32">
        <v>2.0</v>
      </c>
      <c r="H33" s="32" t="s">
        <v>43</v>
      </c>
      <c r="I33" s="32" t="s">
        <v>38</v>
      </c>
      <c r="J33" s="32" t="s">
        <v>39</v>
      </c>
      <c r="K33" s="45">
        <v>1.173113461</v>
      </c>
      <c r="L33" s="39"/>
      <c r="M33" s="39"/>
      <c r="N33" s="39"/>
      <c r="O33" s="39"/>
      <c r="P33" s="39"/>
      <c r="Q33" s="39"/>
      <c r="R33" s="39"/>
      <c r="S33" s="39"/>
      <c r="T33" s="39"/>
      <c r="U33" s="32"/>
      <c r="V33" s="26"/>
      <c r="W33" s="26"/>
      <c r="X33" s="26"/>
      <c r="Y33" s="26"/>
      <c r="Z33" s="26"/>
      <c r="AA33" s="26"/>
      <c r="AB33" s="26"/>
      <c r="AC33" s="26"/>
      <c r="AD33" s="26"/>
      <c r="AE33" s="26"/>
      <c r="AF33" s="26"/>
      <c r="AG33" s="26"/>
      <c r="AH33" s="26"/>
      <c r="AI33" s="26"/>
      <c r="AJ33" s="26"/>
      <c r="AK33" s="26"/>
      <c r="AL33" s="26"/>
      <c r="AM33" s="26"/>
      <c r="AN33" s="26"/>
    </row>
    <row r="34" ht="14.25" hidden="1" customHeight="1">
      <c r="A34" s="25">
        <v>37.0</v>
      </c>
      <c r="B34" s="156" t="s">
        <v>107</v>
      </c>
      <c r="C34" s="157" t="s">
        <v>914</v>
      </c>
      <c r="D34" s="157" t="s">
        <v>1157</v>
      </c>
      <c r="E34" s="25" t="s">
        <v>150</v>
      </c>
      <c r="F34" s="25">
        <v>2022.0</v>
      </c>
      <c r="G34" s="25">
        <v>3.0</v>
      </c>
      <c r="H34" s="25" t="s">
        <v>43</v>
      </c>
      <c r="I34" s="25" t="s">
        <v>38</v>
      </c>
      <c r="J34" s="25" t="s">
        <v>39</v>
      </c>
      <c r="K34" s="159">
        <v>1.1063829787234043</v>
      </c>
      <c r="L34" s="157"/>
      <c r="M34" s="157"/>
      <c r="N34" s="157"/>
      <c r="O34" s="157"/>
      <c r="P34" s="157"/>
      <c r="Q34" s="157"/>
      <c r="R34" s="157"/>
      <c r="S34" s="157"/>
      <c r="T34" s="157"/>
      <c r="U34" s="13"/>
    </row>
    <row r="35" ht="14.25" customHeight="1">
      <c r="A35" s="32">
        <v>36.0</v>
      </c>
      <c r="B35" s="38" t="s">
        <v>84</v>
      </c>
      <c r="C35" s="39" t="s">
        <v>124</v>
      </c>
      <c r="D35" s="39" t="s">
        <v>126</v>
      </c>
      <c r="E35" s="32" t="s">
        <v>117</v>
      </c>
      <c r="F35" s="32">
        <v>2021.0</v>
      </c>
      <c r="G35" s="32">
        <v>3.0</v>
      </c>
      <c r="H35" s="32" t="s">
        <v>43</v>
      </c>
      <c r="I35" s="32" t="s">
        <v>114</v>
      </c>
      <c r="J35" s="32" t="s">
        <v>39</v>
      </c>
      <c r="K35" s="39"/>
      <c r="L35" s="39"/>
      <c r="M35" s="39">
        <v>2.0</v>
      </c>
      <c r="N35" s="39"/>
      <c r="O35" s="47">
        <v>72.0</v>
      </c>
      <c r="P35" s="39"/>
      <c r="Q35" s="39"/>
      <c r="R35" s="39"/>
      <c r="S35" s="39"/>
      <c r="T35" s="39"/>
      <c r="U35" s="32"/>
      <c r="V35" s="26"/>
      <c r="W35" s="26"/>
      <c r="X35" s="26"/>
      <c r="Y35" s="26"/>
      <c r="Z35" s="26"/>
      <c r="AA35" s="26"/>
      <c r="AB35" s="26"/>
      <c r="AC35" s="26"/>
      <c r="AD35" s="26"/>
      <c r="AE35" s="26"/>
      <c r="AF35" s="26"/>
      <c r="AG35" s="26"/>
      <c r="AH35" s="26"/>
      <c r="AI35" s="26"/>
      <c r="AJ35" s="26"/>
      <c r="AK35" s="26"/>
      <c r="AL35" s="26"/>
      <c r="AM35" s="26"/>
      <c r="AN35" s="26"/>
    </row>
    <row r="36" ht="14.25" customHeight="1">
      <c r="A36" s="32">
        <v>37.0</v>
      </c>
      <c r="B36" s="38" t="s">
        <v>107</v>
      </c>
      <c r="C36" s="39" t="s">
        <v>124</v>
      </c>
      <c r="D36" s="39" t="s">
        <v>126</v>
      </c>
      <c r="E36" s="32" t="s">
        <v>35</v>
      </c>
      <c r="F36" s="44">
        <v>2020.0</v>
      </c>
      <c r="G36" s="32">
        <v>2.0</v>
      </c>
      <c r="H36" s="32" t="s">
        <v>36</v>
      </c>
      <c r="I36" s="32" t="s">
        <v>38</v>
      </c>
      <c r="J36" s="32" t="s">
        <v>39</v>
      </c>
      <c r="K36" s="45">
        <v>0.533848853</v>
      </c>
      <c r="L36" s="39"/>
      <c r="M36" s="39"/>
      <c r="N36" s="39"/>
      <c r="O36" s="39"/>
      <c r="P36" s="39"/>
      <c r="Q36" s="39"/>
      <c r="R36" s="39"/>
      <c r="S36" s="39"/>
      <c r="T36" s="39"/>
      <c r="U36" s="32"/>
      <c r="V36" s="26"/>
      <c r="W36" s="26"/>
      <c r="X36" s="26"/>
      <c r="Y36" s="26"/>
      <c r="Z36" s="26"/>
      <c r="AA36" s="26"/>
      <c r="AB36" s="26"/>
      <c r="AC36" s="26"/>
      <c r="AD36" s="26"/>
      <c r="AE36" s="26"/>
      <c r="AF36" s="26"/>
      <c r="AG36" s="26"/>
      <c r="AH36" s="26"/>
      <c r="AI36" s="26"/>
      <c r="AJ36" s="26"/>
      <c r="AK36" s="26"/>
      <c r="AL36" s="26"/>
      <c r="AM36" s="26"/>
      <c r="AN36" s="26"/>
    </row>
    <row r="37" ht="14.25" customHeight="1">
      <c r="A37" s="32">
        <v>36.0</v>
      </c>
      <c r="B37" s="38" t="s">
        <v>84</v>
      </c>
      <c r="C37" s="39" t="s">
        <v>137</v>
      </c>
      <c r="D37" s="61" t="s">
        <v>138</v>
      </c>
      <c r="E37" s="32" t="s">
        <v>35</v>
      </c>
      <c r="F37" s="44">
        <v>2020.0</v>
      </c>
      <c r="G37" s="32">
        <v>2.0</v>
      </c>
      <c r="H37" s="32" t="s">
        <v>43</v>
      </c>
      <c r="I37" s="32" t="s">
        <v>38</v>
      </c>
      <c r="J37" s="32" t="s">
        <v>71</v>
      </c>
      <c r="K37" s="45">
        <v>0.969011378</v>
      </c>
      <c r="L37" s="39"/>
      <c r="M37" s="39"/>
      <c r="N37" s="39"/>
      <c r="O37" s="39"/>
      <c r="P37" s="39"/>
      <c r="Q37" s="39"/>
      <c r="R37" s="39"/>
      <c r="S37" s="39"/>
      <c r="T37" s="39"/>
      <c r="U37" s="32"/>
      <c r="V37" s="26"/>
      <c r="W37" s="26"/>
      <c r="X37" s="26"/>
      <c r="Y37" s="26"/>
      <c r="Z37" s="26"/>
      <c r="AA37" s="26"/>
      <c r="AB37" s="26"/>
      <c r="AC37" s="26"/>
      <c r="AD37" s="26"/>
      <c r="AE37" s="26"/>
      <c r="AF37" s="26"/>
      <c r="AG37" s="26"/>
      <c r="AH37" s="26"/>
      <c r="AI37" s="26"/>
      <c r="AJ37" s="26"/>
      <c r="AK37" s="26"/>
      <c r="AL37" s="26"/>
      <c r="AM37" s="26"/>
      <c r="AN37" s="26"/>
    </row>
    <row r="38" ht="14.25" hidden="1" customHeight="1">
      <c r="A38" s="25">
        <v>36.0</v>
      </c>
      <c r="B38" s="156" t="s">
        <v>84</v>
      </c>
      <c r="C38" s="157" t="s">
        <v>137</v>
      </c>
      <c r="D38" s="158" t="s">
        <v>1158</v>
      </c>
      <c r="E38" s="25" t="s">
        <v>486</v>
      </c>
      <c r="F38" s="25">
        <v>2022.0</v>
      </c>
      <c r="G38" s="25">
        <v>3.0</v>
      </c>
      <c r="H38" s="25" t="s">
        <v>46</v>
      </c>
      <c r="I38" s="25" t="s">
        <v>114</v>
      </c>
      <c r="J38" s="25" t="s">
        <v>47</v>
      </c>
      <c r="K38" s="157"/>
      <c r="L38" s="157"/>
      <c r="M38" s="157"/>
      <c r="N38" s="157"/>
      <c r="O38" s="157"/>
      <c r="P38" s="157"/>
      <c r="Q38" s="157"/>
      <c r="R38" s="157"/>
      <c r="S38" s="157"/>
      <c r="T38" s="157"/>
      <c r="U38" s="13"/>
    </row>
    <row r="39" ht="14.25" hidden="1" customHeight="1">
      <c r="A39" s="25">
        <v>36.0</v>
      </c>
      <c r="B39" s="156" t="s">
        <v>84</v>
      </c>
      <c r="C39" s="157" t="s">
        <v>137</v>
      </c>
      <c r="D39" s="157" t="s">
        <v>1158</v>
      </c>
      <c r="E39" s="25" t="s">
        <v>522</v>
      </c>
      <c r="F39" s="25">
        <v>2022.0</v>
      </c>
      <c r="G39" s="25">
        <v>3.0</v>
      </c>
      <c r="H39" s="25" t="s">
        <v>46</v>
      </c>
      <c r="I39" s="25" t="s">
        <v>114</v>
      </c>
      <c r="J39" s="25" t="s">
        <v>47</v>
      </c>
      <c r="K39" s="157"/>
      <c r="L39" s="157"/>
      <c r="M39" s="157"/>
      <c r="N39" s="157"/>
      <c r="O39" s="157"/>
      <c r="P39" s="157"/>
      <c r="Q39" s="157"/>
      <c r="R39" s="157"/>
      <c r="S39" s="157"/>
      <c r="T39" s="157"/>
      <c r="U39" s="13"/>
    </row>
    <row r="40" ht="14.25" customHeight="1">
      <c r="A40" s="32">
        <v>36.0</v>
      </c>
      <c r="B40" s="38" t="s">
        <v>84</v>
      </c>
      <c r="C40" s="39" t="s">
        <v>130</v>
      </c>
      <c r="D40" s="39" t="s">
        <v>131</v>
      </c>
      <c r="E40" s="46" t="s">
        <v>133</v>
      </c>
      <c r="F40" s="44">
        <v>2020.0</v>
      </c>
      <c r="G40" s="46">
        <v>1.0</v>
      </c>
      <c r="H40" s="46" t="s">
        <v>43</v>
      </c>
      <c r="I40" s="46" t="s">
        <v>44</v>
      </c>
      <c r="J40" s="32" t="s">
        <v>71</v>
      </c>
      <c r="K40" s="59">
        <v>1.17</v>
      </c>
      <c r="L40" s="39"/>
      <c r="M40" s="39"/>
      <c r="N40" s="39"/>
      <c r="O40" s="39"/>
      <c r="P40" s="39"/>
      <c r="Q40" s="39"/>
      <c r="R40" s="39"/>
      <c r="S40" s="39"/>
      <c r="T40" s="39"/>
      <c r="U40" s="32"/>
      <c r="V40" s="26"/>
      <c r="W40" s="26"/>
      <c r="X40" s="26"/>
      <c r="Y40" s="26"/>
      <c r="Z40" s="26"/>
      <c r="AA40" s="26"/>
      <c r="AB40" s="26"/>
      <c r="AC40" s="26"/>
      <c r="AD40" s="26"/>
      <c r="AE40" s="26"/>
      <c r="AF40" s="26"/>
      <c r="AG40" s="26"/>
      <c r="AH40" s="26"/>
      <c r="AI40" s="26"/>
      <c r="AJ40" s="26"/>
      <c r="AK40" s="26"/>
      <c r="AL40" s="26"/>
      <c r="AM40" s="26"/>
      <c r="AN40" s="26"/>
    </row>
    <row r="41" ht="14.25" hidden="1" customHeight="1">
      <c r="A41" s="25">
        <v>36.0</v>
      </c>
      <c r="B41" s="156" t="s">
        <v>84</v>
      </c>
      <c r="C41" s="157" t="s">
        <v>130</v>
      </c>
      <c r="D41" s="158" t="s">
        <v>131</v>
      </c>
      <c r="E41" s="25" t="s">
        <v>35</v>
      </c>
      <c r="F41" s="161">
        <v>2020.0</v>
      </c>
      <c r="G41" s="25">
        <v>2.0</v>
      </c>
      <c r="H41" s="25" t="s">
        <v>46</v>
      </c>
      <c r="I41" s="25" t="s">
        <v>38</v>
      </c>
      <c r="J41" s="25" t="s">
        <v>71</v>
      </c>
      <c r="K41" s="162">
        <v>1.606563156</v>
      </c>
      <c r="L41" s="157"/>
      <c r="M41" s="157"/>
      <c r="N41" s="157"/>
      <c r="O41" s="157"/>
      <c r="P41" s="157"/>
      <c r="Q41" s="157"/>
      <c r="R41" s="157"/>
      <c r="S41" s="157"/>
      <c r="T41" s="157"/>
      <c r="U41" s="13"/>
    </row>
    <row r="42" ht="14.25" hidden="1" customHeight="1">
      <c r="A42" s="25">
        <v>36.0</v>
      </c>
      <c r="B42" s="156" t="s">
        <v>84</v>
      </c>
      <c r="C42" s="157" t="s">
        <v>130</v>
      </c>
      <c r="D42" s="157" t="s">
        <v>1159</v>
      </c>
      <c r="E42" s="25" t="s">
        <v>486</v>
      </c>
      <c r="F42" s="25">
        <v>2022.0</v>
      </c>
      <c r="G42" s="25">
        <v>3.0</v>
      </c>
      <c r="H42" s="25" t="s">
        <v>46</v>
      </c>
      <c r="I42" s="25" t="s">
        <v>114</v>
      </c>
      <c r="J42" s="25" t="s">
        <v>47</v>
      </c>
      <c r="K42" s="157"/>
      <c r="L42" s="157"/>
      <c r="M42" s="157"/>
      <c r="N42" s="157"/>
      <c r="O42" s="157"/>
      <c r="P42" s="157"/>
      <c r="Q42" s="157"/>
      <c r="R42" s="157"/>
      <c r="S42" s="157"/>
      <c r="T42" s="157"/>
      <c r="U42" s="13"/>
    </row>
    <row r="43" ht="14.25" hidden="1" customHeight="1">
      <c r="A43" s="67">
        <v>36.0</v>
      </c>
      <c r="B43" s="163" t="s">
        <v>84</v>
      </c>
      <c r="C43" s="164" t="s">
        <v>130</v>
      </c>
      <c r="D43" s="164" t="s">
        <v>1159</v>
      </c>
      <c r="E43" s="67" t="s">
        <v>522</v>
      </c>
      <c r="F43" s="67">
        <v>2022.0</v>
      </c>
      <c r="G43" s="67">
        <v>3.0</v>
      </c>
      <c r="H43" s="67" t="s">
        <v>46</v>
      </c>
      <c r="I43" s="67" t="s">
        <v>114</v>
      </c>
      <c r="J43" s="67" t="s">
        <v>47</v>
      </c>
      <c r="K43" s="164"/>
      <c r="L43" s="164"/>
      <c r="M43" s="164"/>
      <c r="N43" s="164"/>
      <c r="O43" s="164"/>
      <c r="P43" s="164"/>
      <c r="Q43" s="164"/>
      <c r="R43" s="164"/>
      <c r="S43" s="164"/>
      <c r="T43" s="164"/>
      <c r="U43" s="67"/>
    </row>
    <row r="44" ht="14.25" hidden="1" customHeight="1">
      <c r="A44" s="25">
        <v>36.0</v>
      </c>
      <c r="B44" s="156" t="s">
        <v>84</v>
      </c>
      <c r="C44" s="157" t="s">
        <v>85</v>
      </c>
      <c r="D44" s="158" t="s">
        <v>86</v>
      </c>
      <c r="E44" s="25" t="s">
        <v>53</v>
      </c>
      <c r="F44" s="25">
        <v>2021.0</v>
      </c>
      <c r="G44" s="25">
        <v>1.0</v>
      </c>
      <c r="H44" s="25" t="s">
        <v>43</v>
      </c>
      <c r="I44" s="25" t="s">
        <v>44</v>
      </c>
      <c r="J44" s="25" t="s">
        <v>47</v>
      </c>
      <c r="K44" s="168">
        <v>1.150172</v>
      </c>
      <c r="L44" s="157"/>
      <c r="M44" s="157"/>
      <c r="N44" s="157"/>
      <c r="O44" s="157">
        <v>1256.0</v>
      </c>
      <c r="P44" s="168">
        <v>1.279568</v>
      </c>
      <c r="Q44" s="157"/>
      <c r="R44" s="157"/>
      <c r="S44" s="157" t="s">
        <v>143</v>
      </c>
      <c r="T44" s="157" t="s">
        <v>52</v>
      </c>
      <c r="U44" s="13"/>
    </row>
    <row r="45" ht="14.25" customHeight="1">
      <c r="A45" s="32">
        <v>36.0</v>
      </c>
      <c r="B45" s="38" t="s">
        <v>84</v>
      </c>
      <c r="C45" s="39" t="s">
        <v>85</v>
      </c>
      <c r="D45" s="39" t="s">
        <v>86</v>
      </c>
      <c r="E45" s="32" t="s">
        <v>70</v>
      </c>
      <c r="F45" s="32">
        <v>2022.0</v>
      </c>
      <c r="G45" s="32">
        <v>1.0</v>
      </c>
      <c r="H45" s="32" t="s">
        <v>46</v>
      </c>
      <c r="I45" s="32" t="s">
        <v>44</v>
      </c>
      <c r="J45" s="32" t="s">
        <v>71</v>
      </c>
      <c r="K45" s="39">
        <v>1.99</v>
      </c>
      <c r="L45" s="39"/>
      <c r="M45" s="39"/>
      <c r="N45" s="39"/>
      <c r="O45" s="39">
        <v>601000.0</v>
      </c>
      <c r="P45" s="39">
        <v>0.48</v>
      </c>
      <c r="Q45" s="39"/>
      <c r="R45" s="39"/>
      <c r="S45" s="39" t="s">
        <v>62</v>
      </c>
      <c r="T45" s="39" t="s">
        <v>52</v>
      </c>
      <c r="U45" s="32"/>
      <c r="V45" s="26"/>
      <c r="W45" s="26"/>
      <c r="X45" s="26"/>
      <c r="Y45" s="26"/>
      <c r="Z45" s="26"/>
      <c r="AA45" s="26"/>
      <c r="AB45" s="26"/>
      <c r="AC45" s="26"/>
      <c r="AD45" s="26"/>
      <c r="AE45" s="26"/>
      <c r="AF45" s="26"/>
      <c r="AG45" s="26"/>
      <c r="AH45" s="26"/>
      <c r="AI45" s="26"/>
      <c r="AJ45" s="26"/>
      <c r="AK45" s="26"/>
      <c r="AL45" s="26"/>
      <c r="AM45" s="26"/>
      <c r="AN45" s="26"/>
    </row>
    <row r="46" ht="14.25" hidden="1" customHeight="1">
      <c r="A46" s="25">
        <v>36.0</v>
      </c>
      <c r="B46" s="156" t="s">
        <v>84</v>
      </c>
      <c r="C46" s="157"/>
      <c r="D46" s="157" t="s">
        <v>86</v>
      </c>
      <c r="E46" s="25" t="s">
        <v>217</v>
      </c>
      <c r="F46" s="25">
        <v>2019.0</v>
      </c>
      <c r="G46" s="25">
        <v>3.0</v>
      </c>
      <c r="H46" s="25" t="s">
        <v>36</v>
      </c>
      <c r="I46" s="25" t="s">
        <v>114</v>
      </c>
      <c r="J46" s="25" t="s">
        <v>189</v>
      </c>
      <c r="K46" s="157"/>
      <c r="L46" s="157"/>
      <c r="M46" s="157"/>
      <c r="N46" s="157"/>
      <c r="O46" s="157"/>
      <c r="P46" s="157"/>
      <c r="Q46" s="157"/>
      <c r="R46" s="157"/>
      <c r="S46" s="157"/>
      <c r="T46" s="157"/>
      <c r="U46" s="13"/>
    </row>
    <row r="47" ht="14.25" hidden="1" customHeight="1">
      <c r="A47" s="25">
        <v>36.0</v>
      </c>
      <c r="B47" s="156" t="s">
        <v>84</v>
      </c>
      <c r="C47" s="157"/>
      <c r="D47" s="157" t="s">
        <v>86</v>
      </c>
      <c r="E47" s="25" t="s">
        <v>35</v>
      </c>
      <c r="F47" s="25">
        <v>2021.0</v>
      </c>
      <c r="G47" s="25">
        <v>2.0</v>
      </c>
      <c r="H47" s="25" t="s">
        <v>36</v>
      </c>
      <c r="I47" s="25" t="s">
        <v>38</v>
      </c>
      <c r="J47" s="25" t="s">
        <v>71</v>
      </c>
      <c r="K47" s="171">
        <v>0.676049277</v>
      </c>
      <c r="L47" s="157"/>
      <c r="M47" s="157"/>
      <c r="N47" s="157"/>
      <c r="O47" s="157"/>
      <c r="P47" s="157"/>
      <c r="Q47" s="157"/>
      <c r="R47" s="157"/>
      <c r="S47" s="157"/>
      <c r="T47" s="157"/>
      <c r="U47" s="13"/>
    </row>
    <row r="48" ht="14.25" customHeight="1">
      <c r="A48" s="32">
        <v>33.0</v>
      </c>
      <c r="B48" s="38" t="s">
        <v>236</v>
      </c>
      <c r="C48" s="39" t="s">
        <v>903</v>
      </c>
      <c r="D48" s="39" t="s">
        <v>904</v>
      </c>
      <c r="E48" s="32" t="s">
        <v>35</v>
      </c>
      <c r="F48" s="44">
        <v>2020.0</v>
      </c>
      <c r="G48" s="32">
        <v>2.0</v>
      </c>
      <c r="H48" s="32" t="s">
        <v>36</v>
      </c>
      <c r="I48" s="32" t="s">
        <v>38</v>
      </c>
      <c r="J48" s="32" t="s">
        <v>39</v>
      </c>
      <c r="K48" s="45">
        <v>0.764833386</v>
      </c>
      <c r="L48" s="39"/>
      <c r="M48" s="39"/>
      <c r="N48" s="39"/>
      <c r="O48" s="39"/>
      <c r="P48" s="39"/>
      <c r="Q48" s="39"/>
      <c r="R48" s="39"/>
      <c r="S48" s="39"/>
      <c r="T48" s="39"/>
      <c r="U48" s="32"/>
      <c r="V48" s="26"/>
      <c r="W48" s="26"/>
      <c r="X48" s="26"/>
      <c r="Y48" s="26"/>
      <c r="Z48" s="26"/>
      <c r="AA48" s="26"/>
      <c r="AB48" s="26"/>
      <c r="AC48" s="26"/>
      <c r="AD48" s="26"/>
      <c r="AE48" s="26"/>
      <c r="AF48" s="26"/>
      <c r="AG48" s="26"/>
      <c r="AH48" s="26"/>
      <c r="AI48" s="26"/>
      <c r="AJ48" s="26"/>
      <c r="AK48" s="26"/>
      <c r="AL48" s="26"/>
      <c r="AM48" s="26"/>
      <c r="AN48" s="26"/>
    </row>
    <row r="49" ht="14.25" customHeight="1">
      <c r="A49" s="32">
        <v>34.0</v>
      </c>
      <c r="B49" s="38" t="s">
        <v>239</v>
      </c>
      <c r="C49" s="39" t="s">
        <v>903</v>
      </c>
      <c r="D49" s="39" t="s">
        <v>908</v>
      </c>
      <c r="E49" s="32" t="s">
        <v>486</v>
      </c>
      <c r="F49" s="32">
        <v>2022.0</v>
      </c>
      <c r="G49" s="32">
        <v>3.0</v>
      </c>
      <c r="H49" s="32" t="s">
        <v>46</v>
      </c>
      <c r="I49" s="32" t="s">
        <v>114</v>
      </c>
      <c r="J49" s="32" t="s">
        <v>47</v>
      </c>
      <c r="K49" s="39"/>
      <c r="L49" s="39"/>
      <c r="M49" s="39"/>
      <c r="N49" s="39"/>
      <c r="O49" s="39"/>
      <c r="P49" s="39"/>
      <c r="Q49" s="39"/>
      <c r="R49" s="39"/>
      <c r="S49" s="39"/>
      <c r="T49" s="39"/>
      <c r="U49" s="32"/>
      <c r="V49" s="26"/>
      <c r="W49" s="26"/>
      <c r="X49" s="26"/>
      <c r="Y49" s="26"/>
      <c r="Z49" s="26"/>
      <c r="AA49" s="26"/>
      <c r="AB49" s="26"/>
      <c r="AC49" s="26"/>
      <c r="AD49" s="26"/>
      <c r="AE49" s="26"/>
      <c r="AF49" s="26"/>
      <c r="AG49" s="26"/>
      <c r="AH49" s="26"/>
      <c r="AI49" s="26"/>
      <c r="AJ49" s="26"/>
      <c r="AK49" s="26"/>
      <c r="AL49" s="26"/>
      <c r="AM49" s="26"/>
      <c r="AN49" s="26"/>
    </row>
    <row r="50" ht="14.25" customHeight="1">
      <c r="A50" s="32">
        <v>34.0</v>
      </c>
      <c r="B50" s="38" t="s">
        <v>239</v>
      </c>
      <c r="C50" s="39" t="s">
        <v>903</v>
      </c>
      <c r="D50" s="39" t="s">
        <v>908</v>
      </c>
      <c r="E50" s="32" t="s">
        <v>522</v>
      </c>
      <c r="F50" s="32">
        <v>2022.0</v>
      </c>
      <c r="G50" s="32">
        <v>3.0</v>
      </c>
      <c r="H50" s="32" t="s">
        <v>46</v>
      </c>
      <c r="I50" s="32" t="s">
        <v>114</v>
      </c>
      <c r="J50" s="32" t="s">
        <v>47</v>
      </c>
      <c r="K50" s="39"/>
      <c r="L50" s="39"/>
      <c r="M50" s="39"/>
      <c r="N50" s="39"/>
      <c r="O50" s="39"/>
      <c r="P50" s="39"/>
      <c r="Q50" s="39"/>
      <c r="R50" s="39"/>
      <c r="S50" s="39"/>
      <c r="T50" s="39"/>
      <c r="U50" s="32"/>
      <c r="V50" s="26"/>
      <c r="W50" s="26"/>
      <c r="X50" s="26"/>
      <c r="Y50" s="26"/>
      <c r="Z50" s="26"/>
      <c r="AA50" s="26"/>
      <c r="AB50" s="26"/>
      <c r="AC50" s="26"/>
      <c r="AD50" s="26"/>
      <c r="AE50" s="26"/>
      <c r="AF50" s="26"/>
      <c r="AG50" s="26"/>
      <c r="AH50" s="26"/>
      <c r="AI50" s="26"/>
      <c r="AJ50" s="26"/>
      <c r="AK50" s="26"/>
      <c r="AL50" s="26"/>
      <c r="AM50" s="26"/>
      <c r="AN50" s="26"/>
    </row>
    <row r="51" ht="14.25" customHeight="1">
      <c r="A51" s="32">
        <v>33.0</v>
      </c>
      <c r="B51" s="38" t="s">
        <v>236</v>
      </c>
      <c r="C51" s="39" t="s">
        <v>534</v>
      </c>
      <c r="D51" s="40" t="s">
        <v>1160</v>
      </c>
      <c r="E51" s="32" t="s">
        <v>150</v>
      </c>
      <c r="F51" s="32">
        <v>2022.0</v>
      </c>
      <c r="G51" s="32">
        <v>3.0</v>
      </c>
      <c r="H51" s="32" t="s">
        <v>36</v>
      </c>
      <c r="I51" s="32" t="s">
        <v>38</v>
      </c>
      <c r="J51" s="32" t="s">
        <v>39</v>
      </c>
      <c r="K51" s="68">
        <v>0.5137085137085138</v>
      </c>
      <c r="L51" s="39"/>
      <c r="M51" s="39"/>
      <c r="N51" s="39"/>
      <c r="O51" s="39"/>
      <c r="P51" s="39"/>
      <c r="Q51" s="39"/>
      <c r="R51" s="39"/>
      <c r="S51" s="39"/>
      <c r="T51" s="39"/>
      <c r="U51" s="32"/>
      <c r="V51" s="26"/>
      <c r="W51" s="26"/>
      <c r="X51" s="26"/>
      <c r="Y51" s="26"/>
      <c r="Z51" s="26"/>
      <c r="AA51" s="26"/>
      <c r="AB51" s="26"/>
      <c r="AC51" s="26"/>
      <c r="AD51" s="26"/>
      <c r="AE51" s="26"/>
      <c r="AF51" s="26"/>
      <c r="AG51" s="26"/>
      <c r="AH51" s="26"/>
      <c r="AI51" s="26"/>
      <c r="AJ51" s="26"/>
      <c r="AK51" s="26"/>
      <c r="AL51" s="26"/>
      <c r="AM51" s="26"/>
      <c r="AN51" s="26"/>
    </row>
    <row r="52" ht="14.25" customHeight="1">
      <c r="A52" s="32">
        <v>33.0</v>
      </c>
      <c r="B52" s="38" t="s">
        <v>236</v>
      </c>
      <c r="C52" s="39" t="s">
        <v>534</v>
      </c>
      <c r="D52" s="39" t="s">
        <v>536</v>
      </c>
      <c r="E52" s="32" t="s">
        <v>217</v>
      </c>
      <c r="F52" s="32">
        <v>2014.0</v>
      </c>
      <c r="G52" s="32">
        <v>3.0</v>
      </c>
      <c r="H52" s="32" t="s">
        <v>36</v>
      </c>
      <c r="I52" s="32" t="s">
        <v>114</v>
      </c>
      <c r="J52" s="32" t="s">
        <v>189</v>
      </c>
      <c r="K52" s="39"/>
      <c r="L52" s="39"/>
      <c r="M52" s="39"/>
      <c r="N52" s="39"/>
      <c r="O52" s="39"/>
      <c r="P52" s="39"/>
      <c r="Q52" s="39"/>
      <c r="R52" s="39"/>
      <c r="S52" s="39"/>
      <c r="T52" s="39"/>
      <c r="U52" s="32"/>
      <c r="V52" s="26"/>
      <c r="W52" s="26"/>
      <c r="X52" s="26"/>
      <c r="Y52" s="26"/>
      <c r="Z52" s="26"/>
      <c r="AA52" s="26"/>
      <c r="AB52" s="26"/>
      <c r="AC52" s="26"/>
      <c r="AD52" s="26"/>
      <c r="AE52" s="26"/>
      <c r="AF52" s="26"/>
      <c r="AG52" s="26"/>
      <c r="AH52" s="26"/>
      <c r="AI52" s="26"/>
      <c r="AJ52" s="26"/>
      <c r="AK52" s="26"/>
      <c r="AL52" s="26"/>
      <c r="AM52" s="26"/>
      <c r="AN52" s="26"/>
    </row>
    <row r="53" ht="14.25" hidden="1" customHeight="1">
      <c r="A53" s="25">
        <v>33.0</v>
      </c>
      <c r="B53" s="156" t="s">
        <v>236</v>
      </c>
      <c r="C53" s="157" t="s">
        <v>534</v>
      </c>
      <c r="D53" s="158" t="s">
        <v>536</v>
      </c>
      <c r="E53" s="25" t="s">
        <v>35</v>
      </c>
      <c r="F53" s="161">
        <v>2020.0</v>
      </c>
      <c r="G53" s="25">
        <v>2.0</v>
      </c>
      <c r="H53" s="25" t="s">
        <v>46</v>
      </c>
      <c r="I53" s="25" t="s">
        <v>38</v>
      </c>
      <c r="J53" s="25" t="s">
        <v>39</v>
      </c>
      <c r="K53" s="162">
        <v>1.388359353</v>
      </c>
      <c r="L53" s="157"/>
      <c r="M53" s="157"/>
      <c r="N53" s="157"/>
      <c r="O53" s="157"/>
      <c r="P53" s="157"/>
      <c r="Q53" s="157"/>
      <c r="R53" s="157"/>
      <c r="S53" s="157"/>
      <c r="T53" s="157"/>
      <c r="U53" s="13"/>
    </row>
    <row r="54" ht="14.25" customHeight="1">
      <c r="A54" s="32">
        <v>34.0</v>
      </c>
      <c r="B54" s="38" t="s">
        <v>239</v>
      </c>
      <c r="C54" s="39"/>
      <c r="D54" s="61" t="s">
        <v>531</v>
      </c>
      <c r="E54" s="32" t="s">
        <v>35</v>
      </c>
      <c r="F54" s="44">
        <v>2020.0</v>
      </c>
      <c r="G54" s="32">
        <v>2.0</v>
      </c>
      <c r="H54" s="32" t="s">
        <v>43</v>
      </c>
      <c r="I54" s="32" t="s">
        <v>38</v>
      </c>
      <c r="J54" s="32" t="s">
        <v>39</v>
      </c>
      <c r="K54" s="45">
        <v>1.083340554</v>
      </c>
      <c r="L54" s="39"/>
      <c r="M54" s="39"/>
      <c r="N54" s="39"/>
      <c r="O54" s="39"/>
      <c r="P54" s="39"/>
      <c r="Q54" s="39"/>
      <c r="R54" s="39"/>
      <c r="S54" s="39"/>
      <c r="T54" s="39"/>
      <c r="U54" s="32"/>
      <c r="V54" s="26"/>
      <c r="W54" s="26"/>
      <c r="X54" s="26"/>
      <c r="Y54" s="26"/>
      <c r="Z54" s="26"/>
      <c r="AA54" s="26"/>
      <c r="AB54" s="26"/>
      <c r="AC54" s="26"/>
      <c r="AD54" s="26"/>
      <c r="AE54" s="26"/>
      <c r="AF54" s="26"/>
      <c r="AG54" s="26"/>
      <c r="AH54" s="26"/>
      <c r="AI54" s="26"/>
      <c r="AJ54" s="26"/>
      <c r="AK54" s="26"/>
      <c r="AL54" s="26"/>
      <c r="AM54" s="26"/>
      <c r="AN54" s="26"/>
    </row>
    <row r="55" ht="14.25" customHeight="1">
      <c r="A55" s="32">
        <v>34.0</v>
      </c>
      <c r="B55" s="38" t="s">
        <v>239</v>
      </c>
      <c r="C55" s="39"/>
      <c r="D55" s="111" t="s">
        <v>531</v>
      </c>
      <c r="E55" s="32" t="s">
        <v>270</v>
      </c>
      <c r="F55" s="32">
        <v>2023.0</v>
      </c>
      <c r="G55" s="32">
        <v>3.0</v>
      </c>
      <c r="H55" s="32" t="s">
        <v>36</v>
      </c>
      <c r="I55" s="32" t="s">
        <v>114</v>
      </c>
      <c r="J55" s="32" t="s">
        <v>189</v>
      </c>
      <c r="K55" s="39">
        <v>0.5</v>
      </c>
      <c r="L55" s="39"/>
      <c r="M55" s="39"/>
      <c r="N55" s="39"/>
      <c r="O55" s="39"/>
      <c r="P55" s="39" t="s">
        <v>533</v>
      </c>
      <c r="Q55" s="39"/>
      <c r="R55" s="39"/>
      <c r="S55" s="39"/>
      <c r="T55" s="39"/>
      <c r="U55" s="32"/>
      <c r="V55" s="26"/>
      <c r="W55" s="26"/>
      <c r="X55" s="26"/>
      <c r="Y55" s="26"/>
      <c r="Z55" s="26"/>
      <c r="AA55" s="26"/>
      <c r="AB55" s="26"/>
      <c r="AC55" s="26"/>
      <c r="AD55" s="26"/>
      <c r="AE55" s="26"/>
      <c r="AF55" s="26"/>
      <c r="AG55" s="26"/>
      <c r="AH55" s="26"/>
      <c r="AI55" s="26"/>
      <c r="AJ55" s="26"/>
      <c r="AK55" s="26"/>
      <c r="AL55" s="26"/>
      <c r="AM55" s="26"/>
      <c r="AN55" s="26"/>
    </row>
    <row r="56" ht="14.25" hidden="1" customHeight="1">
      <c r="A56" s="25">
        <v>33.0</v>
      </c>
      <c r="B56" s="156" t="s">
        <v>236</v>
      </c>
      <c r="C56" s="157"/>
      <c r="D56" s="158" t="s">
        <v>531</v>
      </c>
      <c r="E56" s="25" t="s">
        <v>217</v>
      </c>
      <c r="F56" s="25">
        <v>2019.0</v>
      </c>
      <c r="G56" s="25">
        <v>3.0</v>
      </c>
      <c r="H56" s="25" t="s">
        <v>36</v>
      </c>
      <c r="I56" s="25" t="s">
        <v>114</v>
      </c>
      <c r="J56" s="25" t="s">
        <v>189</v>
      </c>
      <c r="K56" s="157"/>
      <c r="L56" s="157"/>
      <c r="M56" s="157"/>
      <c r="N56" s="157"/>
      <c r="O56" s="157"/>
      <c r="P56" s="157"/>
      <c r="Q56" s="157"/>
      <c r="R56" s="157"/>
      <c r="S56" s="157"/>
      <c r="T56" s="157"/>
      <c r="U56" s="25"/>
      <c r="V56" s="169"/>
      <c r="W56" s="169"/>
      <c r="X56" s="169"/>
      <c r="Y56" s="169"/>
      <c r="Z56" s="169"/>
      <c r="AA56" s="169"/>
      <c r="AB56" s="169"/>
      <c r="AC56" s="169"/>
      <c r="AD56" s="169"/>
      <c r="AE56" s="169"/>
      <c r="AF56" s="169"/>
      <c r="AG56" s="169"/>
      <c r="AH56" s="169"/>
      <c r="AI56" s="169"/>
      <c r="AJ56" s="169"/>
      <c r="AK56" s="169"/>
      <c r="AL56" s="169"/>
      <c r="AM56" s="169"/>
      <c r="AN56" s="169"/>
    </row>
    <row r="57" ht="14.25" customHeight="1">
      <c r="A57" s="32">
        <v>34.0</v>
      </c>
      <c r="B57" s="38" t="s">
        <v>239</v>
      </c>
      <c r="C57" s="39" t="s">
        <v>347</v>
      </c>
      <c r="D57" s="61" t="s">
        <v>348</v>
      </c>
      <c r="E57" s="32" t="s">
        <v>35</v>
      </c>
      <c r="F57" s="44">
        <v>2020.0</v>
      </c>
      <c r="G57" s="32">
        <v>2.0</v>
      </c>
      <c r="H57" s="32" t="s">
        <v>43</v>
      </c>
      <c r="I57" s="32" t="s">
        <v>38</v>
      </c>
      <c r="J57" s="32" t="s">
        <v>39</v>
      </c>
      <c r="K57" s="45">
        <v>1.180368656</v>
      </c>
      <c r="L57" s="39"/>
      <c r="M57" s="39"/>
      <c r="N57" s="39"/>
      <c r="O57" s="39"/>
      <c r="P57" s="39"/>
      <c r="Q57" s="39"/>
      <c r="R57" s="39"/>
      <c r="S57" s="39"/>
      <c r="T57" s="39"/>
      <c r="U57" s="32"/>
      <c r="V57" s="26"/>
      <c r="W57" s="26"/>
      <c r="X57" s="26"/>
      <c r="Y57" s="26"/>
      <c r="Z57" s="26"/>
      <c r="AA57" s="26"/>
      <c r="AB57" s="26"/>
      <c r="AC57" s="26"/>
      <c r="AD57" s="26"/>
      <c r="AE57" s="26"/>
      <c r="AF57" s="26"/>
      <c r="AG57" s="26"/>
      <c r="AH57" s="26"/>
      <c r="AI57" s="26"/>
      <c r="AJ57" s="26"/>
      <c r="AK57" s="26"/>
      <c r="AL57" s="26"/>
      <c r="AM57" s="26"/>
      <c r="AN57" s="26"/>
    </row>
    <row r="58" ht="14.25" customHeight="1">
      <c r="A58" s="32">
        <v>34.0</v>
      </c>
      <c r="B58" s="38" t="s">
        <v>239</v>
      </c>
      <c r="C58" s="39" t="s">
        <v>347</v>
      </c>
      <c r="D58" s="39" t="s">
        <v>348</v>
      </c>
      <c r="E58" s="32" t="s">
        <v>113</v>
      </c>
      <c r="F58" s="32">
        <v>2021.0</v>
      </c>
      <c r="G58" s="32">
        <v>3.0</v>
      </c>
      <c r="H58" s="32" t="s">
        <v>43</v>
      </c>
      <c r="I58" s="32" t="s">
        <v>114</v>
      </c>
      <c r="J58" s="32" t="s">
        <v>39</v>
      </c>
      <c r="K58" s="39"/>
      <c r="L58" s="39"/>
      <c r="M58" s="39">
        <v>587.0</v>
      </c>
      <c r="N58" s="39"/>
      <c r="O58" s="39">
        <v>2220.0</v>
      </c>
      <c r="P58" s="39"/>
      <c r="Q58" s="39"/>
      <c r="R58" s="39"/>
      <c r="S58" s="39"/>
      <c r="T58" s="39"/>
      <c r="U58" s="32"/>
      <c r="V58" s="26"/>
      <c r="W58" s="26"/>
      <c r="X58" s="26"/>
      <c r="Y58" s="26"/>
      <c r="Z58" s="26"/>
      <c r="AA58" s="26"/>
      <c r="AB58" s="26"/>
      <c r="AC58" s="26"/>
      <c r="AD58" s="26"/>
      <c r="AE58" s="26"/>
      <c r="AF58" s="26"/>
      <c r="AG58" s="26"/>
      <c r="AH58" s="26"/>
      <c r="AI58" s="26"/>
      <c r="AJ58" s="26"/>
      <c r="AK58" s="26"/>
      <c r="AL58" s="26"/>
      <c r="AM58" s="26"/>
      <c r="AN58" s="26"/>
    </row>
    <row r="59" ht="14.25" customHeight="1">
      <c r="A59" s="32">
        <v>34.0</v>
      </c>
      <c r="B59" s="38" t="s">
        <v>239</v>
      </c>
      <c r="C59" s="39" t="s">
        <v>347</v>
      </c>
      <c r="D59" s="39" t="s">
        <v>348</v>
      </c>
      <c r="E59" s="32" t="s">
        <v>117</v>
      </c>
      <c r="F59" s="32">
        <v>2021.0</v>
      </c>
      <c r="G59" s="32">
        <v>3.0</v>
      </c>
      <c r="H59" s="32" t="s">
        <v>36</v>
      </c>
      <c r="I59" s="32" t="s">
        <v>114</v>
      </c>
      <c r="J59" s="32" t="s">
        <v>39</v>
      </c>
      <c r="K59" s="39"/>
      <c r="L59" s="39"/>
      <c r="M59" s="39">
        <v>1698.0</v>
      </c>
      <c r="N59" s="39"/>
      <c r="O59" s="47">
        <v>938.0</v>
      </c>
      <c r="P59" s="39"/>
      <c r="Q59" s="39"/>
      <c r="R59" s="39"/>
      <c r="S59" s="39"/>
      <c r="T59" s="39"/>
      <c r="U59" s="32"/>
      <c r="V59" s="26"/>
      <c r="W59" s="26"/>
      <c r="X59" s="26"/>
      <c r="Y59" s="26"/>
      <c r="Z59" s="26"/>
      <c r="AA59" s="26"/>
      <c r="AB59" s="26"/>
      <c r="AC59" s="26"/>
      <c r="AD59" s="26"/>
      <c r="AE59" s="26"/>
      <c r="AF59" s="26"/>
      <c r="AG59" s="26"/>
      <c r="AH59" s="26"/>
      <c r="AI59" s="26"/>
      <c r="AJ59" s="26"/>
      <c r="AK59" s="26"/>
      <c r="AL59" s="26"/>
      <c r="AM59" s="26"/>
      <c r="AN59" s="26"/>
    </row>
    <row r="60" ht="14.25" hidden="1" customHeight="1">
      <c r="A60" s="25">
        <v>34.0</v>
      </c>
      <c r="B60" s="156" t="s">
        <v>239</v>
      </c>
      <c r="C60" s="157" t="s">
        <v>1161</v>
      </c>
      <c r="D60" s="157" t="s">
        <v>348</v>
      </c>
      <c r="E60" s="25" t="s">
        <v>121</v>
      </c>
      <c r="F60" s="25">
        <v>2022.0</v>
      </c>
      <c r="G60" s="25">
        <v>3.0</v>
      </c>
      <c r="H60" s="25" t="s">
        <v>46</v>
      </c>
      <c r="I60" s="25" t="s">
        <v>114</v>
      </c>
      <c r="J60" s="25" t="s">
        <v>39</v>
      </c>
      <c r="K60" s="157">
        <v>1.24</v>
      </c>
      <c r="L60" s="157"/>
      <c r="M60" s="157"/>
      <c r="N60" s="157"/>
      <c r="O60" s="157"/>
      <c r="P60" s="157"/>
      <c r="Q60" s="157"/>
      <c r="R60" s="157"/>
      <c r="S60" s="157"/>
      <c r="T60" s="157"/>
      <c r="U60" s="13"/>
    </row>
    <row r="61" ht="14.25" customHeight="1">
      <c r="A61" s="32">
        <v>34.0</v>
      </c>
      <c r="B61" s="38" t="s">
        <v>239</v>
      </c>
      <c r="C61" s="39" t="s">
        <v>347</v>
      </c>
      <c r="D61" s="111" t="s">
        <v>348</v>
      </c>
      <c r="E61" s="32" t="s">
        <v>270</v>
      </c>
      <c r="F61" s="32">
        <v>2023.0</v>
      </c>
      <c r="G61" s="32">
        <v>3.0</v>
      </c>
      <c r="H61" s="32" t="s">
        <v>36</v>
      </c>
      <c r="I61" s="32" t="s">
        <v>114</v>
      </c>
      <c r="J61" s="32" t="s">
        <v>189</v>
      </c>
      <c r="K61" s="39"/>
      <c r="L61" s="39"/>
      <c r="M61" s="39"/>
      <c r="N61" s="39"/>
      <c r="O61" s="39"/>
      <c r="P61" s="39"/>
      <c r="Q61" s="39"/>
      <c r="R61" s="39"/>
      <c r="S61" s="39"/>
      <c r="T61" s="39"/>
      <c r="U61" s="32"/>
      <c r="V61" s="26"/>
      <c r="W61" s="26"/>
      <c r="X61" s="26"/>
      <c r="Y61" s="26"/>
      <c r="Z61" s="26"/>
      <c r="AA61" s="26"/>
      <c r="AB61" s="26"/>
      <c r="AC61" s="26"/>
      <c r="AD61" s="26"/>
      <c r="AE61" s="26"/>
      <c r="AF61" s="26"/>
      <c r="AG61" s="26"/>
      <c r="AH61" s="26"/>
      <c r="AI61" s="26"/>
      <c r="AJ61" s="26"/>
      <c r="AK61" s="26"/>
      <c r="AL61" s="26"/>
      <c r="AM61" s="26"/>
      <c r="AN61" s="26"/>
    </row>
    <row r="62" ht="14.25" hidden="1" customHeight="1">
      <c r="A62" s="25">
        <v>34.0</v>
      </c>
      <c r="B62" s="156" t="s">
        <v>239</v>
      </c>
      <c r="C62" s="157" t="s">
        <v>347</v>
      </c>
      <c r="D62" s="157" t="s">
        <v>348</v>
      </c>
      <c r="E62" s="25" t="s">
        <v>217</v>
      </c>
      <c r="F62" s="25">
        <v>2014.0</v>
      </c>
      <c r="G62" s="25">
        <v>3.0</v>
      </c>
      <c r="H62" s="25" t="s">
        <v>36</v>
      </c>
      <c r="I62" s="25" t="s">
        <v>114</v>
      </c>
      <c r="J62" s="25" t="s">
        <v>189</v>
      </c>
      <c r="K62" s="157"/>
      <c r="L62" s="157"/>
      <c r="M62" s="157"/>
      <c r="N62" s="157"/>
      <c r="O62" s="157"/>
      <c r="P62" s="157"/>
      <c r="Q62" s="157"/>
      <c r="R62" s="157"/>
      <c r="S62" s="157"/>
      <c r="T62" s="157"/>
      <c r="U62" s="13"/>
    </row>
    <row r="63" ht="14.25" hidden="1" customHeight="1">
      <c r="A63" s="25">
        <v>34.0</v>
      </c>
      <c r="B63" s="156" t="s">
        <v>239</v>
      </c>
      <c r="C63" s="157" t="s">
        <v>347</v>
      </c>
      <c r="D63" s="157" t="s">
        <v>1162</v>
      </c>
      <c r="E63" s="25" t="s">
        <v>150</v>
      </c>
      <c r="F63" s="25">
        <v>2022.0</v>
      </c>
      <c r="G63" s="25">
        <v>3.0</v>
      </c>
      <c r="H63" s="25" t="s">
        <v>43</v>
      </c>
      <c r="I63" s="25" t="s">
        <v>38</v>
      </c>
      <c r="J63" s="25" t="s">
        <v>39</v>
      </c>
      <c r="K63" s="159">
        <v>1.2406417112299466</v>
      </c>
      <c r="L63" s="157"/>
      <c r="M63" s="157"/>
      <c r="N63" s="157"/>
      <c r="O63" s="157"/>
      <c r="P63" s="157"/>
      <c r="Q63" s="157"/>
      <c r="R63" s="157"/>
      <c r="S63" s="157"/>
      <c r="T63" s="157"/>
      <c r="U63" s="13"/>
    </row>
    <row r="64" ht="14.25" customHeight="1">
      <c r="A64" s="32">
        <v>33.0</v>
      </c>
      <c r="B64" s="38" t="s">
        <v>236</v>
      </c>
      <c r="C64" s="39"/>
      <c r="D64" s="61" t="s">
        <v>585</v>
      </c>
      <c r="E64" s="32" t="s">
        <v>35</v>
      </c>
      <c r="F64" s="44">
        <v>2020.0</v>
      </c>
      <c r="G64" s="32">
        <v>2.0</v>
      </c>
      <c r="H64" s="32" t="s">
        <v>43</v>
      </c>
      <c r="I64" s="32" t="s">
        <v>38</v>
      </c>
      <c r="J64" s="32" t="s">
        <v>39</v>
      </c>
      <c r="K64" s="45">
        <v>0.93384897</v>
      </c>
      <c r="L64" s="39"/>
      <c r="M64" s="39"/>
      <c r="N64" s="39"/>
      <c r="O64" s="39"/>
      <c r="P64" s="39"/>
      <c r="Q64" s="39"/>
      <c r="R64" s="39"/>
      <c r="S64" s="39"/>
      <c r="T64" s="39"/>
      <c r="U64" s="32"/>
      <c r="V64" s="26"/>
      <c r="W64" s="26"/>
      <c r="X64" s="26"/>
      <c r="Y64" s="26"/>
      <c r="Z64" s="26"/>
      <c r="AA64" s="26"/>
      <c r="AB64" s="26"/>
      <c r="AC64" s="26"/>
      <c r="AD64" s="26"/>
      <c r="AE64" s="26"/>
      <c r="AF64" s="26"/>
      <c r="AG64" s="26"/>
      <c r="AH64" s="26"/>
      <c r="AI64" s="26"/>
      <c r="AJ64" s="26"/>
      <c r="AK64" s="26"/>
      <c r="AL64" s="26"/>
      <c r="AM64" s="26"/>
      <c r="AN64" s="26"/>
    </row>
    <row r="65" ht="14.25" customHeight="1">
      <c r="A65" s="32">
        <v>33.0</v>
      </c>
      <c r="B65" s="38" t="s">
        <v>236</v>
      </c>
      <c r="C65" s="39"/>
      <c r="D65" s="39" t="s">
        <v>583</v>
      </c>
      <c r="E65" s="32" t="s">
        <v>501</v>
      </c>
      <c r="F65" s="32">
        <v>2021.0</v>
      </c>
      <c r="G65" s="32">
        <v>3.0</v>
      </c>
      <c r="H65" s="32" t="s">
        <v>36</v>
      </c>
      <c r="I65" s="32" t="s">
        <v>114</v>
      </c>
      <c r="J65" s="32" t="s">
        <v>47</v>
      </c>
      <c r="K65" s="39"/>
      <c r="L65" s="39"/>
      <c r="M65" s="39"/>
      <c r="N65" s="39"/>
      <c r="O65" s="39"/>
      <c r="P65" s="39"/>
      <c r="Q65" s="39"/>
      <c r="R65" s="39"/>
      <c r="S65" s="39"/>
      <c r="T65" s="39"/>
      <c r="U65" s="32"/>
      <c r="V65" s="26"/>
      <c r="W65" s="26"/>
      <c r="X65" s="26"/>
      <c r="Y65" s="26"/>
      <c r="Z65" s="26"/>
      <c r="AA65" s="26"/>
      <c r="AB65" s="26"/>
      <c r="AC65" s="26"/>
      <c r="AD65" s="26"/>
      <c r="AE65" s="26"/>
      <c r="AF65" s="26"/>
      <c r="AG65" s="26"/>
      <c r="AH65" s="26"/>
      <c r="AI65" s="26"/>
      <c r="AJ65" s="26"/>
      <c r="AK65" s="26"/>
      <c r="AL65" s="26"/>
      <c r="AM65" s="26"/>
      <c r="AN65" s="26"/>
    </row>
    <row r="66" ht="14.25" hidden="1" customHeight="1">
      <c r="A66" s="25">
        <v>36.0</v>
      </c>
      <c r="B66" s="156" t="s">
        <v>84</v>
      </c>
      <c r="C66" s="157" t="s">
        <v>137</v>
      </c>
      <c r="D66" s="158" t="s">
        <v>172</v>
      </c>
      <c r="E66" s="25" t="s">
        <v>35</v>
      </c>
      <c r="F66" s="161">
        <v>2020.0</v>
      </c>
      <c r="G66" s="25">
        <v>2.0</v>
      </c>
      <c r="H66" s="25" t="s">
        <v>36</v>
      </c>
      <c r="I66" s="25" t="s">
        <v>38</v>
      </c>
      <c r="J66" s="25" t="s">
        <v>71</v>
      </c>
      <c r="K66" s="162">
        <v>0.774791576</v>
      </c>
      <c r="L66" s="157"/>
      <c r="M66" s="157"/>
      <c r="N66" s="157"/>
      <c r="O66" s="157"/>
      <c r="P66" s="157"/>
      <c r="Q66" s="157"/>
      <c r="R66" s="157"/>
      <c r="S66" s="157"/>
      <c r="T66" s="157"/>
      <c r="U66" s="13"/>
    </row>
    <row r="67" ht="14.25" customHeight="1">
      <c r="A67" s="32">
        <v>36.0</v>
      </c>
      <c r="B67" s="38" t="s">
        <v>84</v>
      </c>
      <c r="C67" s="39" t="s">
        <v>137</v>
      </c>
      <c r="D67" s="39" t="s">
        <v>172</v>
      </c>
      <c r="E67" s="32" t="s">
        <v>70</v>
      </c>
      <c r="F67" s="32">
        <v>2022.0</v>
      </c>
      <c r="G67" s="32">
        <v>1.0</v>
      </c>
      <c r="H67" s="32" t="s">
        <v>43</v>
      </c>
      <c r="I67" s="32" t="s">
        <v>44</v>
      </c>
      <c r="J67" s="32" t="s">
        <v>71</v>
      </c>
      <c r="K67" s="39">
        <v>0.75</v>
      </c>
      <c r="L67" s="39"/>
      <c r="M67" s="39"/>
      <c r="N67" s="39"/>
      <c r="O67" s="39">
        <v>8600.0</v>
      </c>
      <c r="P67" s="39">
        <v>1.1</v>
      </c>
      <c r="Q67" s="39"/>
      <c r="R67" s="39"/>
      <c r="S67" s="39" t="s">
        <v>129</v>
      </c>
      <c r="T67" s="39" t="s">
        <v>52</v>
      </c>
      <c r="U67" s="32"/>
      <c r="V67" s="26"/>
      <c r="W67" s="26"/>
      <c r="X67" s="26"/>
      <c r="Y67" s="26"/>
      <c r="Z67" s="26"/>
      <c r="AA67" s="26"/>
      <c r="AB67" s="26"/>
      <c r="AC67" s="26"/>
      <c r="AD67" s="26"/>
      <c r="AE67" s="26"/>
      <c r="AF67" s="26"/>
      <c r="AG67" s="26"/>
      <c r="AH67" s="26"/>
      <c r="AI67" s="26"/>
      <c r="AJ67" s="26"/>
      <c r="AK67" s="26"/>
      <c r="AL67" s="26"/>
      <c r="AM67" s="26"/>
      <c r="AN67" s="26"/>
    </row>
    <row r="68" ht="14.25" customHeight="1">
      <c r="A68" s="54">
        <v>36.0</v>
      </c>
      <c r="B68" s="51" t="s">
        <v>84</v>
      </c>
      <c r="C68" s="52" t="s">
        <v>171</v>
      </c>
      <c r="D68" s="52" t="s">
        <v>174</v>
      </c>
      <c r="E68" s="50" t="s">
        <v>133</v>
      </c>
      <c r="F68" s="54">
        <v>2022.0</v>
      </c>
      <c r="G68" s="50">
        <v>1.0</v>
      </c>
      <c r="H68" s="50" t="s">
        <v>36</v>
      </c>
      <c r="I68" s="50" t="s">
        <v>44</v>
      </c>
      <c r="J68" s="54" t="s">
        <v>47</v>
      </c>
      <c r="K68" s="53">
        <v>0.73</v>
      </c>
      <c r="L68" s="52"/>
      <c r="M68" s="52"/>
      <c r="N68" s="52"/>
      <c r="O68" s="52"/>
      <c r="P68" s="52"/>
      <c r="Q68" s="52"/>
      <c r="R68" s="52"/>
      <c r="S68" s="52"/>
      <c r="T68" s="52"/>
      <c r="U68" s="54"/>
      <c r="V68" s="26"/>
      <c r="W68" s="26"/>
      <c r="X68" s="26"/>
      <c r="Y68" s="26"/>
      <c r="Z68" s="26"/>
      <c r="AA68" s="26"/>
      <c r="AB68" s="26"/>
      <c r="AC68" s="26"/>
      <c r="AD68" s="26"/>
      <c r="AE68" s="26"/>
      <c r="AF68" s="26"/>
      <c r="AG68" s="26"/>
      <c r="AH68" s="26"/>
      <c r="AI68" s="26"/>
      <c r="AJ68" s="26"/>
      <c r="AK68" s="26"/>
      <c r="AL68" s="26"/>
      <c r="AM68" s="26"/>
      <c r="AN68" s="26"/>
    </row>
    <row r="69" ht="14.25" hidden="1" customHeight="1">
      <c r="A69" s="67">
        <v>36.0</v>
      </c>
      <c r="B69" s="163" t="s">
        <v>84</v>
      </c>
      <c r="C69" s="164" t="s">
        <v>171</v>
      </c>
      <c r="D69" s="164" t="s">
        <v>174</v>
      </c>
      <c r="E69" s="67" t="s">
        <v>486</v>
      </c>
      <c r="F69" s="67">
        <v>2022.0</v>
      </c>
      <c r="G69" s="67">
        <v>3.0</v>
      </c>
      <c r="H69" s="67" t="s">
        <v>46</v>
      </c>
      <c r="I69" s="67" t="s">
        <v>114</v>
      </c>
      <c r="J69" s="67" t="s">
        <v>47</v>
      </c>
      <c r="K69" s="164"/>
      <c r="L69" s="164"/>
      <c r="M69" s="164"/>
      <c r="N69" s="164"/>
      <c r="O69" s="164"/>
      <c r="P69" s="164"/>
      <c r="Q69" s="164"/>
      <c r="R69" s="164"/>
      <c r="S69" s="164"/>
      <c r="T69" s="164"/>
      <c r="U69" s="67"/>
    </row>
    <row r="70" ht="14.25" hidden="1" customHeight="1">
      <c r="A70" s="25">
        <v>36.0</v>
      </c>
      <c r="B70" s="156" t="s">
        <v>84</v>
      </c>
      <c r="C70" s="157" t="s">
        <v>171</v>
      </c>
      <c r="D70" s="157" t="s">
        <v>174</v>
      </c>
      <c r="E70" s="25" t="s">
        <v>522</v>
      </c>
      <c r="F70" s="25">
        <v>2022.0</v>
      </c>
      <c r="G70" s="25">
        <v>3.0</v>
      </c>
      <c r="H70" s="25" t="s">
        <v>46</v>
      </c>
      <c r="I70" s="25" t="s">
        <v>114</v>
      </c>
      <c r="J70" s="25" t="s">
        <v>47</v>
      </c>
      <c r="K70" s="157"/>
      <c r="L70" s="157"/>
      <c r="M70" s="157"/>
      <c r="N70" s="157"/>
      <c r="O70" s="157"/>
      <c r="P70" s="157"/>
      <c r="Q70" s="157"/>
      <c r="R70" s="157"/>
      <c r="S70" s="157"/>
      <c r="T70" s="157"/>
      <c r="U70" s="13"/>
    </row>
    <row r="71" ht="14.25" hidden="1" customHeight="1">
      <c r="A71" s="25">
        <v>33.0</v>
      </c>
      <c r="B71" s="156" t="s">
        <v>236</v>
      </c>
      <c r="C71" s="157" t="s">
        <v>326</v>
      </c>
      <c r="D71" s="158" t="s">
        <v>729</v>
      </c>
      <c r="E71" s="25" t="s">
        <v>35</v>
      </c>
      <c r="F71" s="161">
        <v>2020.0</v>
      </c>
      <c r="G71" s="25">
        <v>2.0</v>
      </c>
      <c r="H71" s="25" t="s">
        <v>46</v>
      </c>
      <c r="I71" s="25" t="s">
        <v>38</v>
      </c>
      <c r="J71" s="25" t="s">
        <v>39</v>
      </c>
      <c r="K71" s="162">
        <v>1.298150257</v>
      </c>
      <c r="L71" s="157"/>
      <c r="M71" s="157"/>
      <c r="N71" s="157"/>
      <c r="O71" s="157"/>
      <c r="P71" s="157"/>
      <c r="Q71" s="157"/>
      <c r="R71" s="157"/>
      <c r="S71" s="157"/>
      <c r="T71" s="157"/>
      <c r="U71" s="13"/>
    </row>
    <row r="72" ht="14.25" customHeight="1">
      <c r="A72" s="32">
        <v>34.0</v>
      </c>
      <c r="B72" s="38" t="s">
        <v>239</v>
      </c>
      <c r="C72" s="39" t="s">
        <v>727</v>
      </c>
      <c r="D72" s="39" t="s">
        <v>729</v>
      </c>
      <c r="E72" s="32" t="s">
        <v>362</v>
      </c>
      <c r="F72" s="32">
        <v>2019.0</v>
      </c>
      <c r="G72" s="32">
        <v>3.0</v>
      </c>
      <c r="H72" s="32" t="s">
        <v>36</v>
      </c>
      <c r="I72" s="32" t="s">
        <v>114</v>
      </c>
      <c r="J72" s="32" t="s">
        <v>71</v>
      </c>
      <c r="K72" s="39">
        <v>0.34</v>
      </c>
      <c r="L72" s="39"/>
      <c r="M72" s="39"/>
      <c r="N72" s="39"/>
      <c r="O72" s="39"/>
      <c r="P72" s="39"/>
      <c r="Q72" s="39"/>
      <c r="R72" s="39"/>
      <c r="S72" s="39"/>
      <c r="T72" s="39"/>
      <c r="U72" s="32"/>
      <c r="V72" s="26"/>
      <c r="W72" s="26"/>
      <c r="X72" s="26"/>
      <c r="Y72" s="26"/>
      <c r="Z72" s="26"/>
      <c r="AA72" s="26"/>
      <c r="AB72" s="26"/>
      <c r="AC72" s="26"/>
      <c r="AD72" s="26"/>
      <c r="AE72" s="26"/>
      <c r="AF72" s="26"/>
      <c r="AG72" s="26"/>
      <c r="AH72" s="26"/>
      <c r="AI72" s="26"/>
      <c r="AJ72" s="26"/>
      <c r="AK72" s="26"/>
      <c r="AL72" s="26"/>
      <c r="AM72" s="26"/>
      <c r="AN72" s="26"/>
    </row>
    <row r="73" ht="14.25" customHeight="1">
      <c r="A73" s="32">
        <v>33.0</v>
      </c>
      <c r="B73" s="38" t="s">
        <v>236</v>
      </c>
      <c r="C73" s="39" t="s">
        <v>685</v>
      </c>
      <c r="D73" s="39" t="s">
        <v>686</v>
      </c>
      <c r="E73" s="32" t="s">
        <v>35</v>
      </c>
      <c r="F73" s="32">
        <v>2021.0</v>
      </c>
      <c r="G73" s="32">
        <v>2.0</v>
      </c>
      <c r="H73" s="32" t="s">
        <v>43</v>
      </c>
      <c r="I73" s="32" t="s">
        <v>38</v>
      </c>
      <c r="J73" s="32" t="s">
        <v>39</v>
      </c>
      <c r="K73" s="72">
        <v>0.967740703</v>
      </c>
      <c r="L73" s="39"/>
      <c r="M73" s="39"/>
      <c r="N73" s="39"/>
      <c r="O73" s="39"/>
      <c r="P73" s="39"/>
      <c r="Q73" s="39"/>
      <c r="R73" s="39"/>
      <c r="S73" s="39"/>
      <c r="T73" s="39"/>
      <c r="U73" s="32"/>
      <c r="V73" s="26"/>
      <c r="W73" s="26"/>
      <c r="X73" s="26"/>
      <c r="Y73" s="26"/>
      <c r="Z73" s="26"/>
      <c r="AA73" s="26"/>
      <c r="AB73" s="26"/>
      <c r="AC73" s="26"/>
      <c r="AD73" s="26"/>
      <c r="AE73" s="26"/>
      <c r="AF73" s="26"/>
      <c r="AG73" s="26"/>
      <c r="AH73" s="26"/>
      <c r="AI73" s="26"/>
      <c r="AJ73" s="26"/>
      <c r="AK73" s="26"/>
      <c r="AL73" s="26"/>
      <c r="AM73" s="26"/>
      <c r="AN73" s="26"/>
    </row>
    <row r="74" ht="14.25" hidden="1" customHeight="1">
      <c r="A74" s="25">
        <v>33.0</v>
      </c>
      <c r="B74" s="156" t="s">
        <v>236</v>
      </c>
      <c r="C74" s="157" t="s">
        <v>685</v>
      </c>
      <c r="D74" s="158" t="s">
        <v>1163</v>
      </c>
      <c r="E74" s="25" t="s">
        <v>150</v>
      </c>
      <c r="F74" s="25">
        <v>2022.0</v>
      </c>
      <c r="G74" s="25">
        <v>3.0</v>
      </c>
      <c r="H74" s="25" t="s">
        <v>36</v>
      </c>
      <c r="I74" s="25" t="s">
        <v>38</v>
      </c>
      <c r="J74" s="25" t="s">
        <v>39</v>
      </c>
      <c r="K74" s="159">
        <v>0.23853658536585365</v>
      </c>
      <c r="L74" s="157"/>
      <c r="M74" s="157"/>
      <c r="N74" s="157"/>
      <c r="O74" s="157"/>
      <c r="P74" s="157"/>
      <c r="Q74" s="157"/>
      <c r="R74" s="157"/>
      <c r="S74" s="157"/>
      <c r="T74" s="157"/>
      <c r="U74" s="25"/>
      <c r="V74" s="169"/>
      <c r="W74" s="169"/>
      <c r="X74" s="169"/>
      <c r="Y74" s="169"/>
      <c r="Z74" s="169"/>
      <c r="AA74" s="169"/>
      <c r="AB74" s="169"/>
      <c r="AC74" s="169"/>
      <c r="AD74" s="169"/>
      <c r="AE74" s="169"/>
      <c r="AF74" s="169"/>
      <c r="AG74" s="169"/>
      <c r="AH74" s="169"/>
      <c r="AI74" s="169"/>
      <c r="AJ74" s="169"/>
      <c r="AK74" s="169"/>
      <c r="AL74" s="169"/>
      <c r="AM74" s="169"/>
      <c r="AN74" s="169"/>
    </row>
    <row r="75" ht="14.25" hidden="1" customHeight="1">
      <c r="A75" s="25">
        <v>34.0</v>
      </c>
      <c r="B75" s="156" t="s">
        <v>239</v>
      </c>
      <c r="C75" s="157" t="s">
        <v>413</v>
      </c>
      <c r="D75" s="158" t="s">
        <v>414</v>
      </c>
      <c r="E75" s="25" t="s">
        <v>35</v>
      </c>
      <c r="F75" s="161">
        <v>2021.0</v>
      </c>
      <c r="G75" s="25">
        <v>2.0</v>
      </c>
      <c r="H75" s="25" t="s">
        <v>46</v>
      </c>
      <c r="I75" s="25" t="s">
        <v>38</v>
      </c>
      <c r="J75" s="25" t="s">
        <v>39</v>
      </c>
      <c r="K75" s="162">
        <v>1.513915044</v>
      </c>
      <c r="L75" s="157"/>
      <c r="M75" s="157"/>
      <c r="N75" s="157"/>
      <c r="O75" s="157"/>
      <c r="P75" s="157"/>
      <c r="Q75" s="157"/>
      <c r="R75" s="157"/>
      <c r="S75" s="157"/>
      <c r="T75" s="157"/>
      <c r="U75" s="13"/>
    </row>
    <row r="76" ht="14.25" customHeight="1">
      <c r="A76" s="32">
        <v>34.0</v>
      </c>
      <c r="B76" s="38" t="s">
        <v>239</v>
      </c>
      <c r="C76" s="39" t="s">
        <v>413</v>
      </c>
      <c r="D76" s="39" t="s">
        <v>414</v>
      </c>
      <c r="E76" s="32" t="s">
        <v>297</v>
      </c>
      <c r="F76" s="32">
        <v>2018.0</v>
      </c>
      <c r="G76" s="32">
        <v>1.0</v>
      </c>
      <c r="H76" s="32" t="s">
        <v>36</v>
      </c>
      <c r="I76" s="32" t="s">
        <v>44</v>
      </c>
      <c r="J76" s="32" t="s">
        <v>47</v>
      </c>
      <c r="K76" s="72">
        <v>0.2065971818603135</v>
      </c>
      <c r="L76" s="39"/>
      <c r="M76" s="39"/>
      <c r="N76" s="39"/>
      <c r="O76" s="109">
        <v>196.1176514624189</v>
      </c>
      <c r="P76" s="39"/>
      <c r="Q76" s="39"/>
      <c r="R76" s="39"/>
      <c r="S76" s="39" t="s">
        <v>48</v>
      </c>
      <c r="T76" s="39" t="s">
        <v>49</v>
      </c>
      <c r="U76" s="32"/>
      <c r="V76" s="26"/>
      <c r="W76" s="26"/>
      <c r="X76" s="26"/>
      <c r="Y76" s="26"/>
      <c r="Z76" s="26"/>
      <c r="AA76" s="26"/>
      <c r="AB76" s="26"/>
      <c r="AC76" s="26"/>
      <c r="AD76" s="26"/>
      <c r="AE76" s="26"/>
      <c r="AF76" s="26"/>
      <c r="AG76" s="26"/>
      <c r="AH76" s="26"/>
      <c r="AI76" s="26"/>
      <c r="AJ76" s="26"/>
      <c r="AK76" s="26"/>
      <c r="AL76" s="26"/>
      <c r="AM76" s="26"/>
      <c r="AN76" s="26"/>
    </row>
    <row r="77" ht="14.25" customHeight="1">
      <c r="A77" s="32">
        <v>34.0</v>
      </c>
      <c r="B77" s="38" t="s">
        <v>239</v>
      </c>
      <c r="C77" s="39" t="s">
        <v>413</v>
      </c>
      <c r="D77" s="111" t="s">
        <v>414</v>
      </c>
      <c r="E77" s="32" t="s">
        <v>270</v>
      </c>
      <c r="F77" s="32">
        <v>2023.0</v>
      </c>
      <c r="G77" s="32">
        <v>3.0</v>
      </c>
      <c r="H77" s="32" t="s">
        <v>36</v>
      </c>
      <c r="I77" s="32" t="s">
        <v>114</v>
      </c>
      <c r="J77" s="32" t="s">
        <v>189</v>
      </c>
      <c r="K77" s="39"/>
      <c r="L77" s="39"/>
      <c r="M77" s="39"/>
      <c r="N77" s="39"/>
      <c r="O77" s="39"/>
      <c r="P77" s="39">
        <v>1.23</v>
      </c>
      <c r="Q77" s="39"/>
      <c r="R77" s="39"/>
      <c r="S77" s="39"/>
      <c r="T77" s="39"/>
      <c r="U77" s="32"/>
      <c r="V77" s="26"/>
      <c r="W77" s="26"/>
      <c r="X77" s="26"/>
      <c r="Y77" s="26"/>
      <c r="Z77" s="26"/>
      <c r="AA77" s="26"/>
      <c r="AB77" s="26"/>
      <c r="AC77" s="26"/>
      <c r="AD77" s="26"/>
      <c r="AE77" s="26"/>
      <c r="AF77" s="26"/>
      <c r="AG77" s="26"/>
      <c r="AH77" s="26"/>
      <c r="AI77" s="26"/>
      <c r="AJ77" s="26"/>
      <c r="AK77" s="26"/>
      <c r="AL77" s="26"/>
      <c r="AM77" s="26"/>
      <c r="AN77" s="26"/>
    </row>
    <row r="78" ht="14.25" hidden="1" customHeight="1">
      <c r="A78" s="25">
        <v>43.0</v>
      </c>
      <c r="B78" s="156" t="s">
        <v>996</v>
      </c>
      <c r="C78" s="157" t="s">
        <v>1016</v>
      </c>
      <c r="D78" s="158" t="s">
        <v>1018</v>
      </c>
      <c r="E78" s="25" t="s">
        <v>35</v>
      </c>
      <c r="F78" s="161">
        <v>2020.0</v>
      </c>
      <c r="G78" s="25">
        <v>2.0</v>
      </c>
      <c r="H78" s="25" t="s">
        <v>36</v>
      </c>
      <c r="I78" s="25" t="s">
        <v>38</v>
      </c>
      <c r="J78" s="25" t="s">
        <v>39</v>
      </c>
      <c r="K78" s="162">
        <v>0.448035299</v>
      </c>
      <c r="L78" s="157"/>
      <c r="M78" s="157"/>
      <c r="N78" s="157"/>
      <c r="O78" s="157"/>
      <c r="P78" s="157"/>
      <c r="Q78" s="157"/>
      <c r="R78" s="157"/>
      <c r="S78" s="157"/>
      <c r="T78" s="157"/>
      <c r="U78" s="13"/>
    </row>
    <row r="79" ht="14.25" customHeight="1">
      <c r="A79" s="32">
        <v>43.0</v>
      </c>
      <c r="B79" s="38" t="s">
        <v>996</v>
      </c>
      <c r="C79" s="39" t="s">
        <v>1016</v>
      </c>
      <c r="D79" s="39" t="s">
        <v>1018</v>
      </c>
      <c r="E79" s="32" t="s">
        <v>111</v>
      </c>
      <c r="F79" s="32">
        <v>2020.0</v>
      </c>
      <c r="G79" s="32">
        <v>3.0</v>
      </c>
      <c r="H79" s="32" t="s">
        <v>36</v>
      </c>
      <c r="I79" s="32" t="s">
        <v>114</v>
      </c>
      <c r="J79" s="32" t="s">
        <v>39</v>
      </c>
      <c r="K79" s="39"/>
      <c r="L79" s="39"/>
      <c r="M79" s="39"/>
      <c r="N79" s="39"/>
      <c r="O79" s="39"/>
      <c r="P79" s="39"/>
      <c r="Q79" s="39"/>
      <c r="R79" s="39"/>
      <c r="S79" s="39"/>
      <c r="T79" s="39"/>
      <c r="U79" s="32"/>
      <c r="V79" s="26"/>
      <c r="W79" s="26"/>
      <c r="X79" s="26"/>
      <c r="Y79" s="26"/>
      <c r="Z79" s="26"/>
      <c r="AA79" s="26"/>
      <c r="AB79" s="26"/>
      <c r="AC79" s="26"/>
      <c r="AD79" s="26"/>
      <c r="AE79" s="26"/>
      <c r="AF79" s="26"/>
      <c r="AG79" s="26"/>
      <c r="AH79" s="26"/>
      <c r="AI79" s="26"/>
      <c r="AJ79" s="26"/>
      <c r="AK79" s="26"/>
      <c r="AL79" s="26"/>
      <c r="AM79" s="26"/>
      <c r="AN79" s="26"/>
    </row>
    <row r="80" ht="14.25" customHeight="1">
      <c r="A80" s="54">
        <v>43.0</v>
      </c>
      <c r="B80" s="51" t="s">
        <v>996</v>
      </c>
      <c r="C80" s="52" t="s">
        <v>1016</v>
      </c>
      <c r="D80" s="52" t="s">
        <v>1018</v>
      </c>
      <c r="E80" s="54" t="s">
        <v>270</v>
      </c>
      <c r="F80" s="54">
        <v>2016.0</v>
      </c>
      <c r="G80" s="54">
        <v>3.0</v>
      </c>
      <c r="H80" s="54" t="s">
        <v>43</v>
      </c>
      <c r="I80" s="54" t="s">
        <v>114</v>
      </c>
      <c r="J80" s="54" t="s">
        <v>189</v>
      </c>
      <c r="K80" s="52"/>
      <c r="L80" s="52"/>
      <c r="M80" s="52"/>
      <c r="N80" s="52"/>
      <c r="O80" s="52"/>
      <c r="P80" s="52">
        <v>0.71</v>
      </c>
      <c r="Q80" s="52"/>
      <c r="R80" s="52"/>
      <c r="S80" s="52"/>
      <c r="T80" s="52"/>
      <c r="U80" s="54"/>
      <c r="V80" s="26"/>
      <c r="W80" s="26"/>
      <c r="X80" s="26"/>
      <c r="Y80" s="26"/>
      <c r="Z80" s="26"/>
      <c r="AA80" s="26"/>
      <c r="AB80" s="26"/>
      <c r="AC80" s="26"/>
      <c r="AD80" s="26"/>
      <c r="AE80" s="26"/>
      <c r="AF80" s="26"/>
      <c r="AG80" s="26"/>
      <c r="AH80" s="26"/>
      <c r="AI80" s="26"/>
      <c r="AJ80" s="26"/>
      <c r="AK80" s="26"/>
      <c r="AL80" s="26"/>
      <c r="AM80" s="26"/>
      <c r="AN80" s="26"/>
    </row>
    <row r="81" ht="14.25" customHeight="1">
      <c r="A81" s="32">
        <v>43.0</v>
      </c>
      <c r="B81" s="38" t="s">
        <v>996</v>
      </c>
      <c r="C81" s="39" t="s">
        <v>1016</v>
      </c>
      <c r="D81" s="39" t="s">
        <v>1018</v>
      </c>
      <c r="E81" s="32" t="s">
        <v>989</v>
      </c>
      <c r="F81" s="32">
        <v>2020.0</v>
      </c>
      <c r="G81" s="32">
        <v>3.0</v>
      </c>
      <c r="H81" s="32" t="s">
        <v>36</v>
      </c>
      <c r="I81" s="32" t="s">
        <v>114</v>
      </c>
      <c r="J81" s="32" t="s">
        <v>189</v>
      </c>
      <c r="K81" s="39"/>
      <c r="L81" s="39"/>
      <c r="M81" s="39"/>
      <c r="N81" s="39"/>
      <c r="O81" s="39"/>
      <c r="P81" s="39"/>
      <c r="Q81" s="39"/>
      <c r="R81" s="39"/>
      <c r="S81" s="39"/>
      <c r="T81" s="39"/>
      <c r="U81" s="32"/>
      <c r="V81" s="26"/>
      <c r="W81" s="26"/>
      <c r="X81" s="26"/>
      <c r="Y81" s="26"/>
      <c r="Z81" s="26"/>
      <c r="AA81" s="26"/>
      <c r="AB81" s="26"/>
      <c r="AC81" s="26"/>
      <c r="AD81" s="26"/>
      <c r="AE81" s="26"/>
      <c r="AF81" s="26"/>
      <c r="AG81" s="26"/>
      <c r="AH81" s="26"/>
      <c r="AI81" s="26"/>
      <c r="AJ81" s="26"/>
      <c r="AK81" s="26"/>
      <c r="AL81" s="26"/>
      <c r="AM81" s="26"/>
      <c r="AN81" s="26"/>
    </row>
    <row r="82" ht="14.25" customHeight="1">
      <c r="A82" s="32">
        <v>45.0</v>
      </c>
      <c r="B82" s="38" t="s">
        <v>1031</v>
      </c>
      <c r="C82" s="39" t="s">
        <v>1057</v>
      </c>
      <c r="D82" s="39" t="s">
        <v>1058</v>
      </c>
      <c r="E82" s="32" t="s">
        <v>35</v>
      </c>
      <c r="F82" s="44">
        <v>2020.0</v>
      </c>
      <c r="G82" s="32">
        <v>2.0</v>
      </c>
      <c r="H82" s="32" t="s">
        <v>46</v>
      </c>
      <c r="I82" s="32" t="s">
        <v>38</v>
      </c>
      <c r="J82" s="32" t="s">
        <v>39</v>
      </c>
      <c r="K82" s="45">
        <v>1.250933857</v>
      </c>
      <c r="L82" s="39"/>
      <c r="M82" s="39"/>
      <c r="N82" s="39"/>
      <c r="O82" s="39"/>
      <c r="P82" s="39"/>
      <c r="Q82" s="39"/>
      <c r="R82" s="39"/>
      <c r="S82" s="39"/>
      <c r="T82" s="39"/>
      <c r="U82" s="32"/>
      <c r="V82" s="26"/>
      <c r="W82" s="26"/>
      <c r="X82" s="26"/>
      <c r="Y82" s="26"/>
      <c r="Z82" s="26"/>
      <c r="AA82" s="26"/>
      <c r="AB82" s="26"/>
      <c r="AC82" s="26"/>
      <c r="AD82" s="26"/>
      <c r="AE82" s="26"/>
      <c r="AF82" s="26"/>
      <c r="AG82" s="26"/>
      <c r="AH82" s="26"/>
      <c r="AI82" s="26"/>
      <c r="AJ82" s="26"/>
      <c r="AK82" s="26"/>
      <c r="AL82" s="26"/>
      <c r="AM82" s="26"/>
      <c r="AN82" s="26"/>
    </row>
    <row r="83" ht="14.25" hidden="1" customHeight="1">
      <c r="A83" s="172">
        <v>45.0</v>
      </c>
      <c r="B83" s="173" t="s">
        <v>1031</v>
      </c>
      <c r="C83" s="174" t="s">
        <v>1057</v>
      </c>
      <c r="D83" s="174" t="s">
        <v>1058</v>
      </c>
      <c r="E83" s="172" t="s">
        <v>1164</v>
      </c>
      <c r="F83" s="172">
        <v>2010.0</v>
      </c>
      <c r="G83" s="172">
        <v>3.0</v>
      </c>
      <c r="H83" s="172" t="s">
        <v>46</v>
      </c>
      <c r="I83" s="172" t="s">
        <v>38</v>
      </c>
      <c r="J83" s="172" t="s">
        <v>39</v>
      </c>
      <c r="K83" s="174"/>
      <c r="L83" s="174"/>
      <c r="M83" s="174"/>
      <c r="N83" s="174"/>
      <c r="O83" s="174">
        <v>800.0</v>
      </c>
      <c r="P83" s="174"/>
      <c r="Q83" s="174"/>
      <c r="R83" s="174"/>
      <c r="S83" s="174"/>
      <c r="T83" s="174"/>
      <c r="U83" s="172"/>
      <c r="V83" s="175"/>
      <c r="W83" s="175"/>
      <c r="X83" s="175"/>
      <c r="Y83" s="175"/>
      <c r="Z83" s="175"/>
      <c r="AA83" s="175"/>
      <c r="AB83" s="175"/>
      <c r="AC83" s="175"/>
      <c r="AD83" s="175"/>
      <c r="AE83" s="175"/>
      <c r="AF83" s="175"/>
      <c r="AG83" s="175"/>
      <c r="AH83" s="175"/>
      <c r="AI83" s="175"/>
      <c r="AJ83" s="175"/>
      <c r="AK83" s="175"/>
      <c r="AL83" s="175"/>
      <c r="AM83" s="175"/>
      <c r="AN83" s="175"/>
    </row>
    <row r="84" ht="14.25" customHeight="1">
      <c r="A84" s="32">
        <v>34.0</v>
      </c>
      <c r="B84" s="38" t="s">
        <v>239</v>
      </c>
      <c r="C84" s="39" t="s">
        <v>611</v>
      </c>
      <c r="D84" s="61" t="s">
        <v>612</v>
      </c>
      <c r="E84" s="32" t="s">
        <v>35</v>
      </c>
      <c r="F84" s="44">
        <v>2020.0</v>
      </c>
      <c r="G84" s="32">
        <v>2.0</v>
      </c>
      <c r="H84" s="32" t="s">
        <v>43</v>
      </c>
      <c r="I84" s="32" t="s">
        <v>38</v>
      </c>
      <c r="J84" s="32" t="s">
        <v>39</v>
      </c>
      <c r="K84" s="45">
        <v>1.063162139</v>
      </c>
      <c r="L84" s="39"/>
      <c r="M84" s="39"/>
      <c r="N84" s="39"/>
      <c r="O84" s="39"/>
      <c r="P84" s="39"/>
      <c r="Q84" s="39"/>
      <c r="R84" s="39"/>
      <c r="S84" s="39"/>
      <c r="T84" s="39"/>
      <c r="U84" s="32"/>
      <c r="V84" s="26"/>
      <c r="W84" s="26"/>
      <c r="X84" s="26"/>
      <c r="Y84" s="26"/>
      <c r="Z84" s="26"/>
      <c r="AA84" s="26"/>
      <c r="AB84" s="26"/>
      <c r="AC84" s="26"/>
      <c r="AD84" s="26"/>
      <c r="AE84" s="26"/>
      <c r="AF84" s="26"/>
      <c r="AG84" s="26"/>
      <c r="AH84" s="26"/>
      <c r="AI84" s="26"/>
      <c r="AJ84" s="26"/>
      <c r="AK84" s="26"/>
      <c r="AL84" s="26"/>
      <c r="AM84" s="26"/>
      <c r="AN84" s="26"/>
    </row>
    <row r="85" ht="14.25" customHeight="1">
      <c r="A85" s="32">
        <v>34.0</v>
      </c>
      <c r="B85" s="38" t="s">
        <v>239</v>
      </c>
      <c r="C85" s="39" t="s">
        <v>611</v>
      </c>
      <c r="D85" s="39" t="s">
        <v>612</v>
      </c>
      <c r="E85" s="32" t="s">
        <v>121</v>
      </c>
      <c r="F85" s="32">
        <v>2022.0</v>
      </c>
      <c r="G85" s="32">
        <v>3.0</v>
      </c>
      <c r="H85" s="32" t="s">
        <v>46</v>
      </c>
      <c r="I85" s="32" t="s">
        <v>114</v>
      </c>
      <c r="J85" s="32" t="s">
        <v>39</v>
      </c>
      <c r="K85" s="39">
        <v>1.24</v>
      </c>
      <c r="L85" s="39"/>
      <c r="M85" s="39"/>
      <c r="N85" s="39"/>
      <c r="O85" s="39"/>
      <c r="P85" s="39"/>
      <c r="Q85" s="39"/>
      <c r="R85" s="39"/>
      <c r="S85" s="39"/>
      <c r="T85" s="39"/>
      <c r="U85" s="32"/>
      <c r="V85" s="26"/>
      <c r="W85" s="26"/>
      <c r="X85" s="26"/>
      <c r="Y85" s="26"/>
      <c r="Z85" s="26"/>
      <c r="AA85" s="26"/>
      <c r="AB85" s="26"/>
      <c r="AC85" s="26"/>
      <c r="AD85" s="26"/>
      <c r="AE85" s="26"/>
      <c r="AF85" s="26"/>
      <c r="AG85" s="26"/>
      <c r="AH85" s="26"/>
      <c r="AI85" s="26"/>
      <c r="AJ85" s="26"/>
      <c r="AK85" s="26"/>
      <c r="AL85" s="26"/>
      <c r="AM85" s="26"/>
      <c r="AN85" s="26"/>
    </row>
    <row r="86" ht="14.25" customHeight="1">
      <c r="A86" s="32">
        <v>34.0</v>
      </c>
      <c r="B86" s="38" t="s">
        <v>239</v>
      </c>
      <c r="C86" s="39" t="s">
        <v>787</v>
      </c>
      <c r="D86" s="61" t="s">
        <v>789</v>
      </c>
      <c r="E86" s="32" t="s">
        <v>35</v>
      </c>
      <c r="F86" s="44">
        <v>2020.0</v>
      </c>
      <c r="G86" s="32">
        <v>2.0</v>
      </c>
      <c r="H86" s="32" t="s">
        <v>43</v>
      </c>
      <c r="I86" s="32" t="s">
        <v>38</v>
      </c>
      <c r="J86" s="32" t="s">
        <v>39</v>
      </c>
      <c r="K86" s="45">
        <v>1.158189131</v>
      </c>
      <c r="L86" s="39"/>
      <c r="M86" s="39"/>
      <c r="N86" s="39"/>
      <c r="O86" s="39"/>
      <c r="P86" s="39"/>
      <c r="Q86" s="39"/>
      <c r="R86" s="39"/>
      <c r="S86" s="39"/>
      <c r="T86" s="39"/>
      <c r="U86" s="32"/>
      <c r="V86" s="26"/>
      <c r="W86" s="26"/>
      <c r="X86" s="26"/>
      <c r="Y86" s="26"/>
      <c r="Z86" s="26"/>
      <c r="AA86" s="26"/>
      <c r="AB86" s="26"/>
      <c r="AC86" s="26"/>
      <c r="AD86" s="26"/>
      <c r="AE86" s="26"/>
      <c r="AF86" s="26"/>
      <c r="AG86" s="26"/>
      <c r="AH86" s="26"/>
      <c r="AI86" s="26"/>
      <c r="AJ86" s="26"/>
      <c r="AK86" s="26"/>
      <c r="AL86" s="26"/>
      <c r="AM86" s="26"/>
      <c r="AN86" s="26"/>
    </row>
    <row r="87" ht="14.25" customHeight="1">
      <c r="A87" s="32">
        <v>34.0</v>
      </c>
      <c r="B87" s="38" t="s">
        <v>239</v>
      </c>
      <c r="C87" s="39" t="s">
        <v>787</v>
      </c>
      <c r="D87" s="39" t="s">
        <v>789</v>
      </c>
      <c r="E87" s="32" t="s">
        <v>117</v>
      </c>
      <c r="F87" s="32">
        <v>2021.0</v>
      </c>
      <c r="G87" s="32">
        <v>3.0</v>
      </c>
      <c r="H87" s="32" t="s">
        <v>43</v>
      </c>
      <c r="I87" s="32" t="s">
        <v>114</v>
      </c>
      <c r="J87" s="32" t="s">
        <v>39</v>
      </c>
      <c r="K87" s="39"/>
      <c r="L87" s="39"/>
      <c r="M87" s="39">
        <v>350.0</v>
      </c>
      <c r="N87" s="39"/>
      <c r="O87" s="47">
        <v>398.0</v>
      </c>
      <c r="P87" s="39"/>
      <c r="Q87" s="39"/>
      <c r="R87" s="39"/>
      <c r="S87" s="39"/>
      <c r="T87" s="39"/>
      <c r="U87" s="32"/>
      <c r="V87" s="26"/>
      <c r="W87" s="26"/>
      <c r="X87" s="26"/>
      <c r="Y87" s="26"/>
      <c r="Z87" s="26"/>
      <c r="AA87" s="26"/>
      <c r="AB87" s="26"/>
      <c r="AC87" s="26"/>
      <c r="AD87" s="26"/>
      <c r="AE87" s="26"/>
      <c r="AF87" s="26"/>
      <c r="AG87" s="26"/>
      <c r="AH87" s="26"/>
      <c r="AI87" s="26"/>
      <c r="AJ87" s="26"/>
      <c r="AK87" s="26"/>
      <c r="AL87" s="26"/>
      <c r="AM87" s="26"/>
      <c r="AN87" s="26"/>
    </row>
    <row r="88" ht="14.25" hidden="1" customHeight="1">
      <c r="A88" s="25">
        <v>42.0</v>
      </c>
      <c r="B88" s="156" t="s">
        <v>966</v>
      </c>
      <c r="C88" s="157" t="s">
        <v>979</v>
      </c>
      <c r="D88" s="160" t="s">
        <v>977</v>
      </c>
      <c r="E88" s="25" t="s">
        <v>35</v>
      </c>
      <c r="F88" s="161">
        <v>2020.0</v>
      </c>
      <c r="G88" s="25">
        <v>2.0</v>
      </c>
      <c r="H88" s="25" t="s">
        <v>43</v>
      </c>
      <c r="I88" s="25" t="s">
        <v>38</v>
      </c>
      <c r="J88" s="25" t="s">
        <v>39</v>
      </c>
      <c r="K88" s="162">
        <v>0.954523793</v>
      </c>
      <c r="L88" s="157"/>
      <c r="M88" s="157"/>
      <c r="N88" s="157"/>
      <c r="O88" s="157"/>
      <c r="P88" s="157"/>
      <c r="Q88" s="157"/>
      <c r="R88" s="157"/>
      <c r="S88" s="157"/>
      <c r="T88" s="157"/>
      <c r="U88" s="13"/>
    </row>
    <row r="89" ht="14.25" customHeight="1">
      <c r="A89" s="32">
        <v>42.0</v>
      </c>
      <c r="B89" s="38" t="s">
        <v>966</v>
      </c>
      <c r="C89" s="39" t="s">
        <v>976</v>
      </c>
      <c r="D89" s="39" t="s">
        <v>977</v>
      </c>
      <c r="E89" s="32" t="s">
        <v>121</v>
      </c>
      <c r="F89" s="32">
        <v>2022.0</v>
      </c>
      <c r="G89" s="32">
        <v>3.0</v>
      </c>
      <c r="H89" s="32" t="s">
        <v>43</v>
      </c>
      <c r="I89" s="32" t="s">
        <v>114</v>
      </c>
      <c r="J89" s="32" t="s">
        <v>39</v>
      </c>
      <c r="K89" s="39">
        <v>1.48</v>
      </c>
      <c r="L89" s="39"/>
      <c r="M89" s="39"/>
      <c r="N89" s="39"/>
      <c r="O89" s="39"/>
      <c r="P89" s="39"/>
      <c r="Q89" s="39"/>
      <c r="R89" s="39"/>
      <c r="S89" s="39"/>
      <c r="T89" s="39"/>
      <c r="U89" s="32"/>
      <c r="V89" s="26"/>
      <c r="W89" s="26"/>
      <c r="X89" s="26"/>
      <c r="Y89" s="26"/>
      <c r="Z89" s="26"/>
      <c r="AA89" s="26"/>
      <c r="AB89" s="26"/>
      <c r="AC89" s="26"/>
      <c r="AD89" s="26"/>
      <c r="AE89" s="26"/>
      <c r="AF89" s="26"/>
      <c r="AG89" s="26"/>
      <c r="AH89" s="26"/>
      <c r="AI89" s="26"/>
      <c r="AJ89" s="26"/>
      <c r="AK89" s="26"/>
      <c r="AL89" s="26"/>
      <c r="AM89" s="26"/>
      <c r="AN89" s="26"/>
    </row>
    <row r="90" ht="14.25" customHeight="1">
      <c r="A90" s="32">
        <v>42.0</v>
      </c>
      <c r="B90" s="38" t="s">
        <v>966</v>
      </c>
      <c r="C90" s="39" t="s">
        <v>979</v>
      </c>
      <c r="D90" s="39" t="s">
        <v>980</v>
      </c>
      <c r="E90" s="32" t="s">
        <v>150</v>
      </c>
      <c r="F90" s="32">
        <v>2022.0</v>
      </c>
      <c r="G90" s="32">
        <v>3.0</v>
      </c>
      <c r="H90" s="32" t="s">
        <v>43</v>
      </c>
      <c r="I90" s="32" t="s">
        <v>38</v>
      </c>
      <c r="J90" s="32" t="s">
        <v>39</v>
      </c>
      <c r="K90" s="68">
        <v>1.1273408239700373</v>
      </c>
      <c r="L90" s="39"/>
      <c r="M90" s="39"/>
      <c r="N90" s="39"/>
      <c r="O90" s="39"/>
      <c r="P90" s="39"/>
      <c r="Q90" s="39"/>
      <c r="R90" s="39"/>
      <c r="S90" s="39"/>
      <c r="T90" s="39"/>
      <c r="U90" s="32"/>
      <c r="V90" s="26"/>
      <c r="W90" s="26"/>
      <c r="X90" s="26"/>
      <c r="Y90" s="26"/>
      <c r="Z90" s="26"/>
      <c r="AA90" s="26"/>
      <c r="AB90" s="26"/>
      <c r="AC90" s="26"/>
      <c r="AD90" s="26"/>
      <c r="AE90" s="26"/>
      <c r="AF90" s="26"/>
      <c r="AG90" s="26"/>
      <c r="AH90" s="26"/>
      <c r="AI90" s="26"/>
      <c r="AJ90" s="26"/>
      <c r="AK90" s="26"/>
      <c r="AL90" s="26"/>
      <c r="AM90" s="26"/>
      <c r="AN90" s="26"/>
    </row>
    <row r="91" ht="14.25" hidden="1" customHeight="1">
      <c r="A91" s="25">
        <v>37.0</v>
      </c>
      <c r="B91" s="156" t="s">
        <v>107</v>
      </c>
      <c r="C91" s="157" t="s">
        <v>900</v>
      </c>
      <c r="D91" s="157" t="s">
        <v>901</v>
      </c>
      <c r="E91" s="25" t="s">
        <v>35</v>
      </c>
      <c r="F91" s="25">
        <v>2021.0</v>
      </c>
      <c r="G91" s="25">
        <v>2.0</v>
      </c>
      <c r="H91" s="25" t="s">
        <v>36</v>
      </c>
      <c r="I91" s="25" t="s">
        <v>38</v>
      </c>
      <c r="J91" s="25" t="s">
        <v>39</v>
      </c>
      <c r="K91" s="171">
        <v>0.788634112</v>
      </c>
      <c r="L91" s="157"/>
      <c r="M91" s="157"/>
      <c r="N91" s="157"/>
      <c r="O91" s="157"/>
      <c r="P91" s="157"/>
      <c r="Q91" s="157"/>
      <c r="R91" s="157"/>
      <c r="S91" s="157"/>
      <c r="T91" s="157"/>
      <c r="U91" s="13"/>
    </row>
    <row r="92" ht="14.25" customHeight="1">
      <c r="A92" s="32">
        <v>37.0</v>
      </c>
      <c r="B92" s="38" t="s">
        <v>107</v>
      </c>
      <c r="C92" s="39" t="s">
        <v>900</v>
      </c>
      <c r="D92" s="39" t="s">
        <v>901</v>
      </c>
      <c r="E92" s="32" t="s">
        <v>121</v>
      </c>
      <c r="F92" s="32">
        <v>2022.0</v>
      </c>
      <c r="G92" s="32">
        <v>3.0</v>
      </c>
      <c r="H92" s="32" t="s">
        <v>43</v>
      </c>
      <c r="I92" s="32" t="s">
        <v>114</v>
      </c>
      <c r="J92" s="32" t="s">
        <v>39</v>
      </c>
      <c r="K92" s="39">
        <v>1.19</v>
      </c>
      <c r="L92" s="39"/>
      <c r="M92" s="39"/>
      <c r="N92" s="39"/>
      <c r="O92" s="39"/>
      <c r="P92" s="39"/>
      <c r="Q92" s="39"/>
      <c r="R92" s="39"/>
      <c r="S92" s="39"/>
      <c r="T92" s="39"/>
      <c r="U92" s="32"/>
      <c r="V92" s="26"/>
      <c r="W92" s="26"/>
      <c r="X92" s="26"/>
      <c r="Y92" s="26"/>
      <c r="Z92" s="26"/>
      <c r="AA92" s="26"/>
      <c r="AB92" s="26"/>
      <c r="AC92" s="26"/>
      <c r="AD92" s="26"/>
      <c r="AE92" s="26"/>
      <c r="AF92" s="26"/>
      <c r="AG92" s="26"/>
      <c r="AH92" s="26"/>
      <c r="AI92" s="26"/>
      <c r="AJ92" s="26"/>
      <c r="AK92" s="26"/>
      <c r="AL92" s="26"/>
      <c r="AM92" s="26"/>
      <c r="AN92" s="26"/>
    </row>
    <row r="93" ht="14.25" customHeight="1">
      <c r="A93" s="32">
        <v>37.0</v>
      </c>
      <c r="B93" s="38" t="s">
        <v>107</v>
      </c>
      <c r="C93" s="39" t="s">
        <v>905</v>
      </c>
      <c r="D93" s="39" t="s">
        <v>906</v>
      </c>
      <c r="E93" s="32" t="s">
        <v>150</v>
      </c>
      <c r="F93" s="32">
        <v>2022.0</v>
      </c>
      <c r="G93" s="32">
        <v>3.0</v>
      </c>
      <c r="H93" s="32" t="s">
        <v>43</v>
      </c>
      <c r="I93" s="32" t="s">
        <v>38</v>
      </c>
      <c r="J93" s="32" t="s">
        <v>39</v>
      </c>
      <c r="K93" s="68">
        <v>1.0141843971631206</v>
      </c>
      <c r="L93" s="39"/>
      <c r="M93" s="39"/>
      <c r="N93" s="39"/>
      <c r="O93" s="39"/>
      <c r="P93" s="39"/>
      <c r="Q93" s="39"/>
      <c r="R93" s="39"/>
      <c r="S93" s="39"/>
      <c r="T93" s="39"/>
      <c r="U93" s="32"/>
      <c r="V93" s="26"/>
      <c r="W93" s="26"/>
      <c r="X93" s="26"/>
      <c r="Y93" s="26"/>
      <c r="Z93" s="26"/>
      <c r="AA93" s="26"/>
      <c r="AB93" s="26"/>
      <c r="AC93" s="26"/>
      <c r="AD93" s="26"/>
      <c r="AE93" s="26"/>
      <c r="AF93" s="26"/>
      <c r="AG93" s="26"/>
      <c r="AH93" s="26"/>
      <c r="AI93" s="26"/>
      <c r="AJ93" s="26"/>
      <c r="AK93" s="26"/>
      <c r="AL93" s="26"/>
      <c r="AM93" s="26"/>
      <c r="AN93" s="26"/>
    </row>
    <row r="94" ht="14.25" customHeight="1">
      <c r="A94" s="32">
        <v>37.0</v>
      </c>
      <c r="B94" s="38" t="s">
        <v>107</v>
      </c>
      <c r="C94" s="39" t="s">
        <v>905</v>
      </c>
      <c r="D94" s="39" t="s">
        <v>906</v>
      </c>
      <c r="E94" s="32" t="s">
        <v>522</v>
      </c>
      <c r="F94" s="32">
        <v>2022.0</v>
      </c>
      <c r="G94" s="32">
        <v>3.0</v>
      </c>
      <c r="H94" s="32" t="s">
        <v>43</v>
      </c>
      <c r="I94" s="32" t="s">
        <v>114</v>
      </c>
      <c r="J94" s="32" t="s">
        <v>47</v>
      </c>
      <c r="K94" s="39"/>
      <c r="L94" s="39"/>
      <c r="M94" s="39"/>
      <c r="N94" s="39"/>
      <c r="O94" s="39"/>
      <c r="P94" s="39"/>
      <c r="Q94" s="39"/>
      <c r="R94" s="39"/>
      <c r="S94" s="39"/>
      <c r="T94" s="39"/>
      <c r="U94" s="32"/>
      <c r="V94" s="26"/>
      <c r="W94" s="26"/>
      <c r="X94" s="26"/>
      <c r="Y94" s="26"/>
      <c r="Z94" s="26"/>
      <c r="AA94" s="26"/>
      <c r="AB94" s="26"/>
      <c r="AC94" s="26"/>
      <c r="AD94" s="26"/>
      <c r="AE94" s="26"/>
      <c r="AF94" s="26"/>
      <c r="AG94" s="26"/>
      <c r="AH94" s="26"/>
      <c r="AI94" s="26"/>
      <c r="AJ94" s="26"/>
      <c r="AK94" s="26"/>
      <c r="AL94" s="26"/>
      <c r="AM94" s="26"/>
      <c r="AN94" s="26"/>
    </row>
    <row r="95" ht="14.25" hidden="1" customHeight="1">
      <c r="A95" s="25">
        <v>37.0</v>
      </c>
      <c r="B95" s="156" t="s">
        <v>107</v>
      </c>
      <c r="C95" s="157" t="s">
        <v>837</v>
      </c>
      <c r="D95" s="176" t="s">
        <v>838</v>
      </c>
      <c r="E95" s="25" t="s">
        <v>35</v>
      </c>
      <c r="F95" s="25">
        <v>2021.0</v>
      </c>
      <c r="G95" s="25">
        <v>2.0</v>
      </c>
      <c r="H95" s="25" t="s">
        <v>43</v>
      </c>
      <c r="I95" s="25" t="s">
        <v>38</v>
      </c>
      <c r="J95" s="25" t="s">
        <v>39</v>
      </c>
      <c r="K95" s="171">
        <v>1.009995756</v>
      </c>
      <c r="L95" s="157"/>
      <c r="M95" s="157"/>
      <c r="N95" s="157"/>
      <c r="O95" s="157"/>
      <c r="P95" s="157"/>
      <c r="Q95" s="157"/>
      <c r="R95" s="157"/>
      <c r="S95" s="157"/>
      <c r="T95" s="157"/>
      <c r="U95" s="13"/>
    </row>
    <row r="96" ht="14.25" customHeight="1">
      <c r="A96" s="32">
        <v>37.0</v>
      </c>
      <c r="B96" s="38" t="s">
        <v>107</v>
      </c>
      <c r="C96" s="39" t="s">
        <v>837</v>
      </c>
      <c r="D96" s="39" t="s">
        <v>838</v>
      </c>
      <c r="E96" s="32" t="s">
        <v>270</v>
      </c>
      <c r="F96" s="32">
        <v>2016.0</v>
      </c>
      <c r="G96" s="32">
        <v>3.0</v>
      </c>
      <c r="H96" s="32" t="s">
        <v>36</v>
      </c>
      <c r="I96" s="32" t="s">
        <v>114</v>
      </c>
      <c r="J96" s="32" t="s">
        <v>189</v>
      </c>
      <c r="K96" s="39">
        <v>0.27</v>
      </c>
      <c r="L96" s="39"/>
      <c r="M96" s="39"/>
      <c r="N96" s="39"/>
      <c r="O96" s="39"/>
      <c r="P96" s="39">
        <v>1.3</v>
      </c>
      <c r="Q96" s="39"/>
      <c r="R96" s="39"/>
      <c r="S96" s="39"/>
      <c r="T96" s="39"/>
      <c r="U96" s="32"/>
      <c r="V96" s="26"/>
      <c r="W96" s="26"/>
      <c r="X96" s="26"/>
      <c r="Y96" s="26"/>
      <c r="Z96" s="26"/>
      <c r="AA96" s="26"/>
      <c r="AB96" s="26"/>
      <c r="AC96" s="26"/>
      <c r="AD96" s="26"/>
      <c r="AE96" s="26"/>
      <c r="AF96" s="26"/>
      <c r="AG96" s="26"/>
      <c r="AH96" s="26"/>
      <c r="AI96" s="26"/>
      <c r="AJ96" s="26"/>
      <c r="AK96" s="26"/>
      <c r="AL96" s="26"/>
      <c r="AM96" s="26"/>
      <c r="AN96" s="26"/>
    </row>
    <row r="97" ht="14.25" customHeight="1">
      <c r="A97" s="54">
        <v>37.0</v>
      </c>
      <c r="B97" s="51" t="s">
        <v>107</v>
      </c>
      <c r="C97" s="52" t="s">
        <v>837</v>
      </c>
      <c r="D97" s="52" t="s">
        <v>838</v>
      </c>
      <c r="E97" s="54" t="s">
        <v>45</v>
      </c>
      <c r="F97" s="54">
        <v>2021.0</v>
      </c>
      <c r="G97" s="54">
        <v>1.0</v>
      </c>
      <c r="H97" s="54" t="s">
        <v>36</v>
      </c>
      <c r="I97" s="54" t="s">
        <v>44</v>
      </c>
      <c r="J97" s="54" t="s">
        <v>47</v>
      </c>
      <c r="K97" s="177">
        <v>0.33325623924093967</v>
      </c>
      <c r="L97" s="52"/>
      <c r="M97" s="52"/>
      <c r="N97" s="52"/>
      <c r="O97" s="52">
        <v>36894.0</v>
      </c>
      <c r="P97" s="177">
        <v>1.510370900298116</v>
      </c>
      <c r="Q97" s="52"/>
      <c r="R97" s="52"/>
      <c r="S97" s="52" t="s">
        <v>48</v>
      </c>
      <c r="T97" s="52" t="s">
        <v>49</v>
      </c>
      <c r="U97" s="54"/>
      <c r="V97" s="26"/>
      <c r="W97" s="26"/>
      <c r="X97" s="26"/>
      <c r="Y97" s="26"/>
      <c r="Z97" s="26"/>
      <c r="AA97" s="26"/>
      <c r="AB97" s="26"/>
      <c r="AC97" s="26"/>
      <c r="AD97" s="26"/>
      <c r="AE97" s="26"/>
      <c r="AF97" s="26"/>
      <c r="AG97" s="26"/>
      <c r="AH97" s="26"/>
      <c r="AI97" s="26"/>
      <c r="AJ97" s="26"/>
      <c r="AK97" s="26"/>
      <c r="AL97" s="26"/>
      <c r="AM97" s="26"/>
      <c r="AN97" s="26"/>
    </row>
    <row r="98" ht="14.25" customHeight="1">
      <c r="A98" s="32">
        <v>37.0</v>
      </c>
      <c r="B98" s="38" t="s">
        <v>107</v>
      </c>
      <c r="C98" s="39" t="s">
        <v>836</v>
      </c>
      <c r="D98" s="39" t="s">
        <v>838</v>
      </c>
      <c r="E98" s="32" t="s">
        <v>50</v>
      </c>
      <c r="F98" s="32">
        <v>2021.0</v>
      </c>
      <c r="G98" s="32">
        <v>1.0</v>
      </c>
      <c r="H98" s="32" t="s">
        <v>36</v>
      </c>
      <c r="I98" s="32" t="s">
        <v>44</v>
      </c>
      <c r="J98" s="32" t="s">
        <v>47</v>
      </c>
      <c r="K98" s="69">
        <v>0.819964</v>
      </c>
      <c r="L98" s="39"/>
      <c r="M98" s="39"/>
      <c r="N98" s="39"/>
      <c r="O98" s="39">
        <v>79044.0</v>
      </c>
      <c r="P98" s="69">
        <v>1.160489</v>
      </c>
      <c r="Q98" s="39"/>
      <c r="R98" s="39"/>
      <c r="S98" s="39" t="s">
        <v>48</v>
      </c>
      <c r="T98" s="39" t="s">
        <v>49</v>
      </c>
      <c r="U98" s="32"/>
      <c r="V98" s="26"/>
      <c r="W98" s="26"/>
      <c r="X98" s="26"/>
      <c r="Y98" s="26"/>
      <c r="Z98" s="26"/>
      <c r="AA98" s="26"/>
      <c r="AB98" s="26"/>
      <c r="AC98" s="26"/>
      <c r="AD98" s="26"/>
      <c r="AE98" s="26"/>
      <c r="AF98" s="26"/>
      <c r="AG98" s="26"/>
      <c r="AH98" s="26"/>
      <c r="AI98" s="26"/>
      <c r="AJ98" s="26"/>
      <c r="AK98" s="26"/>
      <c r="AL98" s="26"/>
      <c r="AM98" s="26"/>
      <c r="AN98" s="26"/>
    </row>
    <row r="99" ht="14.25" customHeight="1">
      <c r="A99" s="32">
        <v>37.0</v>
      </c>
      <c r="B99" s="38" t="s">
        <v>107</v>
      </c>
      <c r="C99" s="39" t="s">
        <v>836</v>
      </c>
      <c r="D99" s="39" t="s">
        <v>838</v>
      </c>
      <c r="E99" s="32" t="s">
        <v>53</v>
      </c>
      <c r="F99" s="32">
        <v>2021.0</v>
      </c>
      <c r="G99" s="32">
        <v>1.0</v>
      </c>
      <c r="H99" s="32" t="s">
        <v>46</v>
      </c>
      <c r="I99" s="32" t="s">
        <v>44</v>
      </c>
      <c r="J99" s="32" t="s">
        <v>39</v>
      </c>
      <c r="K99" s="69">
        <v>1.3513</v>
      </c>
      <c r="L99" s="39"/>
      <c r="M99" s="39"/>
      <c r="N99" s="39"/>
      <c r="O99" s="39">
        <v>82089.0</v>
      </c>
      <c r="P99" s="69">
        <v>0.5289</v>
      </c>
      <c r="Q99" s="39"/>
      <c r="R99" s="39"/>
      <c r="S99" s="39" t="s">
        <v>54</v>
      </c>
      <c r="T99" s="39" t="s">
        <v>52</v>
      </c>
      <c r="U99" s="32"/>
      <c r="V99" s="26"/>
      <c r="W99" s="26"/>
      <c r="X99" s="26"/>
      <c r="Y99" s="26"/>
      <c r="Z99" s="26"/>
      <c r="AA99" s="26"/>
      <c r="AB99" s="26"/>
      <c r="AC99" s="26"/>
      <c r="AD99" s="26"/>
      <c r="AE99" s="26"/>
      <c r="AF99" s="26"/>
      <c r="AG99" s="26"/>
      <c r="AH99" s="26"/>
      <c r="AI99" s="26"/>
      <c r="AJ99" s="26"/>
      <c r="AK99" s="26"/>
      <c r="AL99" s="26"/>
      <c r="AM99" s="26"/>
      <c r="AN99" s="26"/>
    </row>
    <row r="100" ht="14.25" customHeight="1">
      <c r="A100" s="32">
        <v>37.0</v>
      </c>
      <c r="B100" s="38" t="s">
        <v>107</v>
      </c>
      <c r="C100" s="39" t="s">
        <v>836</v>
      </c>
      <c r="D100" s="39" t="s">
        <v>843</v>
      </c>
      <c r="E100" s="32" t="s">
        <v>150</v>
      </c>
      <c r="F100" s="32">
        <v>2022.0</v>
      </c>
      <c r="G100" s="32">
        <v>3.0</v>
      </c>
      <c r="H100" s="32" t="s">
        <v>36</v>
      </c>
      <c r="I100" s="32" t="s">
        <v>38</v>
      </c>
      <c r="J100" s="32" t="s">
        <v>39</v>
      </c>
      <c r="K100" s="68">
        <v>0.3411949685534591</v>
      </c>
      <c r="L100" s="39"/>
      <c r="M100" s="39"/>
      <c r="N100" s="39"/>
      <c r="O100" s="39"/>
      <c r="P100" s="39"/>
      <c r="Q100" s="39"/>
      <c r="R100" s="39"/>
      <c r="S100" s="39"/>
      <c r="T100" s="39"/>
      <c r="U100" s="32"/>
      <c r="V100" s="26"/>
      <c r="W100" s="26"/>
      <c r="X100" s="26"/>
      <c r="Y100" s="26"/>
      <c r="Z100" s="26"/>
      <c r="AA100" s="26"/>
      <c r="AB100" s="26"/>
      <c r="AC100" s="26"/>
      <c r="AD100" s="26"/>
      <c r="AE100" s="26"/>
      <c r="AF100" s="26"/>
      <c r="AG100" s="26"/>
      <c r="AH100" s="26"/>
      <c r="AI100" s="26"/>
      <c r="AJ100" s="26"/>
      <c r="AK100" s="26"/>
      <c r="AL100" s="26"/>
      <c r="AM100" s="26"/>
      <c r="AN100" s="26"/>
    </row>
    <row r="101" ht="14.25" customHeight="1">
      <c r="A101" s="32">
        <v>37.0</v>
      </c>
      <c r="B101" s="38" t="s">
        <v>107</v>
      </c>
      <c r="C101" s="39" t="s">
        <v>837</v>
      </c>
      <c r="D101" s="39" t="s">
        <v>845</v>
      </c>
      <c r="E101" s="32" t="s">
        <v>111</v>
      </c>
      <c r="F101" s="32">
        <v>2022.0</v>
      </c>
      <c r="G101" s="32">
        <v>2.0</v>
      </c>
      <c r="H101" s="32" t="s">
        <v>46</v>
      </c>
      <c r="I101" s="32" t="s">
        <v>38</v>
      </c>
      <c r="J101" s="32" t="s">
        <v>39</v>
      </c>
      <c r="K101" s="72">
        <v>4.513780647</v>
      </c>
      <c r="L101" s="39"/>
      <c r="M101" s="39"/>
      <c r="N101" s="39"/>
      <c r="O101" s="39"/>
      <c r="P101" s="39"/>
      <c r="Q101" s="39"/>
      <c r="R101" s="39"/>
      <c r="S101" s="39"/>
      <c r="T101" s="39"/>
      <c r="U101" s="32"/>
      <c r="V101" s="26"/>
      <c r="W101" s="26"/>
      <c r="X101" s="26"/>
      <c r="Y101" s="26"/>
      <c r="Z101" s="26"/>
      <c r="AA101" s="26"/>
      <c r="AB101" s="26"/>
      <c r="AC101" s="26"/>
      <c r="AD101" s="26"/>
      <c r="AE101" s="26"/>
      <c r="AF101" s="26"/>
      <c r="AG101" s="26"/>
      <c r="AH101" s="26"/>
      <c r="AI101" s="26"/>
      <c r="AJ101" s="26"/>
      <c r="AK101" s="26"/>
      <c r="AL101" s="26"/>
      <c r="AM101" s="26"/>
      <c r="AN101" s="26"/>
    </row>
    <row r="102" ht="14.25" hidden="1" customHeight="1">
      <c r="A102" s="25">
        <v>34.0</v>
      </c>
      <c r="B102" s="156" t="s">
        <v>239</v>
      </c>
      <c r="C102" s="157" t="s">
        <v>600</v>
      </c>
      <c r="D102" s="158" t="s">
        <v>601</v>
      </c>
      <c r="E102" s="25" t="s">
        <v>35</v>
      </c>
      <c r="F102" s="161">
        <v>2020.0</v>
      </c>
      <c r="G102" s="25">
        <v>2.0</v>
      </c>
      <c r="H102" s="25" t="s">
        <v>46</v>
      </c>
      <c r="I102" s="25" t="s">
        <v>38</v>
      </c>
      <c r="J102" s="25" t="s">
        <v>39</v>
      </c>
      <c r="K102" s="162">
        <v>1.407295848</v>
      </c>
      <c r="L102" s="157"/>
      <c r="M102" s="157"/>
      <c r="N102" s="157"/>
      <c r="O102" s="157"/>
      <c r="P102" s="157"/>
      <c r="Q102" s="157"/>
      <c r="R102" s="157"/>
      <c r="S102" s="157"/>
      <c r="T102" s="157"/>
      <c r="U102" s="13"/>
    </row>
    <row r="103" ht="14.25" customHeight="1">
      <c r="A103" s="32">
        <v>33.0</v>
      </c>
      <c r="B103" s="38" t="s">
        <v>236</v>
      </c>
      <c r="C103" s="39" t="s">
        <v>600</v>
      </c>
      <c r="D103" s="39" t="s">
        <v>601</v>
      </c>
      <c r="E103" s="32" t="s">
        <v>113</v>
      </c>
      <c r="F103" s="32">
        <v>2021.0</v>
      </c>
      <c r="G103" s="32">
        <v>3.0</v>
      </c>
      <c r="H103" s="32" t="s">
        <v>43</v>
      </c>
      <c r="I103" s="32" t="s">
        <v>114</v>
      </c>
      <c r="J103" s="32" t="s">
        <v>39</v>
      </c>
      <c r="K103" s="39"/>
      <c r="L103" s="39"/>
      <c r="M103" s="39">
        <v>483.0</v>
      </c>
      <c r="N103" s="39"/>
      <c r="O103" s="39">
        <v>1120.0</v>
      </c>
      <c r="P103" s="39"/>
      <c r="Q103" s="39"/>
      <c r="R103" s="39"/>
      <c r="S103" s="39"/>
      <c r="T103" s="39"/>
      <c r="U103" s="32"/>
      <c r="V103" s="26"/>
      <c r="W103" s="26"/>
      <c r="X103" s="26"/>
      <c r="Y103" s="26"/>
      <c r="Z103" s="26"/>
      <c r="AA103" s="26"/>
      <c r="AB103" s="26"/>
      <c r="AC103" s="26"/>
      <c r="AD103" s="26"/>
      <c r="AE103" s="26"/>
      <c r="AF103" s="26"/>
      <c r="AG103" s="26"/>
      <c r="AH103" s="26"/>
      <c r="AI103" s="26"/>
      <c r="AJ103" s="26"/>
      <c r="AK103" s="26"/>
      <c r="AL103" s="26"/>
      <c r="AM103" s="26"/>
      <c r="AN103" s="26"/>
    </row>
    <row r="104" ht="14.25" hidden="1" customHeight="1">
      <c r="A104" s="25">
        <v>34.0</v>
      </c>
      <c r="B104" s="156" t="s">
        <v>239</v>
      </c>
      <c r="C104" s="157" t="s">
        <v>1165</v>
      </c>
      <c r="D104" s="157" t="s">
        <v>601</v>
      </c>
      <c r="E104" s="25" t="s">
        <v>121</v>
      </c>
      <c r="F104" s="25">
        <v>2022.0</v>
      </c>
      <c r="G104" s="25">
        <v>3.0</v>
      </c>
      <c r="H104" s="25" t="s">
        <v>46</v>
      </c>
      <c r="I104" s="25" t="s">
        <v>114</v>
      </c>
      <c r="J104" s="25" t="s">
        <v>39</v>
      </c>
      <c r="K104" s="157">
        <v>1.32</v>
      </c>
      <c r="L104" s="157"/>
      <c r="M104" s="157"/>
      <c r="N104" s="157"/>
      <c r="O104" s="157"/>
      <c r="P104" s="157"/>
      <c r="Q104" s="157"/>
      <c r="R104" s="157"/>
      <c r="S104" s="157"/>
      <c r="T104" s="157"/>
      <c r="U104" s="25"/>
      <c r="V104" s="169"/>
      <c r="W104" s="169"/>
      <c r="X104" s="169"/>
      <c r="Y104" s="169"/>
      <c r="Z104" s="169"/>
      <c r="AA104" s="169"/>
      <c r="AB104" s="169"/>
      <c r="AC104" s="169"/>
      <c r="AD104" s="169"/>
      <c r="AE104" s="169"/>
      <c r="AF104" s="169"/>
      <c r="AG104" s="169"/>
      <c r="AH104" s="169"/>
      <c r="AI104" s="169"/>
      <c r="AJ104" s="169"/>
      <c r="AK104" s="169"/>
      <c r="AL104" s="169"/>
      <c r="AM104" s="169"/>
      <c r="AN104" s="169"/>
    </row>
    <row r="105" ht="14.25" hidden="1" customHeight="1">
      <c r="A105" s="25">
        <v>36.0</v>
      </c>
      <c r="B105" s="156" t="s">
        <v>84</v>
      </c>
      <c r="C105" s="157"/>
      <c r="D105" s="160" t="s">
        <v>177</v>
      </c>
      <c r="E105" s="25" t="s">
        <v>35</v>
      </c>
      <c r="F105" s="161">
        <v>2020.0</v>
      </c>
      <c r="G105" s="25">
        <v>2.0</v>
      </c>
      <c r="H105" s="25" t="s">
        <v>43</v>
      </c>
      <c r="I105" s="25" t="s">
        <v>38</v>
      </c>
      <c r="J105" s="25" t="s">
        <v>39</v>
      </c>
      <c r="K105" s="162">
        <v>1.038001791</v>
      </c>
      <c r="L105" s="157"/>
      <c r="M105" s="157"/>
      <c r="N105" s="157"/>
      <c r="O105" s="157"/>
      <c r="P105" s="157"/>
      <c r="Q105" s="157"/>
      <c r="R105" s="157"/>
      <c r="S105" s="157"/>
      <c r="T105" s="157"/>
      <c r="U105" s="13"/>
    </row>
    <row r="106" ht="14.25" customHeight="1">
      <c r="A106" s="32">
        <v>36.0</v>
      </c>
      <c r="B106" s="38" t="s">
        <v>84</v>
      </c>
      <c r="C106" s="39"/>
      <c r="D106" s="39" t="s">
        <v>177</v>
      </c>
      <c r="E106" s="32" t="s">
        <v>35</v>
      </c>
      <c r="F106" s="32">
        <v>2021.0</v>
      </c>
      <c r="G106" s="32">
        <v>2.0</v>
      </c>
      <c r="H106" s="32" t="s">
        <v>43</v>
      </c>
      <c r="I106" s="32" t="s">
        <v>38</v>
      </c>
      <c r="J106" s="32" t="s">
        <v>39</v>
      </c>
      <c r="K106" s="72">
        <v>0.802759919</v>
      </c>
      <c r="L106" s="39"/>
      <c r="M106" s="39"/>
      <c r="N106" s="39"/>
      <c r="O106" s="39"/>
      <c r="P106" s="39"/>
      <c r="Q106" s="39"/>
      <c r="R106" s="39"/>
      <c r="S106" s="39"/>
      <c r="T106" s="39"/>
      <c r="U106" s="32"/>
      <c r="V106" s="26"/>
      <c r="W106" s="26"/>
      <c r="X106" s="26"/>
      <c r="Y106" s="26"/>
      <c r="Z106" s="26"/>
      <c r="AA106" s="26"/>
      <c r="AB106" s="26"/>
      <c r="AC106" s="26"/>
      <c r="AD106" s="26"/>
      <c r="AE106" s="26"/>
      <c r="AF106" s="26"/>
      <c r="AG106" s="26"/>
      <c r="AH106" s="26"/>
      <c r="AI106" s="26"/>
      <c r="AJ106" s="26"/>
      <c r="AK106" s="26"/>
      <c r="AL106" s="26"/>
      <c r="AM106" s="26"/>
      <c r="AN106" s="26"/>
    </row>
    <row r="107" ht="14.25" hidden="1" customHeight="1">
      <c r="A107" s="67">
        <v>37.0</v>
      </c>
      <c r="B107" s="163" t="s">
        <v>107</v>
      </c>
      <c r="C107" s="164"/>
      <c r="D107" s="165" t="s">
        <v>862</v>
      </c>
      <c r="E107" s="67" t="s">
        <v>35</v>
      </c>
      <c r="F107" s="166">
        <v>2020.0</v>
      </c>
      <c r="G107" s="67">
        <v>2.0</v>
      </c>
      <c r="H107" s="67" t="s">
        <v>43</v>
      </c>
      <c r="I107" s="67" t="s">
        <v>38</v>
      </c>
      <c r="J107" s="67" t="s">
        <v>39</v>
      </c>
      <c r="K107" s="167">
        <v>1.098091265</v>
      </c>
      <c r="L107" s="164"/>
      <c r="M107" s="164"/>
      <c r="N107" s="164"/>
      <c r="O107" s="164"/>
      <c r="P107" s="164"/>
      <c r="Q107" s="164"/>
      <c r="R107" s="164"/>
      <c r="S107" s="164"/>
      <c r="T107" s="164"/>
      <c r="U107" s="67"/>
    </row>
    <row r="108" ht="14.25" customHeight="1">
      <c r="A108" s="32">
        <v>37.0</v>
      </c>
      <c r="B108" s="38" t="s">
        <v>107</v>
      </c>
      <c r="C108" s="39" t="s">
        <v>861</v>
      </c>
      <c r="D108" s="61" t="s">
        <v>862</v>
      </c>
      <c r="E108" s="32" t="s">
        <v>150</v>
      </c>
      <c r="F108" s="32">
        <v>2022.0</v>
      </c>
      <c r="G108" s="32">
        <v>3.0</v>
      </c>
      <c r="H108" s="32" t="s">
        <v>43</v>
      </c>
      <c r="I108" s="32" t="s">
        <v>38</v>
      </c>
      <c r="J108" s="32" t="s">
        <v>39</v>
      </c>
      <c r="K108" s="68">
        <v>1.164772727272727</v>
      </c>
      <c r="L108" s="39"/>
      <c r="M108" s="39"/>
      <c r="N108" s="39"/>
      <c r="O108" s="39"/>
      <c r="P108" s="39"/>
      <c r="Q108" s="39"/>
      <c r="R108" s="39"/>
      <c r="S108" s="39"/>
      <c r="T108" s="39"/>
      <c r="U108" s="32"/>
      <c r="V108" s="26"/>
      <c r="W108" s="26"/>
      <c r="X108" s="26"/>
      <c r="Y108" s="26"/>
      <c r="Z108" s="26"/>
      <c r="AA108" s="26"/>
      <c r="AB108" s="26"/>
      <c r="AC108" s="26"/>
      <c r="AD108" s="26"/>
      <c r="AE108" s="26"/>
      <c r="AF108" s="26"/>
      <c r="AG108" s="26"/>
      <c r="AH108" s="26"/>
      <c r="AI108" s="26"/>
      <c r="AJ108" s="26"/>
      <c r="AK108" s="26"/>
      <c r="AL108" s="26"/>
      <c r="AM108" s="26"/>
      <c r="AN108" s="26"/>
    </row>
    <row r="109" ht="14.25" customHeight="1">
      <c r="A109" s="32">
        <v>37.0</v>
      </c>
      <c r="B109" s="38" t="s">
        <v>107</v>
      </c>
      <c r="C109" s="39" t="s">
        <v>860</v>
      </c>
      <c r="D109" s="39" t="s">
        <v>862</v>
      </c>
      <c r="E109" s="32" t="s">
        <v>297</v>
      </c>
      <c r="F109" s="32">
        <v>2018.0</v>
      </c>
      <c r="G109" s="32">
        <v>1.0</v>
      </c>
      <c r="H109" s="32" t="s">
        <v>36</v>
      </c>
      <c r="I109" s="32" t="s">
        <v>44</v>
      </c>
      <c r="J109" s="32" t="s">
        <v>47</v>
      </c>
      <c r="K109" s="72">
        <v>0.17127751077648518</v>
      </c>
      <c r="L109" s="39"/>
      <c r="M109" s="39"/>
      <c r="N109" s="39"/>
      <c r="O109" s="109">
        <v>713.1445772498929</v>
      </c>
      <c r="P109" s="39"/>
      <c r="Q109" s="39"/>
      <c r="R109" s="39"/>
      <c r="S109" s="39" t="s">
        <v>48</v>
      </c>
      <c r="T109" s="39" t="s">
        <v>49</v>
      </c>
      <c r="U109" s="32"/>
      <c r="V109" s="26"/>
      <c r="W109" s="26"/>
      <c r="X109" s="26"/>
      <c r="Y109" s="26"/>
      <c r="Z109" s="26"/>
      <c r="AA109" s="26"/>
      <c r="AB109" s="26"/>
      <c r="AC109" s="26"/>
      <c r="AD109" s="26"/>
      <c r="AE109" s="26"/>
      <c r="AF109" s="26"/>
      <c r="AG109" s="26"/>
      <c r="AH109" s="26"/>
      <c r="AI109" s="26"/>
      <c r="AJ109" s="26"/>
      <c r="AK109" s="26"/>
      <c r="AL109" s="26"/>
      <c r="AM109" s="26"/>
      <c r="AN109" s="26"/>
    </row>
    <row r="110" ht="14.25" hidden="1" customHeight="1">
      <c r="A110" s="25">
        <v>37.0</v>
      </c>
      <c r="B110" s="156" t="s">
        <v>107</v>
      </c>
      <c r="C110" s="157"/>
      <c r="D110" s="158" t="s">
        <v>109</v>
      </c>
      <c r="E110" s="25" t="s">
        <v>35</v>
      </c>
      <c r="F110" s="25">
        <v>2021.0</v>
      </c>
      <c r="G110" s="25">
        <v>2.0</v>
      </c>
      <c r="H110" s="25" t="s">
        <v>36</v>
      </c>
      <c r="I110" s="25" t="s">
        <v>38</v>
      </c>
      <c r="J110" s="25" t="s">
        <v>39</v>
      </c>
      <c r="K110" s="171">
        <v>0.424473099</v>
      </c>
      <c r="L110" s="157"/>
      <c r="M110" s="157"/>
      <c r="N110" s="157"/>
      <c r="O110" s="157"/>
      <c r="P110" s="157"/>
      <c r="Q110" s="157"/>
      <c r="R110" s="157"/>
      <c r="S110" s="157"/>
      <c r="T110" s="157"/>
      <c r="U110" s="13"/>
    </row>
    <row r="111" ht="14.25" hidden="1" customHeight="1">
      <c r="A111" s="25">
        <v>37.0</v>
      </c>
      <c r="B111" s="156" t="s">
        <v>107</v>
      </c>
      <c r="C111" s="157" t="s">
        <v>108</v>
      </c>
      <c r="D111" s="157" t="s">
        <v>109</v>
      </c>
      <c r="E111" s="25" t="s">
        <v>70</v>
      </c>
      <c r="F111" s="25">
        <v>2022.0</v>
      </c>
      <c r="G111" s="25">
        <v>1.0</v>
      </c>
      <c r="H111" s="25" t="s">
        <v>43</v>
      </c>
      <c r="I111" s="25" t="s">
        <v>44</v>
      </c>
      <c r="J111" s="25" t="s">
        <v>39</v>
      </c>
      <c r="K111" s="157">
        <v>0.8</v>
      </c>
      <c r="L111" s="157"/>
      <c r="M111" s="157"/>
      <c r="N111" s="157"/>
      <c r="O111" s="157">
        <v>158000.0</v>
      </c>
      <c r="P111" s="157">
        <v>1.24</v>
      </c>
      <c r="Q111" s="157"/>
      <c r="R111" s="157"/>
      <c r="S111" s="157" t="s">
        <v>129</v>
      </c>
      <c r="T111" s="157" t="s">
        <v>52</v>
      </c>
      <c r="U111" s="25"/>
      <c r="V111" s="169"/>
      <c r="W111" s="169"/>
      <c r="X111" s="169"/>
      <c r="Y111" s="169"/>
      <c r="Z111" s="169"/>
      <c r="AA111" s="169"/>
      <c r="AB111" s="169"/>
      <c r="AC111" s="169"/>
      <c r="AD111" s="169"/>
      <c r="AE111" s="169"/>
      <c r="AF111" s="169"/>
      <c r="AG111" s="169"/>
      <c r="AH111" s="169"/>
      <c r="AI111" s="169"/>
      <c r="AJ111" s="169"/>
      <c r="AK111" s="169"/>
      <c r="AL111" s="169"/>
      <c r="AM111" s="169"/>
      <c r="AN111" s="169"/>
    </row>
    <row r="112" ht="14.25" customHeight="1">
      <c r="A112" s="32">
        <v>37.0</v>
      </c>
      <c r="B112" s="38" t="s">
        <v>107</v>
      </c>
      <c r="C112" s="39" t="s">
        <v>108</v>
      </c>
      <c r="D112" s="49" t="s">
        <v>109</v>
      </c>
      <c r="E112" s="32" t="s">
        <v>123</v>
      </c>
      <c r="F112" s="32">
        <v>2019.0</v>
      </c>
      <c r="G112" s="32">
        <v>3.0</v>
      </c>
      <c r="H112" s="32" t="s">
        <v>36</v>
      </c>
      <c r="I112" s="32" t="s">
        <v>114</v>
      </c>
      <c r="J112" s="32" t="s">
        <v>39</v>
      </c>
      <c r="K112" s="39"/>
      <c r="L112" s="39"/>
      <c r="M112" s="39"/>
      <c r="N112" s="39"/>
      <c r="O112" s="39"/>
      <c r="P112" s="39"/>
      <c r="Q112" s="39"/>
      <c r="R112" s="39"/>
      <c r="S112" s="39"/>
      <c r="T112" s="39"/>
      <c r="U112" s="32"/>
      <c r="V112" s="26"/>
      <c r="W112" s="26"/>
      <c r="X112" s="26"/>
      <c r="Y112" s="26"/>
      <c r="Z112" s="26"/>
      <c r="AA112" s="26"/>
      <c r="AB112" s="26"/>
      <c r="AC112" s="26"/>
      <c r="AD112" s="26"/>
      <c r="AE112" s="26"/>
      <c r="AF112" s="26"/>
      <c r="AG112" s="26"/>
      <c r="AH112" s="26"/>
      <c r="AI112" s="26"/>
      <c r="AJ112" s="26"/>
      <c r="AK112" s="26"/>
      <c r="AL112" s="26"/>
      <c r="AM112" s="26"/>
      <c r="AN112" s="26"/>
    </row>
    <row r="113" ht="14.25" customHeight="1">
      <c r="A113" s="32">
        <v>37.0</v>
      </c>
      <c r="B113" s="38" t="s">
        <v>107</v>
      </c>
      <c r="C113" s="39" t="s">
        <v>108</v>
      </c>
      <c r="D113" s="39" t="s">
        <v>109</v>
      </c>
      <c r="E113" s="32" t="s">
        <v>111</v>
      </c>
      <c r="F113" s="32">
        <v>2021.0</v>
      </c>
      <c r="G113" s="32">
        <v>1.0</v>
      </c>
      <c r="H113" s="32" t="s">
        <v>36</v>
      </c>
      <c r="I113" s="32" t="s">
        <v>44</v>
      </c>
      <c r="J113" s="32" t="s">
        <v>47</v>
      </c>
      <c r="K113" s="39">
        <v>0.51</v>
      </c>
      <c r="L113" s="39"/>
      <c r="M113" s="39"/>
      <c r="N113" s="39"/>
      <c r="O113" s="39">
        <v>3507.0</v>
      </c>
      <c r="P113" s="39">
        <v>1.16</v>
      </c>
      <c r="Q113" s="39"/>
      <c r="R113" s="39"/>
      <c r="S113" s="39" t="s">
        <v>66</v>
      </c>
      <c r="T113" s="39" t="s">
        <v>49</v>
      </c>
      <c r="U113" s="32"/>
      <c r="V113" s="26"/>
      <c r="W113" s="26"/>
      <c r="X113" s="26"/>
      <c r="Y113" s="26"/>
      <c r="Z113" s="26"/>
      <c r="AA113" s="26"/>
      <c r="AB113" s="26"/>
      <c r="AC113" s="26"/>
      <c r="AD113" s="26"/>
      <c r="AE113" s="26"/>
      <c r="AF113" s="26"/>
      <c r="AG113" s="26"/>
      <c r="AH113" s="26"/>
      <c r="AI113" s="26"/>
      <c r="AJ113" s="26"/>
      <c r="AK113" s="26"/>
      <c r="AL113" s="26"/>
      <c r="AM113" s="26"/>
      <c r="AN113" s="26"/>
    </row>
    <row r="114" ht="14.25" customHeight="1">
      <c r="A114" s="32">
        <v>37.0</v>
      </c>
      <c r="B114" s="38" t="s">
        <v>107</v>
      </c>
      <c r="C114" s="39" t="s">
        <v>108</v>
      </c>
      <c r="D114" s="39" t="s">
        <v>109</v>
      </c>
      <c r="E114" s="32" t="s">
        <v>113</v>
      </c>
      <c r="F114" s="32">
        <v>2021.0</v>
      </c>
      <c r="G114" s="32">
        <v>3.0</v>
      </c>
      <c r="H114" s="32" t="s">
        <v>43</v>
      </c>
      <c r="I114" s="32" t="s">
        <v>114</v>
      </c>
      <c r="J114" s="32" t="s">
        <v>39</v>
      </c>
      <c r="K114" s="39"/>
      <c r="L114" s="39"/>
      <c r="M114" s="39">
        <v>727.0</v>
      </c>
      <c r="N114" s="39"/>
      <c r="O114" s="39">
        <v>2180.0</v>
      </c>
      <c r="P114" s="39"/>
      <c r="Q114" s="39"/>
      <c r="R114" s="39"/>
      <c r="S114" s="39"/>
      <c r="T114" s="39"/>
      <c r="U114" s="32"/>
      <c r="V114" s="26"/>
      <c r="W114" s="26"/>
      <c r="X114" s="26"/>
      <c r="Y114" s="26"/>
      <c r="Z114" s="26"/>
      <c r="AA114" s="26"/>
      <c r="AB114" s="26"/>
      <c r="AC114" s="26"/>
      <c r="AD114" s="26"/>
      <c r="AE114" s="26"/>
      <c r="AF114" s="26"/>
      <c r="AG114" s="26"/>
      <c r="AH114" s="26"/>
      <c r="AI114" s="26"/>
      <c r="AJ114" s="26"/>
      <c r="AK114" s="26"/>
      <c r="AL114" s="26"/>
      <c r="AM114" s="26"/>
      <c r="AN114" s="26"/>
    </row>
    <row r="115" ht="14.25" customHeight="1">
      <c r="A115" s="32">
        <v>37.0</v>
      </c>
      <c r="B115" s="38" t="s">
        <v>107</v>
      </c>
      <c r="C115" s="39" t="s">
        <v>115</v>
      </c>
      <c r="D115" s="39" t="s">
        <v>109</v>
      </c>
      <c r="E115" s="32" t="s">
        <v>117</v>
      </c>
      <c r="F115" s="32">
        <v>2021.0</v>
      </c>
      <c r="G115" s="32">
        <v>3.0</v>
      </c>
      <c r="H115" s="32" t="s">
        <v>43</v>
      </c>
      <c r="I115" s="32" t="s">
        <v>114</v>
      </c>
      <c r="J115" s="32" t="s">
        <v>39</v>
      </c>
      <c r="K115" s="39"/>
      <c r="L115" s="39"/>
      <c r="M115" s="39">
        <v>2290.0</v>
      </c>
      <c r="N115" s="39"/>
      <c r="O115" s="47">
        <v>2400.0</v>
      </c>
      <c r="P115" s="39"/>
      <c r="Q115" s="39"/>
      <c r="R115" s="39"/>
      <c r="S115" s="39"/>
      <c r="T115" s="39"/>
      <c r="U115" s="32"/>
      <c r="V115" s="26"/>
      <c r="W115" s="26"/>
      <c r="X115" s="26"/>
      <c r="Y115" s="26"/>
      <c r="Z115" s="26"/>
      <c r="AA115" s="26"/>
      <c r="AB115" s="26"/>
      <c r="AC115" s="26"/>
      <c r="AD115" s="26"/>
      <c r="AE115" s="26"/>
      <c r="AF115" s="26"/>
      <c r="AG115" s="26"/>
      <c r="AH115" s="26"/>
      <c r="AI115" s="26"/>
      <c r="AJ115" s="26"/>
      <c r="AK115" s="26"/>
      <c r="AL115" s="26"/>
      <c r="AM115" s="26"/>
      <c r="AN115" s="26"/>
    </row>
    <row r="116" ht="14.25" hidden="1" customHeight="1">
      <c r="A116" s="25">
        <v>37.0</v>
      </c>
      <c r="B116" s="156" t="s">
        <v>107</v>
      </c>
      <c r="C116" s="157" t="s">
        <v>159</v>
      </c>
      <c r="D116" s="158" t="s">
        <v>161</v>
      </c>
      <c r="E116" s="25" t="s">
        <v>35</v>
      </c>
      <c r="F116" s="161">
        <v>2020.0</v>
      </c>
      <c r="G116" s="25">
        <v>2.0</v>
      </c>
      <c r="H116" s="25" t="s">
        <v>36</v>
      </c>
      <c r="I116" s="25" t="s">
        <v>38</v>
      </c>
      <c r="J116" s="25" t="s">
        <v>39</v>
      </c>
      <c r="K116" s="162">
        <v>0.689596512</v>
      </c>
      <c r="L116" s="157"/>
      <c r="M116" s="157"/>
      <c r="N116" s="157"/>
      <c r="O116" s="157"/>
      <c r="P116" s="157"/>
      <c r="Q116" s="157"/>
      <c r="R116" s="157"/>
      <c r="S116" s="157"/>
      <c r="T116" s="157"/>
      <c r="U116" s="13"/>
    </row>
    <row r="117" ht="14.25" customHeight="1">
      <c r="A117" s="32">
        <v>37.0</v>
      </c>
      <c r="B117" s="38" t="s">
        <v>107</v>
      </c>
      <c r="C117" s="39" t="s">
        <v>160</v>
      </c>
      <c r="D117" s="39" t="s">
        <v>161</v>
      </c>
      <c r="E117" s="32" t="s">
        <v>70</v>
      </c>
      <c r="F117" s="32">
        <v>2022.0</v>
      </c>
      <c r="G117" s="32">
        <v>1.0</v>
      </c>
      <c r="H117" s="32" t="s">
        <v>43</v>
      </c>
      <c r="I117" s="32" t="s">
        <v>44</v>
      </c>
      <c r="J117" s="32" t="s">
        <v>39</v>
      </c>
      <c r="K117" s="39">
        <v>1.03</v>
      </c>
      <c r="L117" s="39"/>
      <c r="M117" s="39"/>
      <c r="N117" s="39"/>
      <c r="O117" s="39">
        <v>47000.0</v>
      </c>
      <c r="P117" s="39">
        <v>0.9</v>
      </c>
      <c r="Q117" s="39"/>
      <c r="R117" s="39"/>
      <c r="S117" s="39" t="s">
        <v>129</v>
      </c>
      <c r="T117" s="39" t="s">
        <v>52</v>
      </c>
      <c r="U117" s="32"/>
      <c r="V117" s="26"/>
      <c r="W117" s="26"/>
      <c r="X117" s="26"/>
      <c r="Y117" s="26"/>
      <c r="Z117" s="26"/>
      <c r="AA117" s="26"/>
      <c r="AB117" s="26"/>
      <c r="AC117" s="26"/>
      <c r="AD117" s="26"/>
      <c r="AE117" s="26"/>
      <c r="AF117" s="26"/>
      <c r="AG117" s="26"/>
      <c r="AH117" s="26"/>
      <c r="AI117" s="26"/>
      <c r="AJ117" s="26"/>
      <c r="AK117" s="26"/>
      <c r="AL117" s="26"/>
      <c r="AM117" s="26"/>
      <c r="AN117" s="26"/>
    </row>
    <row r="118" ht="14.25" hidden="1" customHeight="1">
      <c r="A118" s="25">
        <v>37.0</v>
      </c>
      <c r="B118" s="156" t="s">
        <v>107</v>
      </c>
      <c r="C118" s="157" t="s">
        <v>159</v>
      </c>
      <c r="D118" s="178" t="s">
        <v>161</v>
      </c>
      <c r="E118" s="25" t="s">
        <v>217</v>
      </c>
      <c r="F118" s="25">
        <v>2019.0</v>
      </c>
      <c r="G118" s="25">
        <v>3.0</v>
      </c>
      <c r="H118" s="25" t="s">
        <v>46</v>
      </c>
      <c r="I118" s="25" t="s">
        <v>114</v>
      </c>
      <c r="J118" s="25" t="s">
        <v>189</v>
      </c>
      <c r="K118" s="157"/>
      <c r="L118" s="157"/>
      <c r="M118" s="157"/>
      <c r="N118" s="157"/>
      <c r="O118" s="157"/>
      <c r="P118" s="157"/>
      <c r="Q118" s="157"/>
      <c r="R118" s="157"/>
      <c r="S118" s="157"/>
      <c r="T118" s="157"/>
      <c r="U118" s="13"/>
    </row>
    <row r="119" ht="14.25" hidden="1" customHeight="1">
      <c r="A119" s="25">
        <v>37.0</v>
      </c>
      <c r="B119" s="156" t="s">
        <v>107</v>
      </c>
      <c r="C119" s="157" t="s">
        <v>159</v>
      </c>
      <c r="D119" s="157" t="s">
        <v>161</v>
      </c>
      <c r="E119" s="25" t="s">
        <v>42</v>
      </c>
      <c r="F119" s="25">
        <v>2021.0</v>
      </c>
      <c r="G119" s="25">
        <v>1.0</v>
      </c>
      <c r="H119" s="25" t="s">
        <v>43</v>
      </c>
      <c r="I119" s="25" t="s">
        <v>44</v>
      </c>
      <c r="J119" s="25" t="s">
        <v>39</v>
      </c>
      <c r="K119" s="168">
        <v>0.8699664689395598</v>
      </c>
      <c r="L119" s="157"/>
      <c r="M119" s="157"/>
      <c r="N119" s="157"/>
      <c r="O119" s="157">
        <v>6533.0</v>
      </c>
      <c r="P119" s="168">
        <v>0.9230714758067963</v>
      </c>
      <c r="Q119" s="157"/>
      <c r="R119" s="157"/>
      <c r="S119" s="157" t="s">
        <v>51</v>
      </c>
      <c r="T119" s="157" t="s">
        <v>52</v>
      </c>
      <c r="U119" s="13"/>
    </row>
    <row r="120" ht="14.25" hidden="1" customHeight="1">
      <c r="A120" s="25">
        <v>37.0</v>
      </c>
      <c r="B120" s="156" t="s">
        <v>107</v>
      </c>
      <c r="C120" s="157" t="s">
        <v>159</v>
      </c>
      <c r="D120" s="157" t="s">
        <v>161</v>
      </c>
      <c r="E120" s="25" t="s">
        <v>45</v>
      </c>
      <c r="F120" s="25">
        <v>2021.0</v>
      </c>
      <c r="G120" s="25">
        <v>1.0</v>
      </c>
      <c r="H120" s="25" t="s">
        <v>46</v>
      </c>
      <c r="I120" s="25" t="s">
        <v>44</v>
      </c>
      <c r="J120" s="25" t="s">
        <v>47</v>
      </c>
      <c r="K120" s="168">
        <v>1.555341339231343</v>
      </c>
      <c r="L120" s="157"/>
      <c r="M120" s="157"/>
      <c r="N120" s="157"/>
      <c r="O120" s="157">
        <v>6461.0</v>
      </c>
      <c r="P120" s="168">
        <v>0.17735067457500311</v>
      </c>
      <c r="Q120" s="157"/>
      <c r="R120" s="157"/>
      <c r="S120" s="157" t="s">
        <v>54</v>
      </c>
      <c r="T120" s="157" t="s">
        <v>52</v>
      </c>
      <c r="U120" s="13"/>
    </row>
    <row r="121" ht="14.25" hidden="1" customHeight="1">
      <c r="A121" s="25">
        <v>37.0</v>
      </c>
      <c r="B121" s="156" t="s">
        <v>107</v>
      </c>
      <c r="C121" s="157" t="s">
        <v>159</v>
      </c>
      <c r="D121" s="157" t="s">
        <v>161</v>
      </c>
      <c r="E121" s="25" t="s">
        <v>50</v>
      </c>
      <c r="F121" s="25">
        <v>2021.0</v>
      </c>
      <c r="G121" s="25">
        <v>1.0</v>
      </c>
      <c r="H121" s="25" t="s">
        <v>46</v>
      </c>
      <c r="I121" s="25" t="s">
        <v>44</v>
      </c>
      <c r="J121" s="25" t="s">
        <v>47</v>
      </c>
      <c r="K121" s="168">
        <v>1.300239</v>
      </c>
      <c r="L121" s="157"/>
      <c r="M121" s="157"/>
      <c r="N121" s="157"/>
      <c r="O121" s="157">
        <v>921.0</v>
      </c>
      <c r="P121" s="168">
        <v>0.28693</v>
      </c>
      <c r="Q121" s="157"/>
      <c r="R121" s="157"/>
      <c r="S121" s="157" t="s">
        <v>54</v>
      </c>
      <c r="T121" s="157" t="s">
        <v>52</v>
      </c>
      <c r="U121" s="13"/>
    </row>
    <row r="122" ht="14.25" customHeight="1">
      <c r="A122" s="32">
        <v>37.0</v>
      </c>
      <c r="B122" s="38" t="s">
        <v>107</v>
      </c>
      <c r="C122" s="39" t="s">
        <v>159</v>
      </c>
      <c r="D122" s="39" t="s">
        <v>161</v>
      </c>
      <c r="E122" s="32" t="s">
        <v>53</v>
      </c>
      <c r="F122" s="32">
        <v>2021.0</v>
      </c>
      <c r="G122" s="32">
        <v>1.0</v>
      </c>
      <c r="H122" s="32" t="s">
        <v>43</v>
      </c>
      <c r="I122" s="32" t="s">
        <v>44</v>
      </c>
      <c r="J122" s="32" t="s">
        <v>47</v>
      </c>
      <c r="K122" s="69">
        <v>1.014179</v>
      </c>
      <c r="L122" s="39"/>
      <c r="M122" s="39"/>
      <c r="N122" s="39"/>
      <c r="O122" s="39">
        <v>411.0</v>
      </c>
      <c r="P122" s="69">
        <v>1.072194</v>
      </c>
      <c r="Q122" s="39"/>
      <c r="R122" s="39"/>
      <c r="S122" s="39" t="s">
        <v>143</v>
      </c>
      <c r="T122" s="39" t="s">
        <v>52</v>
      </c>
      <c r="U122" s="32"/>
      <c r="V122" s="26"/>
      <c r="W122" s="26"/>
      <c r="X122" s="26"/>
      <c r="Y122" s="26"/>
      <c r="Z122" s="26"/>
      <c r="AA122" s="26"/>
      <c r="AB122" s="26"/>
      <c r="AC122" s="26"/>
      <c r="AD122" s="26"/>
      <c r="AE122" s="26"/>
      <c r="AF122" s="26"/>
      <c r="AG122" s="26"/>
      <c r="AH122" s="26"/>
      <c r="AI122" s="26"/>
      <c r="AJ122" s="26"/>
      <c r="AK122" s="26"/>
      <c r="AL122" s="26"/>
      <c r="AM122" s="26"/>
      <c r="AN122" s="26"/>
    </row>
    <row r="123" ht="14.25" hidden="1" customHeight="1">
      <c r="A123" s="25">
        <v>57.0</v>
      </c>
      <c r="B123" s="156" t="s">
        <v>1104</v>
      </c>
      <c r="C123" s="157"/>
      <c r="D123" s="158" t="s">
        <v>1113</v>
      </c>
      <c r="E123" s="25" t="s">
        <v>35</v>
      </c>
      <c r="F123" s="25">
        <v>2021.0</v>
      </c>
      <c r="G123" s="25">
        <v>2.0</v>
      </c>
      <c r="H123" s="25" t="s">
        <v>43</v>
      </c>
      <c r="I123" s="25" t="s">
        <v>38</v>
      </c>
      <c r="J123" s="25" t="s">
        <v>39</v>
      </c>
      <c r="K123" s="171">
        <v>1.074230771</v>
      </c>
      <c r="L123" s="157"/>
      <c r="M123" s="157"/>
      <c r="N123" s="157"/>
      <c r="O123" s="157"/>
      <c r="P123" s="157"/>
      <c r="Q123" s="157"/>
      <c r="R123" s="157"/>
      <c r="S123" s="157"/>
      <c r="T123" s="157"/>
      <c r="U123" s="25"/>
      <c r="V123" s="169"/>
      <c r="W123" s="169"/>
      <c r="X123" s="169"/>
      <c r="Y123" s="169"/>
      <c r="Z123" s="169"/>
      <c r="AA123" s="169"/>
      <c r="AB123" s="169"/>
      <c r="AC123" s="169"/>
      <c r="AD123" s="169"/>
      <c r="AE123" s="169"/>
      <c r="AF123" s="169"/>
      <c r="AG123" s="169"/>
      <c r="AH123" s="169"/>
      <c r="AI123" s="169"/>
      <c r="AJ123" s="169"/>
      <c r="AK123" s="169"/>
      <c r="AL123" s="169"/>
      <c r="AM123" s="169"/>
      <c r="AN123" s="169"/>
    </row>
    <row r="124" ht="14.25" hidden="1" customHeight="1">
      <c r="A124" s="25">
        <v>57.0</v>
      </c>
      <c r="B124" s="156" t="s">
        <v>1104</v>
      </c>
      <c r="C124" s="179"/>
      <c r="D124" s="180" t="s">
        <v>1113</v>
      </c>
      <c r="E124" s="25" t="s">
        <v>35</v>
      </c>
      <c r="F124" s="161">
        <v>2020.0</v>
      </c>
      <c r="G124" s="25">
        <v>2.0</v>
      </c>
      <c r="H124" s="25" t="s">
        <v>43</v>
      </c>
      <c r="I124" s="25" t="s">
        <v>38</v>
      </c>
      <c r="J124" s="25" t="s">
        <v>39</v>
      </c>
      <c r="K124" s="162">
        <v>0.92412827</v>
      </c>
      <c r="L124" s="157"/>
      <c r="M124" s="157"/>
      <c r="N124" s="157"/>
      <c r="O124" s="157"/>
      <c r="P124" s="157"/>
      <c r="Q124" s="157"/>
      <c r="R124" s="157"/>
      <c r="S124" s="157"/>
      <c r="T124" s="157"/>
      <c r="U124" s="13"/>
    </row>
    <row r="125" ht="14.25" customHeight="1">
      <c r="A125" s="32">
        <v>57.0</v>
      </c>
      <c r="B125" s="38" t="s">
        <v>1104</v>
      </c>
      <c r="C125" s="39" t="s">
        <v>1112</v>
      </c>
      <c r="D125" s="39" t="s">
        <v>1113</v>
      </c>
      <c r="E125" s="32" t="s">
        <v>121</v>
      </c>
      <c r="F125" s="32">
        <v>2022.0</v>
      </c>
      <c r="G125" s="32">
        <v>3.0</v>
      </c>
      <c r="H125" s="32" t="s">
        <v>46</v>
      </c>
      <c r="I125" s="32" t="s">
        <v>114</v>
      </c>
      <c r="J125" s="32" t="s">
        <v>39</v>
      </c>
      <c r="K125" s="39">
        <v>1.53</v>
      </c>
      <c r="L125" s="39"/>
      <c r="M125" s="39"/>
      <c r="N125" s="39"/>
      <c r="O125" s="39"/>
      <c r="P125" s="39"/>
      <c r="Q125" s="39"/>
      <c r="R125" s="39"/>
      <c r="S125" s="39"/>
      <c r="T125" s="39"/>
      <c r="U125" s="32"/>
      <c r="V125" s="26"/>
      <c r="W125" s="26"/>
      <c r="X125" s="26"/>
      <c r="Y125" s="26"/>
      <c r="Z125" s="26"/>
      <c r="AA125" s="26"/>
      <c r="AB125" s="26"/>
      <c r="AC125" s="26"/>
      <c r="AD125" s="26"/>
      <c r="AE125" s="26"/>
      <c r="AF125" s="26"/>
      <c r="AG125" s="26"/>
      <c r="AH125" s="26"/>
      <c r="AI125" s="26"/>
      <c r="AJ125" s="26"/>
      <c r="AK125" s="26"/>
      <c r="AL125" s="26"/>
      <c r="AM125" s="26"/>
      <c r="AN125" s="26"/>
    </row>
    <row r="126" ht="14.25" customHeight="1">
      <c r="A126" s="32">
        <v>57.0</v>
      </c>
      <c r="B126" s="38" t="s">
        <v>1104</v>
      </c>
      <c r="C126" s="39" t="s">
        <v>1115</v>
      </c>
      <c r="D126" s="39" t="s">
        <v>1113</v>
      </c>
      <c r="E126" s="32" t="s">
        <v>522</v>
      </c>
      <c r="F126" s="32">
        <v>2022.0</v>
      </c>
      <c r="G126" s="32">
        <v>3.0</v>
      </c>
      <c r="H126" s="32" t="s">
        <v>46</v>
      </c>
      <c r="I126" s="32" t="s">
        <v>114</v>
      </c>
      <c r="J126" s="32" t="s">
        <v>47</v>
      </c>
      <c r="K126" s="39"/>
      <c r="L126" s="39"/>
      <c r="M126" s="39"/>
      <c r="N126" s="39"/>
      <c r="O126" s="39"/>
      <c r="P126" s="39"/>
      <c r="Q126" s="39"/>
      <c r="R126" s="39"/>
      <c r="S126" s="39"/>
      <c r="T126" s="39"/>
      <c r="U126" s="32"/>
      <c r="V126" s="26"/>
      <c r="W126" s="26"/>
      <c r="X126" s="26"/>
      <c r="Y126" s="26"/>
      <c r="Z126" s="26"/>
      <c r="AA126" s="26"/>
      <c r="AB126" s="26"/>
      <c r="AC126" s="26"/>
      <c r="AD126" s="26"/>
      <c r="AE126" s="26"/>
      <c r="AF126" s="26"/>
      <c r="AG126" s="26"/>
      <c r="AH126" s="26"/>
      <c r="AI126" s="26"/>
      <c r="AJ126" s="26"/>
      <c r="AK126" s="26"/>
      <c r="AL126" s="26"/>
      <c r="AM126" s="26"/>
      <c r="AN126" s="26"/>
    </row>
    <row r="127" ht="14.25" customHeight="1">
      <c r="A127" s="32">
        <v>37.0</v>
      </c>
      <c r="B127" s="38" t="s">
        <v>107</v>
      </c>
      <c r="C127" s="39" t="s">
        <v>882</v>
      </c>
      <c r="D127" s="39" t="s">
        <v>883</v>
      </c>
      <c r="E127" s="32" t="s">
        <v>35</v>
      </c>
      <c r="F127" s="44">
        <v>2020.0</v>
      </c>
      <c r="G127" s="32">
        <v>2.0</v>
      </c>
      <c r="H127" s="32" t="s">
        <v>46</v>
      </c>
      <c r="I127" s="32" t="s">
        <v>38</v>
      </c>
      <c r="J127" s="32" t="s">
        <v>39</v>
      </c>
      <c r="K127" s="45">
        <v>1.351092762</v>
      </c>
      <c r="L127" s="39"/>
      <c r="M127" s="39"/>
      <c r="N127" s="39"/>
      <c r="O127" s="39"/>
      <c r="P127" s="39"/>
      <c r="Q127" s="39"/>
      <c r="R127" s="39"/>
      <c r="S127" s="39"/>
      <c r="T127" s="39"/>
      <c r="U127" s="32"/>
      <c r="V127" s="26"/>
      <c r="W127" s="26"/>
      <c r="X127" s="26"/>
      <c r="Y127" s="26"/>
      <c r="Z127" s="26"/>
      <c r="AA127" s="26"/>
      <c r="AB127" s="26"/>
      <c r="AC127" s="26"/>
      <c r="AD127" s="26"/>
      <c r="AE127" s="26"/>
      <c r="AF127" s="26"/>
      <c r="AG127" s="26"/>
      <c r="AH127" s="26"/>
      <c r="AI127" s="26"/>
      <c r="AJ127" s="26"/>
      <c r="AK127" s="26"/>
      <c r="AL127" s="26"/>
      <c r="AM127" s="26"/>
      <c r="AN127" s="26"/>
    </row>
    <row r="128" ht="14.25" hidden="1" customHeight="1">
      <c r="A128" s="25">
        <v>37.0</v>
      </c>
      <c r="B128" s="156" t="s">
        <v>107</v>
      </c>
      <c r="C128" s="157" t="s">
        <v>882</v>
      </c>
      <c r="D128" s="158" t="s">
        <v>1166</v>
      </c>
      <c r="E128" s="25" t="s">
        <v>150</v>
      </c>
      <c r="F128" s="25">
        <v>2022.0</v>
      </c>
      <c r="G128" s="25">
        <v>3.0</v>
      </c>
      <c r="H128" s="25" t="s">
        <v>36</v>
      </c>
      <c r="I128" s="25" t="s">
        <v>38</v>
      </c>
      <c r="J128" s="25" t="s">
        <v>39</v>
      </c>
      <c r="K128" s="159">
        <v>0.6159663865546219</v>
      </c>
      <c r="L128" s="157"/>
      <c r="M128" s="157"/>
      <c r="N128" s="157"/>
      <c r="O128" s="157"/>
      <c r="P128" s="157"/>
      <c r="Q128" s="157"/>
      <c r="R128" s="157"/>
      <c r="S128" s="157"/>
      <c r="T128" s="157"/>
      <c r="U128" s="25"/>
      <c r="V128" s="169"/>
      <c r="W128" s="169"/>
      <c r="X128" s="169"/>
      <c r="Y128" s="169"/>
      <c r="Z128" s="169"/>
      <c r="AA128" s="169"/>
      <c r="AB128" s="169"/>
      <c r="AC128" s="169"/>
      <c r="AD128" s="169"/>
      <c r="AE128" s="169"/>
      <c r="AF128" s="169"/>
      <c r="AG128" s="169"/>
      <c r="AH128" s="169"/>
      <c r="AI128" s="169"/>
      <c r="AJ128" s="169"/>
      <c r="AK128" s="169"/>
      <c r="AL128" s="169"/>
      <c r="AM128" s="169"/>
      <c r="AN128" s="169"/>
    </row>
    <row r="129" ht="14.25" customHeight="1">
      <c r="A129" s="32">
        <v>37.0</v>
      </c>
      <c r="B129" s="38" t="s">
        <v>107</v>
      </c>
      <c r="C129" s="39"/>
      <c r="D129" s="39" t="s">
        <v>890</v>
      </c>
      <c r="E129" s="32" t="s">
        <v>35</v>
      </c>
      <c r="F129" s="44">
        <v>2021.0</v>
      </c>
      <c r="G129" s="32">
        <v>2.0</v>
      </c>
      <c r="H129" s="32" t="s">
        <v>46</v>
      </c>
      <c r="I129" s="32" t="s">
        <v>38</v>
      </c>
      <c r="J129" s="32" t="s">
        <v>39</v>
      </c>
      <c r="K129" s="45">
        <v>1.239610199</v>
      </c>
      <c r="L129" s="39"/>
      <c r="M129" s="39"/>
      <c r="N129" s="39"/>
      <c r="O129" s="39"/>
      <c r="P129" s="39"/>
      <c r="Q129" s="39"/>
      <c r="R129" s="39"/>
      <c r="S129" s="39"/>
      <c r="T129" s="39"/>
      <c r="U129" s="32"/>
      <c r="V129" s="26"/>
      <c r="W129" s="26"/>
      <c r="X129" s="26"/>
      <c r="Y129" s="26"/>
      <c r="Z129" s="26"/>
      <c r="AA129" s="26"/>
      <c r="AB129" s="26"/>
      <c r="AC129" s="26"/>
      <c r="AD129" s="26"/>
      <c r="AE129" s="26"/>
      <c r="AF129" s="26"/>
      <c r="AG129" s="26"/>
      <c r="AH129" s="26"/>
      <c r="AI129" s="26"/>
      <c r="AJ129" s="26"/>
      <c r="AK129" s="26"/>
      <c r="AL129" s="26"/>
      <c r="AM129" s="26"/>
      <c r="AN129" s="26"/>
    </row>
    <row r="130" ht="14.25" hidden="1" customHeight="1">
      <c r="A130" s="25">
        <v>37.0</v>
      </c>
      <c r="B130" s="156" t="s">
        <v>107</v>
      </c>
      <c r="C130" s="157"/>
      <c r="D130" s="158" t="s">
        <v>1167</v>
      </c>
      <c r="E130" s="25" t="s">
        <v>270</v>
      </c>
      <c r="F130" s="25">
        <v>2016.0</v>
      </c>
      <c r="G130" s="25">
        <v>3.0</v>
      </c>
      <c r="H130" s="25" t="s">
        <v>36</v>
      </c>
      <c r="I130" s="25" t="s">
        <v>114</v>
      </c>
      <c r="J130" s="25" t="s">
        <v>189</v>
      </c>
      <c r="K130" s="157">
        <v>0.27</v>
      </c>
      <c r="L130" s="157"/>
      <c r="M130" s="157"/>
      <c r="N130" s="157"/>
      <c r="O130" s="157"/>
      <c r="P130" s="157">
        <v>1.8636363636363633</v>
      </c>
      <c r="Q130" s="157"/>
      <c r="R130" s="157"/>
      <c r="S130" s="157"/>
      <c r="T130" s="157"/>
      <c r="U130" s="13"/>
    </row>
    <row r="131" ht="14.25" hidden="1" customHeight="1">
      <c r="A131" s="25">
        <v>36.0</v>
      </c>
      <c r="B131" s="156" t="s">
        <v>84</v>
      </c>
      <c r="C131" s="157" t="s">
        <v>144</v>
      </c>
      <c r="D131" s="158" t="s">
        <v>145</v>
      </c>
      <c r="E131" s="25" t="s">
        <v>35</v>
      </c>
      <c r="F131" s="25">
        <v>2021.0</v>
      </c>
      <c r="G131" s="25">
        <v>2.0</v>
      </c>
      <c r="H131" s="25" t="s">
        <v>43</v>
      </c>
      <c r="I131" s="25" t="s">
        <v>38</v>
      </c>
      <c r="J131" s="25" t="s">
        <v>39</v>
      </c>
      <c r="K131" s="171">
        <v>1.088853428</v>
      </c>
      <c r="L131" s="157"/>
      <c r="M131" s="157"/>
      <c r="N131" s="157"/>
      <c r="O131" s="157"/>
      <c r="P131" s="157"/>
      <c r="Q131" s="157"/>
      <c r="R131" s="157"/>
      <c r="S131" s="157"/>
      <c r="T131" s="157"/>
      <c r="U131" s="13"/>
    </row>
    <row r="132" ht="14.25" customHeight="1">
      <c r="A132" s="32">
        <v>36.0</v>
      </c>
      <c r="B132" s="38" t="s">
        <v>84</v>
      </c>
      <c r="C132" s="39" t="s">
        <v>144</v>
      </c>
      <c r="D132" s="39" t="s">
        <v>145</v>
      </c>
      <c r="E132" s="32" t="s">
        <v>147</v>
      </c>
      <c r="F132" s="32">
        <v>2021.0</v>
      </c>
      <c r="G132" s="32">
        <v>1.0</v>
      </c>
      <c r="H132" s="32" t="s">
        <v>36</v>
      </c>
      <c r="I132" s="32" t="s">
        <v>44</v>
      </c>
      <c r="J132" s="32" t="s">
        <v>47</v>
      </c>
      <c r="K132" s="39">
        <v>0.58</v>
      </c>
      <c r="L132" s="39"/>
      <c r="M132" s="39"/>
      <c r="N132" s="39"/>
      <c r="O132" s="39">
        <v>55400.0</v>
      </c>
      <c r="P132" s="39">
        <v>0.988</v>
      </c>
      <c r="Q132" s="39"/>
      <c r="R132" s="39"/>
      <c r="S132" s="39" t="s">
        <v>66</v>
      </c>
      <c r="T132" s="39" t="s">
        <v>49</v>
      </c>
      <c r="U132" s="32"/>
      <c r="V132" s="26"/>
      <c r="W132" s="26"/>
      <c r="X132" s="26"/>
      <c r="Y132" s="26"/>
      <c r="Z132" s="26"/>
      <c r="AA132" s="26"/>
      <c r="AB132" s="26"/>
      <c r="AC132" s="26"/>
      <c r="AD132" s="26"/>
      <c r="AE132" s="26"/>
      <c r="AF132" s="26"/>
      <c r="AG132" s="26"/>
      <c r="AH132" s="26"/>
      <c r="AI132" s="26"/>
      <c r="AJ132" s="26"/>
      <c r="AK132" s="26"/>
      <c r="AL132" s="26"/>
      <c r="AM132" s="26"/>
      <c r="AN132" s="26"/>
    </row>
    <row r="133" ht="14.25" customHeight="1">
      <c r="A133" s="32">
        <v>36.0</v>
      </c>
      <c r="B133" s="38" t="s">
        <v>84</v>
      </c>
      <c r="C133" s="39" t="s">
        <v>144</v>
      </c>
      <c r="D133" s="39" t="s">
        <v>148</v>
      </c>
      <c r="E133" s="32" t="s">
        <v>150</v>
      </c>
      <c r="F133" s="32">
        <v>2022.0</v>
      </c>
      <c r="G133" s="32">
        <v>3.0</v>
      </c>
      <c r="H133" s="32" t="s">
        <v>43</v>
      </c>
      <c r="I133" s="32" t="s">
        <v>38</v>
      </c>
      <c r="J133" s="32" t="s">
        <v>39</v>
      </c>
      <c r="K133" s="68">
        <v>0.8738738738738738</v>
      </c>
      <c r="L133" s="39"/>
      <c r="M133" s="39"/>
      <c r="N133" s="39"/>
      <c r="O133" s="39"/>
      <c r="P133" s="39"/>
      <c r="Q133" s="39"/>
      <c r="R133" s="39"/>
      <c r="S133" s="39"/>
      <c r="T133" s="39"/>
      <c r="U133" s="32"/>
      <c r="V133" s="26"/>
      <c r="W133" s="26"/>
      <c r="X133" s="26"/>
      <c r="Y133" s="26"/>
      <c r="Z133" s="26"/>
      <c r="AA133" s="26"/>
      <c r="AB133" s="26"/>
      <c r="AC133" s="26"/>
      <c r="AD133" s="26"/>
      <c r="AE133" s="26"/>
      <c r="AF133" s="26"/>
      <c r="AG133" s="26"/>
      <c r="AH133" s="26"/>
      <c r="AI133" s="26"/>
      <c r="AJ133" s="26"/>
      <c r="AK133" s="26"/>
      <c r="AL133" s="26"/>
      <c r="AM133" s="26"/>
      <c r="AN133" s="26"/>
    </row>
    <row r="134" ht="14.25" customHeight="1">
      <c r="A134" s="32">
        <v>34.0</v>
      </c>
      <c r="B134" s="38" t="s">
        <v>239</v>
      </c>
      <c r="C134" s="39" t="s">
        <v>624</v>
      </c>
      <c r="D134" s="39" t="s">
        <v>626</v>
      </c>
      <c r="E134" s="32" t="s">
        <v>501</v>
      </c>
      <c r="F134" s="32">
        <v>2021.0</v>
      </c>
      <c r="G134" s="32">
        <v>3.0</v>
      </c>
      <c r="H134" s="32" t="s">
        <v>43</v>
      </c>
      <c r="I134" s="32" t="s">
        <v>114</v>
      </c>
      <c r="J134" s="32" t="s">
        <v>47</v>
      </c>
      <c r="K134" s="39"/>
      <c r="L134" s="39"/>
      <c r="M134" s="39"/>
      <c r="N134" s="39"/>
      <c r="O134" s="39"/>
      <c r="P134" s="39"/>
      <c r="Q134" s="39"/>
      <c r="R134" s="39"/>
      <c r="S134" s="39"/>
      <c r="T134" s="39"/>
      <c r="U134" s="32"/>
      <c r="V134" s="26"/>
      <c r="W134" s="26"/>
      <c r="X134" s="26"/>
      <c r="Y134" s="26"/>
      <c r="Z134" s="26"/>
      <c r="AA134" s="26"/>
      <c r="AB134" s="26"/>
      <c r="AC134" s="26"/>
      <c r="AD134" s="26"/>
      <c r="AE134" s="26"/>
      <c r="AF134" s="26"/>
      <c r="AG134" s="26"/>
      <c r="AH134" s="26"/>
      <c r="AI134" s="26"/>
      <c r="AJ134" s="26"/>
      <c r="AK134" s="26"/>
      <c r="AL134" s="26"/>
      <c r="AM134" s="26"/>
      <c r="AN134" s="26"/>
    </row>
    <row r="135" ht="14.25" customHeight="1">
      <c r="A135" s="32">
        <v>33.0</v>
      </c>
      <c r="B135" s="38" t="s">
        <v>236</v>
      </c>
      <c r="C135" s="39" t="s">
        <v>624</v>
      </c>
      <c r="D135" s="39" t="s">
        <v>626</v>
      </c>
      <c r="E135" s="32" t="s">
        <v>117</v>
      </c>
      <c r="F135" s="32">
        <v>2021.0</v>
      </c>
      <c r="G135" s="32">
        <v>3.0</v>
      </c>
      <c r="H135" s="32" t="s">
        <v>43</v>
      </c>
      <c r="I135" s="32" t="s">
        <v>114</v>
      </c>
      <c r="J135" s="32" t="s">
        <v>39</v>
      </c>
      <c r="K135" s="39"/>
      <c r="L135" s="39"/>
      <c r="M135" s="39">
        <v>63.0</v>
      </c>
      <c r="N135" s="39"/>
      <c r="O135" s="47">
        <v>348.0</v>
      </c>
      <c r="P135" s="39"/>
      <c r="Q135" s="39"/>
      <c r="R135" s="39"/>
      <c r="S135" s="39"/>
      <c r="T135" s="39"/>
      <c r="U135" s="32"/>
      <c r="V135" s="26"/>
      <c r="W135" s="26"/>
      <c r="X135" s="26"/>
      <c r="Y135" s="26"/>
      <c r="Z135" s="26"/>
      <c r="AA135" s="26"/>
      <c r="AB135" s="26"/>
      <c r="AC135" s="26"/>
      <c r="AD135" s="26"/>
      <c r="AE135" s="26"/>
      <c r="AF135" s="26"/>
      <c r="AG135" s="26"/>
      <c r="AH135" s="26"/>
      <c r="AI135" s="26"/>
      <c r="AJ135" s="26"/>
      <c r="AK135" s="26"/>
      <c r="AL135" s="26"/>
      <c r="AM135" s="26"/>
      <c r="AN135" s="26"/>
    </row>
    <row r="136" ht="14.25" hidden="1" customHeight="1">
      <c r="A136" s="25">
        <v>34.0</v>
      </c>
      <c r="B136" s="156" t="s">
        <v>239</v>
      </c>
      <c r="C136" s="157" t="s">
        <v>624</v>
      </c>
      <c r="D136" s="160" t="s">
        <v>626</v>
      </c>
      <c r="E136" s="25" t="s">
        <v>35</v>
      </c>
      <c r="F136" s="161">
        <v>2020.0</v>
      </c>
      <c r="G136" s="25">
        <v>2.0</v>
      </c>
      <c r="H136" s="25" t="s">
        <v>43</v>
      </c>
      <c r="I136" s="25" t="s">
        <v>38</v>
      </c>
      <c r="J136" s="25" t="s">
        <v>39</v>
      </c>
      <c r="K136" s="162">
        <v>1.110941063</v>
      </c>
      <c r="L136" s="157"/>
      <c r="M136" s="157"/>
      <c r="N136" s="157"/>
      <c r="O136" s="157"/>
      <c r="P136" s="157"/>
      <c r="Q136" s="157"/>
      <c r="R136" s="157"/>
      <c r="S136" s="157"/>
      <c r="T136" s="157"/>
      <c r="U136" s="13"/>
    </row>
    <row r="137" ht="14.25" customHeight="1">
      <c r="A137" s="32">
        <v>36.0</v>
      </c>
      <c r="B137" s="38" t="s">
        <v>84</v>
      </c>
      <c r="C137" s="39" t="s">
        <v>151</v>
      </c>
      <c r="D137" s="39" t="s">
        <v>152</v>
      </c>
      <c r="E137" s="32" t="s">
        <v>70</v>
      </c>
      <c r="F137" s="32">
        <v>2020.0</v>
      </c>
      <c r="G137" s="32">
        <v>1.0</v>
      </c>
      <c r="H137" s="32" t="s">
        <v>46</v>
      </c>
      <c r="I137" s="32" t="s">
        <v>44</v>
      </c>
      <c r="J137" s="32" t="s">
        <v>71</v>
      </c>
      <c r="K137" s="39">
        <v>1.75</v>
      </c>
      <c r="L137" s="39"/>
      <c r="M137" s="39"/>
      <c r="N137" s="39"/>
      <c r="O137" s="39">
        <v>33000.0</v>
      </c>
      <c r="P137" s="39">
        <v>0.6</v>
      </c>
      <c r="Q137" s="39"/>
      <c r="R137" s="39"/>
      <c r="S137" s="39" t="s">
        <v>62</v>
      </c>
      <c r="T137" s="39" t="s">
        <v>52</v>
      </c>
      <c r="U137" s="32"/>
      <c r="V137" s="26"/>
      <c r="W137" s="26"/>
      <c r="X137" s="26"/>
      <c r="Y137" s="26"/>
      <c r="Z137" s="26"/>
      <c r="AA137" s="26"/>
      <c r="AB137" s="26"/>
      <c r="AC137" s="26"/>
      <c r="AD137" s="26"/>
      <c r="AE137" s="26"/>
      <c r="AF137" s="26"/>
      <c r="AG137" s="26"/>
      <c r="AH137" s="26"/>
      <c r="AI137" s="26"/>
      <c r="AJ137" s="26"/>
      <c r="AK137" s="26"/>
      <c r="AL137" s="26"/>
      <c r="AM137" s="26"/>
      <c r="AN137" s="26"/>
    </row>
    <row r="138" ht="14.25" hidden="1" customHeight="1">
      <c r="A138" s="25">
        <v>36.0</v>
      </c>
      <c r="B138" s="156" t="s">
        <v>84</v>
      </c>
      <c r="C138" s="157" t="s">
        <v>151</v>
      </c>
      <c r="D138" s="160" t="s">
        <v>152</v>
      </c>
      <c r="E138" s="25" t="s">
        <v>35</v>
      </c>
      <c r="F138" s="161">
        <v>2020.0</v>
      </c>
      <c r="G138" s="25">
        <v>2.0</v>
      </c>
      <c r="H138" s="25" t="s">
        <v>43</v>
      </c>
      <c r="I138" s="25" t="s">
        <v>38</v>
      </c>
      <c r="J138" s="25" t="s">
        <v>71</v>
      </c>
      <c r="K138" s="162">
        <v>1.059528597</v>
      </c>
      <c r="L138" s="157"/>
      <c r="M138" s="157"/>
      <c r="N138" s="157"/>
      <c r="O138" s="157"/>
      <c r="P138" s="157"/>
      <c r="Q138" s="157"/>
      <c r="R138" s="157"/>
      <c r="S138" s="157"/>
      <c r="T138" s="157"/>
      <c r="U138" s="13"/>
    </row>
    <row r="139" ht="14.25" hidden="1" customHeight="1">
      <c r="A139" s="25">
        <v>36.0</v>
      </c>
      <c r="B139" s="156" t="s">
        <v>84</v>
      </c>
      <c r="C139" s="157" t="s">
        <v>151</v>
      </c>
      <c r="D139" s="157" t="s">
        <v>1168</v>
      </c>
      <c r="E139" s="25" t="s">
        <v>486</v>
      </c>
      <c r="F139" s="25">
        <v>2022.0</v>
      </c>
      <c r="G139" s="25">
        <v>3.0</v>
      </c>
      <c r="H139" s="25" t="s">
        <v>46</v>
      </c>
      <c r="I139" s="25" t="s">
        <v>114</v>
      </c>
      <c r="J139" s="25" t="s">
        <v>47</v>
      </c>
      <c r="K139" s="157"/>
      <c r="L139" s="157"/>
      <c r="M139" s="157"/>
      <c r="N139" s="157"/>
      <c r="O139" s="157"/>
      <c r="P139" s="157"/>
      <c r="Q139" s="157"/>
      <c r="R139" s="157"/>
      <c r="S139" s="157"/>
      <c r="T139" s="157"/>
      <c r="U139" s="13"/>
    </row>
    <row r="140" ht="14.25" hidden="1" customHeight="1">
      <c r="A140" s="25">
        <v>36.0</v>
      </c>
      <c r="B140" s="156" t="s">
        <v>84</v>
      </c>
      <c r="C140" s="157" t="s">
        <v>151</v>
      </c>
      <c r="D140" s="157" t="s">
        <v>1168</v>
      </c>
      <c r="E140" s="25" t="s">
        <v>522</v>
      </c>
      <c r="F140" s="25">
        <v>2022.0</v>
      </c>
      <c r="G140" s="25">
        <v>3.0</v>
      </c>
      <c r="H140" s="25" t="s">
        <v>46</v>
      </c>
      <c r="I140" s="25" t="s">
        <v>114</v>
      </c>
      <c r="J140" s="25" t="s">
        <v>47</v>
      </c>
      <c r="K140" s="157"/>
      <c r="L140" s="157"/>
      <c r="M140" s="157"/>
      <c r="N140" s="157"/>
      <c r="O140" s="157"/>
      <c r="P140" s="157"/>
      <c r="Q140" s="157"/>
      <c r="R140" s="157"/>
      <c r="S140" s="157"/>
      <c r="T140" s="157"/>
      <c r="U140" s="13"/>
    </row>
    <row r="141" ht="14.25" hidden="1" customHeight="1">
      <c r="A141" s="13">
        <v>36.0</v>
      </c>
      <c r="B141" s="16" t="s">
        <v>84</v>
      </c>
      <c r="C141" s="12" t="s">
        <v>95</v>
      </c>
      <c r="D141" s="12" t="s">
        <v>99</v>
      </c>
      <c r="E141" s="13" t="s">
        <v>42</v>
      </c>
      <c r="F141" s="13">
        <v>2021.0</v>
      </c>
      <c r="G141" s="13">
        <v>1.0</v>
      </c>
      <c r="H141" s="13" t="s">
        <v>36</v>
      </c>
      <c r="I141" s="12" t="s">
        <v>44</v>
      </c>
      <c r="J141" s="13" t="s">
        <v>39</v>
      </c>
      <c r="K141" s="24">
        <v>0.7102283203887118</v>
      </c>
      <c r="O141" s="12">
        <v>11625.0</v>
      </c>
      <c r="P141" s="24">
        <v>1.2691480709285068</v>
      </c>
      <c r="S141" s="12" t="s">
        <v>48</v>
      </c>
      <c r="T141" s="12" t="s">
        <v>49</v>
      </c>
      <c r="U141" s="13"/>
    </row>
    <row r="142" ht="14.25" hidden="1" customHeight="1">
      <c r="A142" s="57">
        <v>33.0</v>
      </c>
      <c r="B142" s="62" t="s">
        <v>236</v>
      </c>
      <c r="C142" s="63" t="s">
        <v>323</v>
      </c>
      <c r="D142" s="63" t="s">
        <v>324</v>
      </c>
      <c r="E142" s="57" t="s">
        <v>42</v>
      </c>
      <c r="F142" s="57">
        <v>2021.0</v>
      </c>
      <c r="G142" s="57">
        <v>1.0</v>
      </c>
      <c r="H142" s="57" t="s">
        <v>43</v>
      </c>
      <c r="I142" s="63" t="s">
        <v>44</v>
      </c>
      <c r="J142" s="57" t="s">
        <v>39</v>
      </c>
      <c r="K142" s="92">
        <v>0.9929616082082463</v>
      </c>
      <c r="L142" s="63"/>
      <c r="M142" s="63"/>
      <c r="N142" s="63"/>
      <c r="O142" s="63">
        <v>89637.0</v>
      </c>
      <c r="P142" s="92">
        <v>0.9014210512003076</v>
      </c>
      <c r="Q142" s="63"/>
      <c r="R142" s="63"/>
      <c r="S142" s="63" t="s">
        <v>51</v>
      </c>
      <c r="T142" s="63" t="s">
        <v>52</v>
      </c>
      <c r="U142" s="67"/>
    </row>
    <row r="143" ht="14.25" hidden="1" customHeight="1">
      <c r="A143" s="13">
        <v>57.0</v>
      </c>
      <c r="B143" s="16" t="s">
        <v>1104</v>
      </c>
      <c r="C143" s="12" t="s">
        <v>1108</v>
      </c>
      <c r="D143" s="12" t="s">
        <v>1105</v>
      </c>
      <c r="E143" s="13" t="s">
        <v>42</v>
      </c>
      <c r="F143" s="13">
        <v>2021.0</v>
      </c>
      <c r="G143" s="13">
        <v>1.0</v>
      </c>
      <c r="H143" s="13" t="s">
        <v>43</v>
      </c>
      <c r="I143" s="12" t="s">
        <v>44</v>
      </c>
      <c r="J143" s="13" t="s">
        <v>47</v>
      </c>
      <c r="K143" s="24">
        <v>0.7514552218220182</v>
      </c>
      <c r="O143" s="12">
        <v>87933.0</v>
      </c>
      <c r="P143" s="24">
        <v>0.853754993485985</v>
      </c>
      <c r="S143" s="12" t="s">
        <v>51</v>
      </c>
      <c r="T143" s="12" t="s">
        <v>52</v>
      </c>
      <c r="U143" s="13"/>
    </row>
    <row r="144" ht="14.25" hidden="1" customHeight="1">
      <c r="A144" s="13">
        <v>42.0</v>
      </c>
      <c r="B144" s="16" t="s">
        <v>966</v>
      </c>
      <c r="C144" s="12" t="s">
        <v>967</v>
      </c>
      <c r="D144" s="12" t="s">
        <v>969</v>
      </c>
      <c r="E144" s="13" t="s">
        <v>42</v>
      </c>
      <c r="F144" s="13">
        <v>2021.0</v>
      </c>
      <c r="G144" s="13">
        <v>1.0</v>
      </c>
      <c r="H144" s="13" t="s">
        <v>36</v>
      </c>
      <c r="I144" s="12" t="s">
        <v>44</v>
      </c>
      <c r="J144" s="13" t="s">
        <v>47</v>
      </c>
      <c r="K144" s="24">
        <v>0.18939880141378293</v>
      </c>
      <c r="O144" s="12">
        <v>23660.0</v>
      </c>
      <c r="P144" s="24">
        <v>2.6721293047324624</v>
      </c>
      <c r="S144" s="12" t="s">
        <v>48</v>
      </c>
      <c r="T144" s="12" t="s">
        <v>49</v>
      </c>
      <c r="U144" s="13"/>
    </row>
    <row r="145" ht="14.25" hidden="1" customHeight="1">
      <c r="A145" s="13">
        <v>37.0</v>
      </c>
      <c r="B145" s="16" t="s">
        <v>107</v>
      </c>
      <c r="D145" s="12" t="s">
        <v>961</v>
      </c>
      <c r="E145" s="13" t="s">
        <v>35</v>
      </c>
      <c r="F145" s="13">
        <v>2021.0</v>
      </c>
      <c r="G145" s="13">
        <v>2.0</v>
      </c>
      <c r="H145" s="13" t="s">
        <v>36</v>
      </c>
      <c r="I145" s="12" t="s">
        <v>38</v>
      </c>
      <c r="J145" s="13" t="s">
        <v>39</v>
      </c>
      <c r="K145" s="29">
        <v>0.712567368</v>
      </c>
      <c r="U145" s="13"/>
    </row>
    <row r="146" ht="14.25" hidden="1" customHeight="1">
      <c r="A146" s="13">
        <v>24.0</v>
      </c>
      <c r="B146" s="12" t="s">
        <v>259</v>
      </c>
      <c r="C146" s="12" t="s">
        <v>260</v>
      </c>
      <c r="D146" s="12" t="s">
        <v>261</v>
      </c>
      <c r="E146" s="13" t="s">
        <v>42</v>
      </c>
      <c r="F146" s="13">
        <v>2021.0</v>
      </c>
      <c r="G146" s="13">
        <v>1.0</v>
      </c>
      <c r="H146" s="13" t="s">
        <v>43</v>
      </c>
      <c r="I146" s="12" t="s">
        <v>44</v>
      </c>
      <c r="J146" s="13" t="s">
        <v>39</v>
      </c>
      <c r="K146" s="24">
        <v>1.2728343365054795</v>
      </c>
      <c r="O146" s="12">
        <v>1125.0</v>
      </c>
      <c r="P146" s="24">
        <v>1.682381761479254</v>
      </c>
      <c r="S146" s="12" t="s">
        <v>143</v>
      </c>
      <c r="T146" s="12" t="s">
        <v>52</v>
      </c>
      <c r="U146" s="13"/>
    </row>
    <row r="147" ht="14.25" hidden="1" customHeight="1">
      <c r="A147" s="13">
        <v>34.0</v>
      </c>
      <c r="B147" s="16" t="s">
        <v>239</v>
      </c>
      <c r="C147" s="12" t="s">
        <v>344</v>
      </c>
      <c r="D147" s="12" t="s">
        <v>346</v>
      </c>
      <c r="E147" s="13" t="s">
        <v>42</v>
      </c>
      <c r="F147" s="13">
        <v>2021.0</v>
      </c>
      <c r="G147" s="13">
        <v>1.0</v>
      </c>
      <c r="H147" s="13" t="s">
        <v>36</v>
      </c>
      <c r="I147" s="12" t="s">
        <v>44</v>
      </c>
      <c r="J147" s="13" t="s">
        <v>47</v>
      </c>
      <c r="K147" s="24">
        <v>0.4148498038585585</v>
      </c>
      <c r="O147" s="12">
        <v>19212.0</v>
      </c>
      <c r="P147" s="24">
        <v>3.6106117738556267</v>
      </c>
      <c r="S147" s="12" t="s">
        <v>48</v>
      </c>
      <c r="T147" s="12" t="s">
        <v>49</v>
      </c>
      <c r="U147" s="13"/>
    </row>
    <row r="148" ht="14.25" hidden="1" customHeight="1">
      <c r="A148" s="13">
        <v>35.0</v>
      </c>
      <c r="B148" s="16" t="s">
        <v>180</v>
      </c>
      <c r="C148" s="12" t="s">
        <v>181</v>
      </c>
      <c r="D148" s="12" t="s">
        <v>183</v>
      </c>
      <c r="E148" s="13" t="s">
        <v>42</v>
      </c>
      <c r="F148" s="13">
        <v>2021.0</v>
      </c>
      <c r="G148" s="13">
        <v>1.0</v>
      </c>
      <c r="H148" s="13" t="s">
        <v>36</v>
      </c>
      <c r="I148" s="12" t="s">
        <v>44</v>
      </c>
      <c r="J148" s="13" t="s">
        <v>39</v>
      </c>
      <c r="K148" s="24">
        <v>0.5764325828883119</v>
      </c>
      <c r="O148" s="12">
        <v>7071.0</v>
      </c>
      <c r="P148" s="24">
        <v>1.2062241646823502</v>
      </c>
      <c r="S148" s="12" t="s">
        <v>48</v>
      </c>
      <c r="T148" s="12" t="s">
        <v>49</v>
      </c>
      <c r="U148" s="13"/>
    </row>
    <row r="149" ht="14.25" hidden="1" customHeight="1">
      <c r="A149" s="13">
        <v>33.0</v>
      </c>
      <c r="B149" s="16" t="s">
        <v>236</v>
      </c>
      <c r="C149" s="12" t="s">
        <v>404</v>
      </c>
      <c r="D149" s="12" t="s">
        <v>405</v>
      </c>
      <c r="E149" s="13" t="s">
        <v>42</v>
      </c>
      <c r="F149" s="13">
        <v>2021.0</v>
      </c>
      <c r="G149" s="13">
        <v>1.0</v>
      </c>
      <c r="H149" s="13" t="s">
        <v>36</v>
      </c>
      <c r="I149" s="12" t="s">
        <v>44</v>
      </c>
      <c r="J149" s="13" t="s">
        <v>39</v>
      </c>
      <c r="K149" s="24">
        <v>0.24250279086815302</v>
      </c>
      <c r="O149" s="12">
        <v>25668.0</v>
      </c>
      <c r="P149" s="24">
        <v>4.90069553921481</v>
      </c>
      <c r="S149" s="12" t="s">
        <v>48</v>
      </c>
      <c r="T149" s="12" t="s">
        <v>49</v>
      </c>
      <c r="U149" s="13"/>
    </row>
    <row r="150" ht="14.25" hidden="1" customHeight="1">
      <c r="A150" s="13">
        <v>45.0</v>
      </c>
      <c r="B150" s="16" t="s">
        <v>1031</v>
      </c>
      <c r="C150" s="12" t="s">
        <v>1036</v>
      </c>
      <c r="D150" s="12" t="s">
        <v>1038</v>
      </c>
      <c r="E150" s="13" t="s">
        <v>42</v>
      </c>
      <c r="F150" s="13">
        <v>2021.0</v>
      </c>
      <c r="G150" s="13">
        <v>1.0</v>
      </c>
      <c r="H150" s="13" t="s">
        <v>36</v>
      </c>
      <c r="I150" s="12" t="s">
        <v>44</v>
      </c>
      <c r="J150" s="13" t="s">
        <v>47</v>
      </c>
      <c r="K150" s="24">
        <v>0.3911553150538388</v>
      </c>
      <c r="O150" s="12">
        <v>43303.0</v>
      </c>
      <c r="P150" s="24">
        <v>1.8751581070671304</v>
      </c>
      <c r="S150" s="12" t="s">
        <v>48</v>
      </c>
      <c r="T150" s="12" t="s">
        <v>49</v>
      </c>
      <c r="U150" s="13"/>
    </row>
    <row r="151" ht="14.25" hidden="1" customHeight="1">
      <c r="A151" s="13">
        <v>38.0</v>
      </c>
      <c r="B151" s="16" t="s">
        <v>31</v>
      </c>
      <c r="C151" s="12" t="s">
        <v>64</v>
      </c>
      <c r="D151" s="12" t="s">
        <v>1169</v>
      </c>
      <c r="E151" s="13" t="s">
        <v>42</v>
      </c>
      <c r="F151" s="13">
        <v>2021.0</v>
      </c>
      <c r="G151" s="13">
        <v>1.0</v>
      </c>
      <c r="H151" s="13" t="s">
        <v>36</v>
      </c>
      <c r="I151" s="12" t="s">
        <v>44</v>
      </c>
      <c r="J151" s="13" t="s">
        <v>39</v>
      </c>
      <c r="K151" s="24">
        <v>0.8263014411840784</v>
      </c>
      <c r="O151" s="12">
        <v>1908.0</v>
      </c>
      <c r="P151" s="24">
        <v>2.329038896717885</v>
      </c>
      <c r="S151" s="12" t="s">
        <v>48</v>
      </c>
      <c r="T151" s="12" t="s">
        <v>49</v>
      </c>
      <c r="U151" s="13"/>
    </row>
    <row r="152" ht="14.25" hidden="1" customHeight="1">
      <c r="A152" s="13">
        <v>37.0</v>
      </c>
      <c r="B152" s="16" t="s">
        <v>107</v>
      </c>
      <c r="C152" s="12" t="s">
        <v>523</v>
      </c>
      <c r="D152" s="12" t="s">
        <v>709</v>
      </c>
      <c r="E152" s="13" t="s">
        <v>42</v>
      </c>
      <c r="F152" s="13">
        <v>2021.0</v>
      </c>
      <c r="G152" s="13">
        <v>1.0</v>
      </c>
      <c r="H152" s="13" t="s">
        <v>36</v>
      </c>
      <c r="I152" s="12" t="s">
        <v>44</v>
      </c>
      <c r="J152" s="13" t="s">
        <v>47</v>
      </c>
      <c r="K152" s="24">
        <v>0.7042070162419496</v>
      </c>
      <c r="O152" s="12">
        <v>125412.0</v>
      </c>
      <c r="P152" s="24">
        <v>1.1764877822877484</v>
      </c>
      <c r="S152" s="12" t="s">
        <v>48</v>
      </c>
      <c r="T152" s="12" t="s">
        <v>49</v>
      </c>
      <c r="U152" s="13"/>
    </row>
    <row r="153" ht="14.25" hidden="1" customHeight="1">
      <c r="A153" s="57">
        <v>37.0</v>
      </c>
      <c r="B153" s="62" t="s">
        <v>107</v>
      </c>
      <c r="C153" s="63" t="s">
        <v>164</v>
      </c>
      <c r="D153" s="63" t="s">
        <v>166</v>
      </c>
      <c r="E153" s="57" t="s">
        <v>42</v>
      </c>
      <c r="F153" s="57">
        <v>2021.0</v>
      </c>
      <c r="G153" s="57">
        <v>1.0</v>
      </c>
      <c r="H153" s="57" t="s">
        <v>46</v>
      </c>
      <c r="I153" s="63" t="s">
        <v>44</v>
      </c>
      <c r="J153" s="57" t="s">
        <v>39</v>
      </c>
      <c r="K153" s="92">
        <v>1.2706735684454364</v>
      </c>
      <c r="L153" s="63"/>
      <c r="M153" s="63"/>
      <c r="N153" s="63"/>
      <c r="O153" s="63">
        <v>8107.0</v>
      </c>
      <c r="P153" s="92">
        <v>0.41056115071448906</v>
      </c>
      <c r="Q153" s="63"/>
      <c r="R153" s="63"/>
      <c r="S153" s="63" t="s">
        <v>54</v>
      </c>
      <c r="T153" s="63" t="s">
        <v>52</v>
      </c>
      <c r="U153" s="67"/>
    </row>
    <row r="154" ht="14.25" hidden="1" customHeight="1">
      <c r="A154" s="13">
        <v>38.0</v>
      </c>
      <c r="B154" s="16" t="s">
        <v>31</v>
      </c>
      <c r="C154" s="12" t="s">
        <v>40</v>
      </c>
      <c r="D154" s="12" t="s">
        <v>41</v>
      </c>
      <c r="E154" s="13" t="s">
        <v>42</v>
      </c>
      <c r="F154" s="13">
        <v>2021.0</v>
      </c>
      <c r="G154" s="13">
        <v>1.0</v>
      </c>
      <c r="H154" s="13" t="s">
        <v>43</v>
      </c>
      <c r="I154" s="12" t="s">
        <v>44</v>
      </c>
      <c r="J154" s="13" t="s">
        <v>39</v>
      </c>
      <c r="K154" s="24">
        <v>0.873388935855373</v>
      </c>
      <c r="O154" s="12">
        <v>12861.0</v>
      </c>
      <c r="P154" s="24">
        <v>0.8246892668789456</v>
      </c>
      <c r="S154" s="12" t="s">
        <v>51</v>
      </c>
      <c r="T154" s="12" t="s">
        <v>52</v>
      </c>
      <c r="U154" s="13"/>
    </row>
    <row r="155" ht="14.25" hidden="1" customHeight="1">
      <c r="A155" s="57">
        <v>33.0</v>
      </c>
      <c r="B155" s="62" t="s">
        <v>236</v>
      </c>
      <c r="C155" s="63" t="s">
        <v>381</v>
      </c>
      <c r="D155" s="63" t="s">
        <v>384</v>
      </c>
      <c r="E155" s="57" t="s">
        <v>42</v>
      </c>
      <c r="F155" s="57">
        <v>2021.0</v>
      </c>
      <c r="G155" s="57">
        <v>1.0</v>
      </c>
      <c r="H155" s="57" t="s">
        <v>36</v>
      </c>
      <c r="I155" s="63" t="s">
        <v>44</v>
      </c>
      <c r="J155" s="57" t="s">
        <v>47</v>
      </c>
      <c r="K155" s="92">
        <v>0.5547892204610382</v>
      </c>
      <c r="L155" s="63"/>
      <c r="M155" s="63"/>
      <c r="N155" s="63"/>
      <c r="O155" s="63">
        <v>11561.0</v>
      </c>
      <c r="P155" s="92">
        <v>1.0519154000876687</v>
      </c>
      <c r="Q155" s="63"/>
      <c r="R155" s="63"/>
      <c r="S155" s="63" t="s">
        <v>48</v>
      </c>
      <c r="T155" s="63" t="s">
        <v>49</v>
      </c>
      <c r="U155" s="67"/>
    </row>
    <row r="156" ht="14.25" hidden="1" customHeight="1">
      <c r="A156" s="13">
        <v>31.0</v>
      </c>
      <c r="B156" s="16" t="s">
        <v>242</v>
      </c>
      <c r="C156" s="12" t="s">
        <v>247</v>
      </c>
      <c r="D156" s="12" t="s">
        <v>249</v>
      </c>
      <c r="E156" s="13" t="s">
        <v>42</v>
      </c>
      <c r="F156" s="13">
        <v>2021.0</v>
      </c>
      <c r="G156" s="13">
        <v>1.0</v>
      </c>
      <c r="H156" s="13" t="s">
        <v>36</v>
      </c>
      <c r="I156" s="12" t="s">
        <v>44</v>
      </c>
      <c r="J156" s="13" t="s">
        <v>47</v>
      </c>
      <c r="K156" s="24">
        <v>0.7764123120460341</v>
      </c>
      <c r="O156" s="12">
        <v>11070.0</v>
      </c>
      <c r="P156" s="24">
        <v>1.2764336405744923</v>
      </c>
      <c r="S156" s="12" t="s">
        <v>48</v>
      </c>
      <c r="T156" s="12" t="s">
        <v>49</v>
      </c>
      <c r="U156" s="13"/>
    </row>
    <row r="157" ht="14.25" hidden="1" customHeight="1">
      <c r="A157" s="13">
        <v>33.0</v>
      </c>
      <c r="B157" s="16" t="s">
        <v>236</v>
      </c>
      <c r="C157" s="12" t="s">
        <v>326</v>
      </c>
      <c r="D157" s="12" t="s">
        <v>329</v>
      </c>
      <c r="E157" s="13" t="s">
        <v>42</v>
      </c>
      <c r="F157" s="13">
        <v>2021.0</v>
      </c>
      <c r="G157" s="13">
        <v>1.0</v>
      </c>
      <c r="H157" s="13" t="s">
        <v>36</v>
      </c>
      <c r="I157" s="12" t="s">
        <v>44</v>
      </c>
      <c r="J157" s="13" t="s">
        <v>47</v>
      </c>
      <c r="K157" s="24">
        <v>0.5329803826456203</v>
      </c>
      <c r="O157" s="12">
        <v>39517.0</v>
      </c>
      <c r="P157" s="24">
        <v>2.1425337224632375</v>
      </c>
      <c r="S157" s="12" t="s">
        <v>48</v>
      </c>
      <c r="T157" s="12" t="s">
        <v>49</v>
      </c>
      <c r="U157" s="13"/>
    </row>
    <row r="158" ht="14.25" hidden="1" customHeight="1">
      <c r="A158" s="13">
        <v>37.0</v>
      </c>
      <c r="B158" s="16" t="s">
        <v>107</v>
      </c>
      <c r="C158" s="12" t="s">
        <v>237</v>
      </c>
      <c r="D158" s="12" t="s">
        <v>238</v>
      </c>
      <c r="E158" s="13" t="s">
        <v>42</v>
      </c>
      <c r="F158" s="13">
        <v>2021.0</v>
      </c>
      <c r="G158" s="13">
        <v>1.0</v>
      </c>
      <c r="H158" s="13" t="s">
        <v>36</v>
      </c>
      <c r="I158" s="12" t="s">
        <v>44</v>
      </c>
      <c r="J158" s="13" t="s">
        <v>39</v>
      </c>
      <c r="K158" s="24">
        <v>0.4867621793723174</v>
      </c>
      <c r="O158" s="12">
        <v>9750.0</v>
      </c>
      <c r="P158" s="24">
        <v>1.8192149780805498</v>
      </c>
      <c r="S158" s="12" t="s">
        <v>48</v>
      </c>
      <c r="T158" s="12" t="s">
        <v>49</v>
      </c>
      <c r="U158" s="13"/>
    </row>
    <row r="159" ht="14.25" hidden="1" customHeight="1">
      <c r="A159" s="13">
        <v>33.0</v>
      </c>
      <c r="B159" s="16" t="s">
        <v>236</v>
      </c>
      <c r="C159" s="12" t="s">
        <v>275</v>
      </c>
      <c r="D159" s="12" t="s">
        <v>278</v>
      </c>
      <c r="E159" s="13" t="s">
        <v>42</v>
      </c>
      <c r="F159" s="13">
        <v>2021.0</v>
      </c>
      <c r="G159" s="13">
        <v>1.0</v>
      </c>
      <c r="H159" s="13" t="s">
        <v>36</v>
      </c>
      <c r="I159" s="12" t="s">
        <v>44</v>
      </c>
      <c r="J159" s="13" t="s">
        <v>39</v>
      </c>
      <c r="K159" s="24">
        <v>0.642360295319455</v>
      </c>
      <c r="O159" s="12">
        <v>6948.0</v>
      </c>
      <c r="P159" s="24">
        <v>1.3731920380424183</v>
      </c>
      <c r="S159" s="12" t="s">
        <v>48</v>
      </c>
      <c r="T159" s="12" t="s">
        <v>49</v>
      </c>
      <c r="U159" s="13"/>
    </row>
    <row r="160" ht="14.25" hidden="1" customHeight="1">
      <c r="A160" s="13">
        <v>36.0</v>
      </c>
      <c r="B160" s="16" t="s">
        <v>84</v>
      </c>
      <c r="C160" s="12" t="s">
        <v>95</v>
      </c>
      <c r="D160" s="12" t="s">
        <v>99</v>
      </c>
      <c r="E160" s="13" t="s">
        <v>45</v>
      </c>
      <c r="F160" s="13">
        <v>2021.0</v>
      </c>
      <c r="G160" s="13">
        <v>1.0</v>
      </c>
      <c r="H160" s="13" t="s">
        <v>43</v>
      </c>
      <c r="I160" s="12" t="s">
        <v>44</v>
      </c>
      <c r="J160" s="13" t="s">
        <v>47</v>
      </c>
      <c r="K160" s="24">
        <v>0.7222731773888722</v>
      </c>
      <c r="O160" s="12">
        <v>4657.0</v>
      </c>
      <c r="P160" s="24">
        <v>0.4589912290949267</v>
      </c>
      <c r="S160" s="12" t="s">
        <v>51</v>
      </c>
      <c r="T160" s="12" t="s">
        <v>52</v>
      </c>
      <c r="U160" s="13"/>
    </row>
    <row r="161" ht="14.25" hidden="1" customHeight="1">
      <c r="A161" s="13">
        <v>33.0</v>
      </c>
      <c r="B161" s="16" t="s">
        <v>236</v>
      </c>
      <c r="C161" s="12" t="s">
        <v>392</v>
      </c>
      <c r="D161" s="12" t="s">
        <v>871</v>
      </c>
      <c r="E161" s="13" t="s">
        <v>45</v>
      </c>
      <c r="F161" s="13">
        <v>2021.0</v>
      </c>
      <c r="G161" s="13">
        <v>1.0</v>
      </c>
      <c r="H161" s="13" t="s">
        <v>36</v>
      </c>
      <c r="I161" s="12" t="s">
        <v>44</v>
      </c>
      <c r="J161" s="13" t="s">
        <v>47</v>
      </c>
      <c r="K161" s="24">
        <v>0.5476696072560856</v>
      </c>
      <c r="O161" s="12">
        <v>2303.0</v>
      </c>
      <c r="P161" s="24">
        <v>1.413537201703076</v>
      </c>
      <c r="S161" s="12" t="s">
        <v>48</v>
      </c>
      <c r="T161" s="12" t="s">
        <v>49</v>
      </c>
      <c r="U161" s="13"/>
    </row>
    <row r="162" ht="14.25" hidden="1" customHeight="1">
      <c r="A162" s="57">
        <v>33.0</v>
      </c>
      <c r="B162" s="62" t="s">
        <v>236</v>
      </c>
      <c r="C162" s="63" t="s">
        <v>323</v>
      </c>
      <c r="D162" s="63" t="s">
        <v>324</v>
      </c>
      <c r="E162" s="57" t="s">
        <v>45</v>
      </c>
      <c r="F162" s="57">
        <v>2021.0</v>
      </c>
      <c r="G162" s="57">
        <v>1.0</v>
      </c>
      <c r="H162" s="57" t="s">
        <v>46</v>
      </c>
      <c r="I162" s="63" t="s">
        <v>44</v>
      </c>
      <c r="J162" s="57" t="s">
        <v>47</v>
      </c>
      <c r="K162" s="92">
        <v>1.2802546792532148</v>
      </c>
      <c r="L162" s="63"/>
      <c r="M162" s="63"/>
      <c r="N162" s="63"/>
      <c r="O162" s="63">
        <v>36256.0</v>
      </c>
      <c r="P162" s="92">
        <v>0.40830009531602357</v>
      </c>
      <c r="Q162" s="63"/>
      <c r="R162" s="63"/>
      <c r="S162" s="63" t="s">
        <v>54</v>
      </c>
      <c r="T162" s="63" t="s">
        <v>52</v>
      </c>
      <c r="U162" s="67"/>
    </row>
    <row r="163" ht="14.25" hidden="1" customHeight="1">
      <c r="A163" s="13">
        <v>34.0</v>
      </c>
      <c r="B163" s="16" t="s">
        <v>239</v>
      </c>
      <c r="C163" s="12" t="s">
        <v>376</v>
      </c>
      <c r="D163" s="12" t="s">
        <v>448</v>
      </c>
      <c r="E163" s="13" t="s">
        <v>45</v>
      </c>
      <c r="F163" s="13">
        <v>2021.0</v>
      </c>
      <c r="G163" s="13">
        <v>1.0</v>
      </c>
      <c r="H163" s="13" t="s">
        <v>36</v>
      </c>
      <c r="I163" s="12" t="s">
        <v>44</v>
      </c>
      <c r="J163" s="13" t="s">
        <v>47</v>
      </c>
      <c r="K163" s="24">
        <v>0.48084991902078505</v>
      </c>
      <c r="O163" s="12">
        <v>15532.0</v>
      </c>
      <c r="P163" s="24">
        <v>1.1971175840280464</v>
      </c>
      <c r="S163" s="12" t="s">
        <v>48</v>
      </c>
      <c r="T163" s="12" t="s">
        <v>49</v>
      </c>
      <c r="U163" s="13"/>
    </row>
    <row r="164" ht="14.25" hidden="1" customHeight="1">
      <c r="A164" s="13">
        <v>35.0</v>
      </c>
      <c r="B164" s="16" t="s">
        <v>180</v>
      </c>
      <c r="C164" s="12" t="s">
        <v>228</v>
      </c>
      <c r="D164" s="12" t="s">
        <v>229</v>
      </c>
      <c r="E164" s="13" t="s">
        <v>45</v>
      </c>
      <c r="F164" s="13">
        <v>2021.0</v>
      </c>
      <c r="G164" s="13">
        <v>1.0</v>
      </c>
      <c r="H164" s="13" t="s">
        <v>43</v>
      </c>
      <c r="I164" s="12" t="s">
        <v>44</v>
      </c>
      <c r="J164" s="13" t="s">
        <v>47</v>
      </c>
      <c r="K164" s="24">
        <v>0.9220063161077442</v>
      </c>
      <c r="O164" s="12">
        <v>14492.0</v>
      </c>
      <c r="P164" s="24">
        <v>0.5373715386175785</v>
      </c>
      <c r="S164" s="12" t="s">
        <v>51</v>
      </c>
      <c r="T164" s="12" t="s">
        <v>52</v>
      </c>
      <c r="U164" s="13"/>
    </row>
    <row r="165" ht="14.25" hidden="1" customHeight="1">
      <c r="A165" s="13">
        <v>42.0</v>
      </c>
      <c r="B165" s="16" t="s">
        <v>966</v>
      </c>
      <c r="C165" s="12" t="s">
        <v>967</v>
      </c>
      <c r="D165" s="12" t="s">
        <v>969</v>
      </c>
      <c r="E165" s="13" t="s">
        <v>45</v>
      </c>
      <c r="F165" s="13">
        <v>2021.0</v>
      </c>
      <c r="G165" s="13">
        <v>1.0</v>
      </c>
      <c r="H165" s="13" t="s">
        <v>36</v>
      </c>
      <c r="I165" s="12" t="s">
        <v>44</v>
      </c>
      <c r="J165" s="13" t="s">
        <v>47</v>
      </c>
      <c r="K165" s="24">
        <v>0.637527769580787</v>
      </c>
      <c r="O165" s="12">
        <v>1352.0</v>
      </c>
      <c r="P165" s="24">
        <v>1.3685208422400004</v>
      </c>
      <c r="S165" s="12" t="s">
        <v>48</v>
      </c>
      <c r="T165" s="12" t="s">
        <v>49</v>
      </c>
      <c r="U165" s="13"/>
    </row>
    <row r="166" ht="14.25" hidden="1" customHeight="1">
      <c r="A166" s="13">
        <v>37.0</v>
      </c>
      <c r="B166" s="16" t="s">
        <v>107</v>
      </c>
      <c r="D166" s="31" t="s">
        <v>179</v>
      </c>
      <c r="E166" s="13" t="s">
        <v>35</v>
      </c>
      <c r="F166" s="20">
        <v>2020.0</v>
      </c>
      <c r="G166" s="13">
        <v>2.0</v>
      </c>
      <c r="H166" s="13" t="s">
        <v>43</v>
      </c>
      <c r="I166" s="12" t="s">
        <v>38</v>
      </c>
      <c r="J166" s="13" t="s">
        <v>39</v>
      </c>
      <c r="K166" s="23">
        <v>1.158039488</v>
      </c>
      <c r="U166" s="13"/>
    </row>
    <row r="167" ht="14.25" hidden="1" customHeight="1">
      <c r="A167" s="13">
        <v>24.0</v>
      </c>
      <c r="B167" s="12" t="s">
        <v>259</v>
      </c>
      <c r="C167" s="12" t="s">
        <v>260</v>
      </c>
      <c r="D167" s="12" t="s">
        <v>261</v>
      </c>
      <c r="E167" s="13" t="s">
        <v>45</v>
      </c>
      <c r="F167" s="13">
        <v>2021.0</v>
      </c>
      <c r="G167" s="13">
        <v>1.0</v>
      </c>
      <c r="H167" s="13" t="s">
        <v>43</v>
      </c>
      <c r="I167" s="12" t="s">
        <v>44</v>
      </c>
      <c r="J167" s="13" t="s">
        <v>47</v>
      </c>
      <c r="K167" s="24">
        <v>0.5801890165777249</v>
      </c>
      <c r="O167" s="12">
        <v>451.0</v>
      </c>
      <c r="P167" s="24">
        <v>0.11900201374765954</v>
      </c>
      <c r="S167" s="12" t="s">
        <v>51</v>
      </c>
      <c r="T167" s="12" t="s">
        <v>52</v>
      </c>
      <c r="U167" s="13"/>
    </row>
    <row r="168" ht="14.25" hidden="1" customHeight="1">
      <c r="A168" s="13">
        <v>37.0</v>
      </c>
      <c r="B168" s="16" t="s">
        <v>107</v>
      </c>
      <c r="C168" s="12" t="s">
        <v>855</v>
      </c>
      <c r="D168" s="12" t="s">
        <v>857</v>
      </c>
      <c r="E168" s="13" t="s">
        <v>45</v>
      </c>
      <c r="F168" s="13">
        <v>2021.0</v>
      </c>
      <c r="G168" s="13">
        <v>1.0</v>
      </c>
      <c r="H168" s="13" t="s">
        <v>46</v>
      </c>
      <c r="I168" s="12" t="s">
        <v>44</v>
      </c>
      <c r="J168" s="13" t="s">
        <v>47</v>
      </c>
      <c r="K168" s="24">
        <v>1.3732120356242223</v>
      </c>
      <c r="O168" s="12">
        <v>8645.0</v>
      </c>
      <c r="P168" s="24">
        <v>0.7743920731656957</v>
      </c>
      <c r="S168" s="12" t="s">
        <v>54</v>
      </c>
      <c r="T168" s="12" t="s">
        <v>52</v>
      </c>
      <c r="U168" s="13"/>
    </row>
    <row r="169" ht="14.25" hidden="1" customHeight="1">
      <c r="A169" s="13">
        <v>34.0</v>
      </c>
      <c r="B169" s="16" t="s">
        <v>239</v>
      </c>
      <c r="C169" s="12" t="s">
        <v>344</v>
      </c>
      <c r="D169" s="12" t="s">
        <v>346</v>
      </c>
      <c r="E169" s="13" t="s">
        <v>45</v>
      </c>
      <c r="F169" s="13">
        <v>2021.0</v>
      </c>
      <c r="G169" s="13">
        <v>1.0</v>
      </c>
      <c r="H169" s="13" t="s">
        <v>36</v>
      </c>
      <c r="I169" s="12" t="s">
        <v>44</v>
      </c>
      <c r="J169" s="13" t="s">
        <v>47</v>
      </c>
      <c r="K169" s="24">
        <v>0.7122962160161539</v>
      </c>
      <c r="O169" s="12">
        <v>2042.0</v>
      </c>
      <c r="P169" s="24">
        <v>1.7675104543518272</v>
      </c>
      <c r="S169" s="12" t="s">
        <v>48</v>
      </c>
      <c r="T169" s="12" t="s">
        <v>49</v>
      </c>
      <c r="U169" s="13"/>
    </row>
    <row r="170" ht="14.25" hidden="1" customHeight="1">
      <c r="A170" s="13">
        <v>45.0</v>
      </c>
      <c r="B170" s="16" t="s">
        <v>1031</v>
      </c>
      <c r="C170" s="12" t="s">
        <v>1032</v>
      </c>
      <c r="D170" s="12" t="s">
        <v>1034</v>
      </c>
      <c r="E170" s="13" t="s">
        <v>45</v>
      </c>
      <c r="F170" s="13">
        <v>2021.0</v>
      </c>
      <c r="G170" s="13">
        <v>1.0</v>
      </c>
      <c r="H170" s="13" t="s">
        <v>43</v>
      </c>
      <c r="I170" s="12" t="s">
        <v>44</v>
      </c>
      <c r="J170" s="13" t="s">
        <v>47</v>
      </c>
      <c r="K170" s="24">
        <v>0.6901431244525371</v>
      </c>
      <c r="O170" s="12">
        <v>78285.0</v>
      </c>
      <c r="P170" s="24">
        <v>0.63446937650684</v>
      </c>
      <c r="S170" s="12" t="s">
        <v>51</v>
      </c>
      <c r="T170" s="12" t="s">
        <v>52</v>
      </c>
      <c r="U170" s="13"/>
    </row>
    <row r="171" ht="14.25" hidden="1" customHeight="1">
      <c r="A171" s="13">
        <v>35.0</v>
      </c>
      <c r="B171" s="16" t="s">
        <v>180</v>
      </c>
      <c r="C171" s="12" t="s">
        <v>191</v>
      </c>
      <c r="D171" s="12" t="s">
        <v>193</v>
      </c>
      <c r="E171" s="13" t="s">
        <v>45</v>
      </c>
      <c r="F171" s="13">
        <v>2021.0</v>
      </c>
      <c r="G171" s="13">
        <v>1.0</v>
      </c>
      <c r="H171" s="13" t="s">
        <v>36</v>
      </c>
      <c r="I171" s="12" t="s">
        <v>44</v>
      </c>
      <c r="J171" s="13" t="s">
        <v>47</v>
      </c>
      <c r="K171" s="24">
        <v>0.43409961393463536</v>
      </c>
      <c r="O171" s="12">
        <v>19941.0</v>
      </c>
      <c r="P171" s="24">
        <v>1.3500971967415396</v>
      </c>
      <c r="S171" s="12" t="s">
        <v>48</v>
      </c>
      <c r="T171" s="12" t="s">
        <v>49</v>
      </c>
      <c r="U171" s="13"/>
    </row>
    <row r="172" ht="14.25" hidden="1" customHeight="1">
      <c r="A172" s="13">
        <v>33.0</v>
      </c>
      <c r="B172" s="16" t="s">
        <v>236</v>
      </c>
      <c r="C172" s="12" t="s">
        <v>284</v>
      </c>
      <c r="D172" s="12" t="s">
        <v>286</v>
      </c>
      <c r="E172" s="21" t="s">
        <v>45</v>
      </c>
      <c r="F172" s="13">
        <v>2021.0</v>
      </c>
      <c r="G172" s="13">
        <v>1.0</v>
      </c>
      <c r="H172" s="13" t="s">
        <v>43</v>
      </c>
      <c r="I172" s="12" t="s">
        <v>44</v>
      </c>
      <c r="J172" s="13" t="s">
        <v>47</v>
      </c>
      <c r="K172" s="24">
        <v>0.8138368101315356</v>
      </c>
      <c r="O172" s="12">
        <v>8246.0</v>
      </c>
      <c r="P172" s="24">
        <v>0.8372676697374333</v>
      </c>
      <c r="S172" s="12" t="s">
        <v>51</v>
      </c>
      <c r="T172" s="12" t="s">
        <v>52</v>
      </c>
      <c r="U172" s="13"/>
    </row>
    <row r="173" ht="14.25" hidden="1" customHeight="1">
      <c r="A173" s="13">
        <v>35.0</v>
      </c>
      <c r="B173" s="16" t="s">
        <v>180</v>
      </c>
      <c r="C173" s="12" t="s">
        <v>181</v>
      </c>
      <c r="D173" s="12" t="s">
        <v>202</v>
      </c>
      <c r="E173" s="13" t="s">
        <v>45</v>
      </c>
      <c r="F173" s="13">
        <v>2021.0</v>
      </c>
      <c r="G173" s="13">
        <v>1.0</v>
      </c>
      <c r="H173" s="13" t="s">
        <v>36</v>
      </c>
      <c r="I173" s="12" t="s">
        <v>44</v>
      </c>
      <c r="J173" s="13" t="s">
        <v>47</v>
      </c>
      <c r="K173" s="24">
        <v>0.41087316154192455</v>
      </c>
      <c r="O173" s="12">
        <v>6382.0</v>
      </c>
      <c r="P173" s="24">
        <v>1.5556492491830072</v>
      </c>
      <c r="S173" s="12" t="s">
        <v>48</v>
      </c>
      <c r="T173" s="12" t="s">
        <v>49</v>
      </c>
      <c r="U173" s="13"/>
    </row>
    <row r="174" ht="14.25" hidden="1" customHeight="1">
      <c r="A174" s="57">
        <v>33.0</v>
      </c>
      <c r="B174" s="62" t="s">
        <v>236</v>
      </c>
      <c r="C174" s="63" t="s">
        <v>404</v>
      </c>
      <c r="D174" s="63" t="s">
        <v>405</v>
      </c>
      <c r="E174" s="57" t="s">
        <v>45</v>
      </c>
      <c r="F174" s="57">
        <v>2021.0</v>
      </c>
      <c r="G174" s="57">
        <v>1.0</v>
      </c>
      <c r="H174" s="57" t="s">
        <v>36</v>
      </c>
      <c r="I174" s="63" t="s">
        <v>44</v>
      </c>
      <c r="J174" s="57" t="s">
        <v>47</v>
      </c>
      <c r="K174" s="92">
        <v>0.6420805683388351</v>
      </c>
      <c r="L174" s="63"/>
      <c r="M174" s="63"/>
      <c r="N174" s="63"/>
      <c r="O174" s="63">
        <v>1093.0</v>
      </c>
      <c r="P174" s="92">
        <v>3.068552098089588</v>
      </c>
      <c r="Q174" s="63"/>
      <c r="R174" s="63"/>
      <c r="S174" s="63" t="s">
        <v>48</v>
      </c>
      <c r="T174" s="63" t="s">
        <v>49</v>
      </c>
      <c r="U174" s="67"/>
    </row>
    <row r="175" ht="14.25" hidden="1" customHeight="1">
      <c r="A175" s="57">
        <v>45.0</v>
      </c>
      <c r="B175" s="62" t="s">
        <v>1031</v>
      </c>
      <c r="C175" s="63" t="s">
        <v>1036</v>
      </c>
      <c r="D175" s="63" t="s">
        <v>1038</v>
      </c>
      <c r="E175" s="57" t="s">
        <v>45</v>
      </c>
      <c r="F175" s="57">
        <v>2021.0</v>
      </c>
      <c r="G175" s="57">
        <v>1.0</v>
      </c>
      <c r="H175" s="57" t="s">
        <v>36</v>
      </c>
      <c r="I175" s="63" t="s">
        <v>44</v>
      </c>
      <c r="J175" s="57" t="s">
        <v>47</v>
      </c>
      <c r="K175" s="92">
        <v>0.7888561069740359</v>
      </c>
      <c r="L175" s="63"/>
      <c r="M175" s="63"/>
      <c r="N175" s="63"/>
      <c r="O175" s="63">
        <v>39900.0</v>
      </c>
      <c r="P175" s="92">
        <v>1.0240333190743975</v>
      </c>
      <c r="Q175" s="63"/>
      <c r="R175" s="63"/>
      <c r="S175" s="63" t="s">
        <v>48</v>
      </c>
      <c r="T175" s="63" t="s">
        <v>49</v>
      </c>
      <c r="U175" s="67"/>
    </row>
    <row r="176" ht="14.25" hidden="1" customHeight="1">
      <c r="A176" s="57">
        <v>38.0</v>
      </c>
      <c r="B176" s="62" t="s">
        <v>31</v>
      </c>
      <c r="C176" s="63" t="s">
        <v>64</v>
      </c>
      <c r="D176" s="63" t="s">
        <v>1169</v>
      </c>
      <c r="E176" s="57" t="s">
        <v>45</v>
      </c>
      <c r="F176" s="57">
        <v>2021.0</v>
      </c>
      <c r="G176" s="57">
        <v>1.0</v>
      </c>
      <c r="H176" s="57" t="s">
        <v>43</v>
      </c>
      <c r="I176" s="63" t="s">
        <v>44</v>
      </c>
      <c r="J176" s="57" t="s">
        <v>47</v>
      </c>
      <c r="K176" s="92">
        <v>0.7330974525660354</v>
      </c>
      <c r="L176" s="63"/>
      <c r="M176" s="63"/>
      <c r="N176" s="63"/>
      <c r="O176" s="63">
        <v>1058.0</v>
      </c>
      <c r="P176" s="92">
        <v>0.823479543996161</v>
      </c>
      <c r="Q176" s="63"/>
      <c r="R176" s="63"/>
      <c r="S176" s="63" t="s">
        <v>51</v>
      </c>
      <c r="T176" s="63" t="s">
        <v>52</v>
      </c>
      <c r="U176" s="67"/>
    </row>
    <row r="177" ht="14.25" hidden="1" customHeight="1">
      <c r="A177" s="13">
        <v>37.0</v>
      </c>
      <c r="B177" s="16" t="s">
        <v>107</v>
      </c>
      <c r="C177" s="12" t="s">
        <v>523</v>
      </c>
      <c r="D177" s="12" t="s">
        <v>709</v>
      </c>
      <c r="E177" s="13" t="s">
        <v>45</v>
      </c>
      <c r="F177" s="13">
        <v>2021.0</v>
      </c>
      <c r="G177" s="13">
        <v>1.0</v>
      </c>
      <c r="H177" s="13" t="s">
        <v>43</v>
      </c>
      <c r="I177" s="12" t="s">
        <v>44</v>
      </c>
      <c r="J177" s="13" t="s">
        <v>47</v>
      </c>
      <c r="K177" s="24">
        <v>0.9099414729733584</v>
      </c>
      <c r="O177" s="12">
        <v>19077.0</v>
      </c>
      <c r="P177" s="24">
        <v>0.9740385934370638</v>
      </c>
      <c r="S177" s="12" t="s">
        <v>51</v>
      </c>
      <c r="T177" s="12" t="s">
        <v>52</v>
      </c>
      <c r="U177" s="13"/>
    </row>
    <row r="178" ht="14.25" hidden="1" customHeight="1">
      <c r="A178" s="13">
        <v>37.0</v>
      </c>
      <c r="B178" s="16" t="s">
        <v>107</v>
      </c>
      <c r="C178" s="12" t="s">
        <v>164</v>
      </c>
      <c r="D178" s="12" t="s">
        <v>166</v>
      </c>
      <c r="E178" s="13" t="s">
        <v>45</v>
      </c>
      <c r="F178" s="13">
        <v>2021.0</v>
      </c>
      <c r="G178" s="13">
        <v>1.0</v>
      </c>
      <c r="H178" s="13" t="s">
        <v>46</v>
      </c>
      <c r="I178" s="12" t="s">
        <v>44</v>
      </c>
      <c r="J178" s="13" t="s">
        <v>47</v>
      </c>
      <c r="K178" s="24">
        <v>1.311373494687996</v>
      </c>
      <c r="O178" s="12">
        <v>7126.0</v>
      </c>
      <c r="P178" s="24">
        <v>0.4538423780528365</v>
      </c>
      <c r="S178" s="12" t="s">
        <v>54</v>
      </c>
      <c r="T178" s="12" t="s">
        <v>52</v>
      </c>
      <c r="U178" s="13"/>
    </row>
    <row r="179" ht="14.25" hidden="1" customHeight="1">
      <c r="A179" s="13">
        <v>33.0</v>
      </c>
      <c r="B179" s="16" t="s">
        <v>236</v>
      </c>
      <c r="C179" s="12" t="s">
        <v>298</v>
      </c>
      <c r="D179" s="12" t="s">
        <v>286</v>
      </c>
      <c r="E179" s="13" t="s">
        <v>45</v>
      </c>
      <c r="F179" s="13">
        <v>2021.0</v>
      </c>
      <c r="G179" s="13">
        <v>1.0</v>
      </c>
      <c r="H179" s="13" t="s">
        <v>36</v>
      </c>
      <c r="I179" s="12" t="s">
        <v>44</v>
      </c>
      <c r="J179" s="13" t="s">
        <v>47</v>
      </c>
      <c r="K179" s="24">
        <v>0.5800869166053031</v>
      </c>
      <c r="O179" s="12">
        <v>1401.0</v>
      </c>
      <c r="P179" s="24">
        <v>5.811205086161456</v>
      </c>
      <c r="S179" s="12" t="s">
        <v>48</v>
      </c>
      <c r="T179" s="12" t="s">
        <v>49</v>
      </c>
      <c r="U179" s="13"/>
    </row>
    <row r="180" ht="14.25" hidden="1" customHeight="1">
      <c r="A180" s="57">
        <v>38.0</v>
      </c>
      <c r="B180" s="62" t="s">
        <v>31</v>
      </c>
      <c r="C180" s="63" t="s">
        <v>40</v>
      </c>
      <c r="D180" s="63" t="s">
        <v>41</v>
      </c>
      <c r="E180" s="57" t="s">
        <v>45</v>
      </c>
      <c r="F180" s="57">
        <v>2021.0</v>
      </c>
      <c r="G180" s="57">
        <v>1.0</v>
      </c>
      <c r="H180" s="57" t="s">
        <v>46</v>
      </c>
      <c r="I180" s="63" t="s">
        <v>44</v>
      </c>
      <c r="J180" s="57" t="s">
        <v>47</v>
      </c>
      <c r="K180" s="92">
        <v>1.5259163179090216</v>
      </c>
      <c r="L180" s="63"/>
      <c r="M180" s="63"/>
      <c r="N180" s="63"/>
      <c r="O180" s="63">
        <v>12604.0</v>
      </c>
      <c r="P180" s="92">
        <v>0.18530888252799999</v>
      </c>
      <c r="Q180" s="63"/>
      <c r="R180" s="63"/>
      <c r="S180" s="63" t="s">
        <v>54</v>
      </c>
      <c r="T180" s="63" t="s">
        <v>52</v>
      </c>
      <c r="U180" s="67"/>
    </row>
    <row r="181" ht="14.25" hidden="1" customHeight="1">
      <c r="A181" s="57">
        <v>33.0</v>
      </c>
      <c r="B181" s="62" t="s">
        <v>236</v>
      </c>
      <c r="C181" s="63" t="s">
        <v>381</v>
      </c>
      <c r="D181" s="63" t="s">
        <v>384</v>
      </c>
      <c r="E181" s="57" t="s">
        <v>45</v>
      </c>
      <c r="F181" s="57">
        <v>2021.0</v>
      </c>
      <c r="G181" s="57">
        <v>1.0</v>
      </c>
      <c r="H181" s="57" t="s">
        <v>43</v>
      </c>
      <c r="I181" s="63" t="s">
        <v>44</v>
      </c>
      <c r="J181" s="57" t="s">
        <v>47</v>
      </c>
      <c r="K181" s="92">
        <v>0.8502089403488153</v>
      </c>
      <c r="L181" s="63"/>
      <c r="M181" s="63"/>
      <c r="N181" s="63"/>
      <c r="O181" s="63">
        <v>7524.0</v>
      </c>
      <c r="P181" s="92">
        <v>0.8858464080502029</v>
      </c>
      <c r="Q181" s="63"/>
      <c r="R181" s="63"/>
      <c r="S181" s="63" t="s">
        <v>51</v>
      </c>
      <c r="T181" s="63" t="s">
        <v>52</v>
      </c>
      <c r="U181" s="67"/>
    </row>
    <row r="182" ht="14.25" hidden="1" customHeight="1">
      <c r="A182" s="13">
        <v>33.0</v>
      </c>
      <c r="B182" s="16" t="s">
        <v>236</v>
      </c>
      <c r="C182" s="12" t="s">
        <v>334</v>
      </c>
      <c r="D182" s="12" t="s">
        <v>337</v>
      </c>
      <c r="E182" s="13" t="s">
        <v>45</v>
      </c>
      <c r="F182" s="13">
        <v>2021.0</v>
      </c>
      <c r="G182" s="13">
        <v>1.0</v>
      </c>
      <c r="H182" s="13" t="s">
        <v>43</v>
      </c>
      <c r="I182" s="12" t="s">
        <v>44</v>
      </c>
      <c r="J182" s="13" t="s">
        <v>47</v>
      </c>
      <c r="K182" s="24">
        <v>0.9644276700155664</v>
      </c>
      <c r="O182" s="12">
        <v>715.0</v>
      </c>
      <c r="P182" s="24">
        <v>0.2117901398148148</v>
      </c>
      <c r="S182" s="12" t="s">
        <v>51</v>
      </c>
      <c r="T182" s="12" t="s">
        <v>52</v>
      </c>
      <c r="U182" s="13"/>
    </row>
    <row r="183" ht="14.25" hidden="1" customHeight="1">
      <c r="A183" s="57">
        <v>31.0</v>
      </c>
      <c r="B183" s="62" t="s">
        <v>242</v>
      </c>
      <c r="C183" s="63" t="s">
        <v>247</v>
      </c>
      <c r="D183" s="63" t="s">
        <v>249</v>
      </c>
      <c r="E183" s="57" t="s">
        <v>45</v>
      </c>
      <c r="F183" s="57">
        <v>2021.0</v>
      </c>
      <c r="G183" s="57">
        <v>1.0</v>
      </c>
      <c r="H183" s="57" t="s">
        <v>36</v>
      </c>
      <c r="I183" s="63" t="s">
        <v>44</v>
      </c>
      <c r="J183" s="57" t="s">
        <v>47</v>
      </c>
      <c r="K183" s="92">
        <v>0.24507403771474967</v>
      </c>
      <c r="L183" s="63"/>
      <c r="M183" s="63"/>
      <c r="N183" s="63"/>
      <c r="O183" s="63">
        <v>4041.0</v>
      </c>
      <c r="P183" s="92">
        <v>2.3092678452858637</v>
      </c>
      <c r="Q183" s="63"/>
      <c r="R183" s="63"/>
      <c r="S183" s="63" t="s">
        <v>48</v>
      </c>
      <c r="T183" s="63" t="s">
        <v>49</v>
      </c>
      <c r="U183" s="67"/>
    </row>
    <row r="184" ht="14.25" hidden="1" customHeight="1">
      <c r="A184" s="13">
        <v>35.0</v>
      </c>
      <c r="B184" s="16" t="s">
        <v>180</v>
      </c>
      <c r="C184" s="12" t="s">
        <v>207</v>
      </c>
      <c r="D184" s="12" t="s">
        <v>210</v>
      </c>
      <c r="E184" s="13" t="s">
        <v>45</v>
      </c>
      <c r="F184" s="13">
        <v>2021.0</v>
      </c>
      <c r="G184" s="13">
        <v>1.0</v>
      </c>
      <c r="H184" s="13" t="s">
        <v>43</v>
      </c>
      <c r="I184" s="12" t="s">
        <v>44</v>
      </c>
      <c r="J184" s="13" t="s">
        <v>47</v>
      </c>
      <c r="K184" s="24">
        <v>1.0268988629237403</v>
      </c>
      <c r="O184" s="12">
        <v>115.0</v>
      </c>
      <c r="P184" s="24">
        <v>1.116315739332979</v>
      </c>
      <c r="S184" s="12" t="s">
        <v>143</v>
      </c>
      <c r="T184" s="12" t="s">
        <v>52</v>
      </c>
      <c r="U184" s="13"/>
    </row>
    <row r="185" ht="14.25" hidden="1" customHeight="1">
      <c r="A185" s="57">
        <v>33.0</v>
      </c>
      <c r="B185" s="62" t="s">
        <v>236</v>
      </c>
      <c r="C185" s="63" t="s">
        <v>237</v>
      </c>
      <c r="D185" s="63" t="s">
        <v>238</v>
      </c>
      <c r="E185" s="80" t="s">
        <v>45</v>
      </c>
      <c r="F185" s="57">
        <v>2021.0</v>
      </c>
      <c r="G185" s="57">
        <v>1.0</v>
      </c>
      <c r="H185" s="57" t="s">
        <v>36</v>
      </c>
      <c r="I185" s="63" t="s">
        <v>44</v>
      </c>
      <c r="J185" s="57" t="s">
        <v>47</v>
      </c>
      <c r="K185" s="92">
        <v>0.44217770663669304</v>
      </c>
      <c r="L185" s="63"/>
      <c r="M185" s="63"/>
      <c r="N185" s="63"/>
      <c r="O185" s="63">
        <v>1662.0</v>
      </c>
      <c r="P185" s="92">
        <v>3.393352293203367</v>
      </c>
      <c r="Q185" s="63"/>
      <c r="R185" s="63"/>
      <c r="S185" s="63" t="s">
        <v>48</v>
      </c>
      <c r="T185" s="63" t="s">
        <v>49</v>
      </c>
      <c r="U185" s="67"/>
    </row>
    <row r="186" ht="14.25" hidden="1" customHeight="1">
      <c r="A186" s="13">
        <v>33.0</v>
      </c>
      <c r="B186" s="16" t="s">
        <v>236</v>
      </c>
      <c r="C186" s="12" t="s">
        <v>392</v>
      </c>
      <c r="D186" s="12" t="s">
        <v>871</v>
      </c>
      <c r="E186" s="13" t="s">
        <v>188</v>
      </c>
      <c r="F186" s="13">
        <v>2021.0</v>
      </c>
      <c r="G186" s="13">
        <v>1.0</v>
      </c>
      <c r="H186" s="13" t="s">
        <v>46</v>
      </c>
      <c r="I186" s="12" t="s">
        <v>44</v>
      </c>
      <c r="J186" s="13" t="s">
        <v>47</v>
      </c>
      <c r="K186" s="24">
        <v>1.5342986278183595</v>
      </c>
      <c r="O186" s="12">
        <v>980.0</v>
      </c>
      <c r="P186" s="24">
        <v>0.0897048913753672</v>
      </c>
      <c r="S186" s="12" t="s">
        <v>54</v>
      </c>
      <c r="T186" s="12" t="s">
        <v>52</v>
      </c>
      <c r="U186" s="13"/>
    </row>
    <row r="187" ht="14.25" hidden="1" customHeight="1">
      <c r="A187" s="13">
        <v>33.0</v>
      </c>
      <c r="B187" s="16" t="s">
        <v>236</v>
      </c>
      <c r="C187" s="12" t="s">
        <v>376</v>
      </c>
      <c r="D187" s="12" t="s">
        <v>448</v>
      </c>
      <c r="E187" s="13" t="s">
        <v>188</v>
      </c>
      <c r="F187" s="13">
        <v>2021.0</v>
      </c>
      <c r="G187" s="13">
        <v>1.0</v>
      </c>
      <c r="H187" s="13" t="s">
        <v>43</v>
      </c>
      <c r="I187" s="12" t="s">
        <v>44</v>
      </c>
      <c r="J187" s="13" t="s">
        <v>47</v>
      </c>
      <c r="K187" s="24">
        <v>0.6748386096171882</v>
      </c>
      <c r="O187" s="12">
        <v>2947.0</v>
      </c>
      <c r="P187" s="24">
        <v>0.24743398371877898</v>
      </c>
      <c r="S187" s="12" t="s">
        <v>51</v>
      </c>
      <c r="T187" s="12" t="s">
        <v>52</v>
      </c>
      <c r="U187" s="13"/>
    </row>
    <row r="188" ht="14.25" hidden="1" customHeight="1">
      <c r="A188" s="13">
        <v>33.0</v>
      </c>
      <c r="B188" s="16" t="s">
        <v>236</v>
      </c>
      <c r="C188" s="12" t="s">
        <v>364</v>
      </c>
      <c r="D188" s="12" t="s">
        <v>366</v>
      </c>
      <c r="E188" s="13" t="s">
        <v>188</v>
      </c>
      <c r="F188" s="13">
        <v>2021.0</v>
      </c>
      <c r="G188" s="13">
        <v>1.0</v>
      </c>
      <c r="H188" s="13" t="s">
        <v>46</v>
      </c>
      <c r="I188" s="12" t="s">
        <v>44</v>
      </c>
      <c r="J188" s="13" t="s">
        <v>47</v>
      </c>
      <c r="K188" s="24">
        <v>1.3119403140912596</v>
      </c>
      <c r="O188" s="12">
        <v>1758.0</v>
      </c>
      <c r="P188" s="24">
        <v>0.49793692657022737</v>
      </c>
      <c r="S188" s="12" t="s">
        <v>54</v>
      </c>
      <c r="T188" s="12" t="s">
        <v>52</v>
      </c>
      <c r="U188" s="13"/>
    </row>
    <row r="189" ht="14.25" hidden="1" customHeight="1">
      <c r="A189" s="13">
        <v>34.0</v>
      </c>
      <c r="B189" s="16" t="s">
        <v>239</v>
      </c>
      <c r="C189" s="12" t="s">
        <v>344</v>
      </c>
      <c r="D189" s="12" t="s">
        <v>346</v>
      </c>
      <c r="E189" s="13" t="s">
        <v>188</v>
      </c>
      <c r="F189" s="13">
        <v>2021.0</v>
      </c>
      <c r="G189" s="13">
        <v>1.0</v>
      </c>
      <c r="H189" s="13" t="s">
        <v>46</v>
      </c>
      <c r="I189" s="12" t="s">
        <v>44</v>
      </c>
      <c r="J189" s="13" t="s">
        <v>47</v>
      </c>
      <c r="K189" s="24">
        <v>1.340061501157921</v>
      </c>
      <c r="O189" s="12">
        <v>1490.0</v>
      </c>
      <c r="P189" s="24">
        <v>0.02926360647295999</v>
      </c>
      <c r="S189" s="12" t="s">
        <v>54</v>
      </c>
      <c r="T189" s="12" t="s">
        <v>52</v>
      </c>
      <c r="U189" s="13"/>
    </row>
    <row r="190" ht="14.25" hidden="1" customHeight="1">
      <c r="A190" s="13">
        <v>35.0</v>
      </c>
      <c r="B190" s="16" t="s">
        <v>180</v>
      </c>
      <c r="C190" s="12" t="s">
        <v>191</v>
      </c>
      <c r="D190" s="12" t="s">
        <v>193</v>
      </c>
      <c r="E190" s="13" t="s">
        <v>188</v>
      </c>
      <c r="F190" s="13">
        <v>2021.0</v>
      </c>
      <c r="G190" s="13">
        <v>1.0</v>
      </c>
      <c r="H190" s="13" t="s">
        <v>36</v>
      </c>
      <c r="I190" s="12" t="s">
        <v>44</v>
      </c>
      <c r="J190" s="13" t="s">
        <v>47</v>
      </c>
      <c r="K190" s="24">
        <v>0.5689237188488643</v>
      </c>
      <c r="O190" s="12">
        <v>79009.0</v>
      </c>
      <c r="P190" s="24">
        <v>1.1605927676778858</v>
      </c>
      <c r="S190" s="12" t="s">
        <v>48</v>
      </c>
      <c r="T190" s="12" t="s">
        <v>49</v>
      </c>
      <c r="U190" s="13"/>
    </row>
    <row r="191" ht="14.25" hidden="1" customHeight="1">
      <c r="A191" s="57">
        <v>33.0</v>
      </c>
      <c r="B191" s="62" t="s">
        <v>236</v>
      </c>
      <c r="C191" s="63" t="s">
        <v>284</v>
      </c>
      <c r="D191" s="63" t="s">
        <v>286</v>
      </c>
      <c r="E191" s="57" t="s">
        <v>188</v>
      </c>
      <c r="F191" s="57">
        <v>2021.0</v>
      </c>
      <c r="G191" s="57">
        <v>1.0</v>
      </c>
      <c r="H191" s="57" t="s">
        <v>46</v>
      </c>
      <c r="I191" s="63" t="s">
        <v>44</v>
      </c>
      <c r="J191" s="57" t="s">
        <v>47</v>
      </c>
      <c r="K191" s="92">
        <v>1.0893480218560787</v>
      </c>
      <c r="L191" s="63"/>
      <c r="M191" s="63"/>
      <c r="N191" s="63"/>
      <c r="O191" s="63">
        <v>19828.0</v>
      </c>
      <c r="P191" s="92">
        <v>0.558850716071318</v>
      </c>
      <c r="Q191" s="63"/>
      <c r="R191" s="63"/>
      <c r="S191" s="63" t="s">
        <v>54</v>
      </c>
      <c r="T191" s="63" t="s">
        <v>52</v>
      </c>
      <c r="U191" s="67"/>
    </row>
    <row r="192" ht="14.25" hidden="1" customHeight="1">
      <c r="A192" s="57">
        <v>35.0</v>
      </c>
      <c r="B192" s="62" t="s">
        <v>180</v>
      </c>
      <c r="C192" s="63" t="s">
        <v>181</v>
      </c>
      <c r="D192" s="63" t="s">
        <v>183</v>
      </c>
      <c r="E192" s="57" t="s">
        <v>188</v>
      </c>
      <c r="F192" s="57">
        <v>2021.0</v>
      </c>
      <c r="G192" s="57">
        <v>1.0</v>
      </c>
      <c r="H192" s="57" t="s">
        <v>46</v>
      </c>
      <c r="I192" s="63" t="s">
        <v>44</v>
      </c>
      <c r="J192" s="57" t="s">
        <v>39</v>
      </c>
      <c r="K192" s="92">
        <v>1.3945235340802309</v>
      </c>
      <c r="L192" s="63"/>
      <c r="M192" s="63"/>
      <c r="N192" s="63"/>
      <c r="O192" s="63">
        <v>2430.0</v>
      </c>
      <c r="P192" s="92">
        <v>0.2666005888432395</v>
      </c>
      <c r="Q192" s="63"/>
      <c r="R192" s="63"/>
      <c r="S192" s="63" t="s">
        <v>54</v>
      </c>
      <c r="T192" s="63" t="s">
        <v>52</v>
      </c>
      <c r="U192" s="67"/>
    </row>
    <row r="193" ht="14.25" hidden="1" customHeight="1">
      <c r="A193" s="13">
        <v>35.0</v>
      </c>
      <c r="B193" s="16" t="s">
        <v>180</v>
      </c>
      <c r="C193" s="12" t="s">
        <v>199</v>
      </c>
      <c r="D193" s="12" t="s">
        <v>202</v>
      </c>
      <c r="E193" s="13" t="s">
        <v>188</v>
      </c>
      <c r="F193" s="13">
        <v>2021.0</v>
      </c>
      <c r="G193" s="13">
        <v>1.0</v>
      </c>
      <c r="H193" s="13" t="s">
        <v>46</v>
      </c>
      <c r="I193" s="12" t="s">
        <v>44</v>
      </c>
      <c r="J193" s="13" t="s">
        <v>47</v>
      </c>
      <c r="K193" s="24">
        <v>1.1844190189272652</v>
      </c>
      <c r="O193" s="12">
        <v>13564.0</v>
      </c>
      <c r="P193" s="24">
        <v>0.49823264474763995</v>
      </c>
      <c r="S193" s="12" t="s">
        <v>54</v>
      </c>
      <c r="T193" s="12" t="s">
        <v>52</v>
      </c>
      <c r="U193" s="13"/>
    </row>
    <row r="194" ht="14.25" hidden="1" customHeight="1">
      <c r="A194" s="13">
        <v>45.0</v>
      </c>
      <c r="B194" s="16" t="s">
        <v>1031</v>
      </c>
      <c r="C194" s="12" t="s">
        <v>1036</v>
      </c>
      <c r="D194" s="12" t="s">
        <v>1038</v>
      </c>
      <c r="E194" s="13" t="s">
        <v>188</v>
      </c>
      <c r="F194" s="13">
        <v>2021.0</v>
      </c>
      <c r="G194" s="13">
        <v>1.0</v>
      </c>
      <c r="H194" s="13" t="s">
        <v>43</v>
      </c>
      <c r="I194" s="12" t="s">
        <v>44</v>
      </c>
      <c r="J194" s="13" t="s">
        <v>47</v>
      </c>
      <c r="K194" s="24">
        <v>0.7326795936572638</v>
      </c>
      <c r="O194" s="12">
        <v>5347.0</v>
      </c>
      <c r="P194" s="24">
        <v>0.916953700924089</v>
      </c>
      <c r="S194" s="12" t="s">
        <v>51</v>
      </c>
      <c r="T194" s="12" t="s">
        <v>52</v>
      </c>
      <c r="U194" s="13"/>
    </row>
    <row r="195" ht="14.25" hidden="1" customHeight="1">
      <c r="A195" s="13">
        <v>37.0</v>
      </c>
      <c r="B195" s="16" t="s">
        <v>107</v>
      </c>
      <c r="C195" s="12" t="s">
        <v>523</v>
      </c>
      <c r="D195" s="12" t="s">
        <v>709</v>
      </c>
      <c r="E195" s="13" t="s">
        <v>188</v>
      </c>
      <c r="F195" s="13">
        <v>2021.0</v>
      </c>
      <c r="G195" s="13">
        <v>1.0</v>
      </c>
      <c r="H195" s="13" t="s">
        <v>43</v>
      </c>
      <c r="I195" s="12" t="s">
        <v>44</v>
      </c>
      <c r="J195" s="13" t="s">
        <v>47</v>
      </c>
      <c r="K195" s="24">
        <v>0.21992573166491222</v>
      </c>
      <c r="O195" s="12">
        <v>4336.0</v>
      </c>
      <c r="P195" s="24">
        <v>0.24320647310651058</v>
      </c>
      <c r="S195" s="12" t="s">
        <v>51</v>
      </c>
      <c r="T195" s="12" t="s">
        <v>52</v>
      </c>
      <c r="U195" s="13"/>
    </row>
    <row r="196" ht="14.25" hidden="1" customHeight="1">
      <c r="A196" s="57">
        <v>33.0</v>
      </c>
      <c r="B196" s="62" t="s">
        <v>236</v>
      </c>
      <c r="C196" s="63" t="s">
        <v>237</v>
      </c>
      <c r="D196" s="63" t="s">
        <v>238</v>
      </c>
      <c r="E196" s="57" t="s">
        <v>188</v>
      </c>
      <c r="F196" s="57">
        <v>2021.0</v>
      </c>
      <c r="G196" s="57">
        <v>1.0</v>
      </c>
      <c r="H196" s="57" t="s">
        <v>46</v>
      </c>
      <c r="I196" s="63" t="s">
        <v>44</v>
      </c>
      <c r="J196" s="57" t="s">
        <v>39</v>
      </c>
      <c r="K196" s="92">
        <v>1.355476653942409</v>
      </c>
      <c r="L196" s="63"/>
      <c r="M196" s="63"/>
      <c r="N196" s="63"/>
      <c r="O196" s="63">
        <v>1875.0</v>
      </c>
      <c r="P196" s="92">
        <v>0.11737117338582426</v>
      </c>
      <c r="Q196" s="63"/>
      <c r="R196" s="63"/>
      <c r="S196" s="63" t="s">
        <v>54</v>
      </c>
      <c r="T196" s="63" t="s">
        <v>52</v>
      </c>
      <c r="U196" s="67"/>
    </row>
    <row r="197" ht="14.25" hidden="1" customHeight="1">
      <c r="A197" s="13">
        <v>36.0</v>
      </c>
      <c r="B197" s="16" t="s">
        <v>84</v>
      </c>
      <c r="C197" s="12" t="s">
        <v>95</v>
      </c>
      <c r="D197" s="12" t="s">
        <v>99</v>
      </c>
      <c r="E197" s="13" t="s">
        <v>50</v>
      </c>
      <c r="F197" s="13">
        <v>2021.0</v>
      </c>
      <c r="G197" s="13">
        <v>1.0</v>
      </c>
      <c r="H197" s="13" t="s">
        <v>46</v>
      </c>
      <c r="I197" s="12" t="s">
        <v>44</v>
      </c>
      <c r="J197" s="13" t="s">
        <v>47</v>
      </c>
      <c r="K197" s="24">
        <v>1.423662</v>
      </c>
      <c r="O197" s="12">
        <v>1422.0</v>
      </c>
      <c r="P197" s="24">
        <v>0.926067</v>
      </c>
      <c r="S197" s="12" t="s">
        <v>54</v>
      </c>
      <c r="T197" s="12" t="s">
        <v>52</v>
      </c>
      <c r="U197" s="13"/>
    </row>
    <row r="198" ht="14.25" hidden="1" customHeight="1">
      <c r="A198" s="57">
        <v>33.0</v>
      </c>
      <c r="B198" s="62" t="s">
        <v>236</v>
      </c>
      <c r="C198" s="63" t="s">
        <v>392</v>
      </c>
      <c r="D198" s="63" t="s">
        <v>871</v>
      </c>
      <c r="E198" s="57" t="s">
        <v>50</v>
      </c>
      <c r="F198" s="57">
        <v>2021.0</v>
      </c>
      <c r="G198" s="57">
        <v>1.0</v>
      </c>
      <c r="H198" s="57" t="s">
        <v>36</v>
      </c>
      <c r="I198" s="63" t="s">
        <v>44</v>
      </c>
      <c r="J198" s="57" t="s">
        <v>47</v>
      </c>
      <c r="K198" s="92">
        <v>0.814525</v>
      </c>
      <c r="L198" s="63"/>
      <c r="M198" s="63"/>
      <c r="N198" s="63"/>
      <c r="O198" s="63">
        <v>2550.0</v>
      </c>
      <c r="P198" s="92">
        <v>1.099567</v>
      </c>
      <c r="Q198" s="63"/>
      <c r="R198" s="63"/>
      <c r="S198" s="63" t="s">
        <v>48</v>
      </c>
      <c r="T198" s="63" t="s">
        <v>49</v>
      </c>
      <c r="U198" s="67"/>
    </row>
    <row r="199" ht="14.25" hidden="1" customHeight="1">
      <c r="A199" s="13">
        <v>57.0</v>
      </c>
      <c r="B199" s="16" t="s">
        <v>1104</v>
      </c>
      <c r="C199" s="12" t="s">
        <v>1108</v>
      </c>
      <c r="D199" s="12" t="s">
        <v>1105</v>
      </c>
      <c r="E199" s="13" t="s">
        <v>50</v>
      </c>
      <c r="F199" s="13">
        <v>2021.0</v>
      </c>
      <c r="G199" s="13">
        <v>1.0</v>
      </c>
      <c r="H199" s="13" t="s">
        <v>43</v>
      </c>
      <c r="I199" s="12" t="s">
        <v>44</v>
      </c>
      <c r="J199" s="13" t="s">
        <v>47</v>
      </c>
      <c r="K199" s="24">
        <v>0.78302</v>
      </c>
      <c r="O199" s="12">
        <v>29922.0</v>
      </c>
      <c r="P199" s="24">
        <v>0.84822</v>
      </c>
      <c r="S199" s="12" t="s">
        <v>51</v>
      </c>
      <c r="T199" s="12" t="s">
        <v>52</v>
      </c>
      <c r="U199" s="13"/>
    </row>
    <row r="200" ht="14.25" hidden="1" customHeight="1">
      <c r="A200" s="13">
        <v>42.0</v>
      </c>
      <c r="B200" s="16" t="s">
        <v>966</v>
      </c>
      <c r="C200" s="12" t="s">
        <v>967</v>
      </c>
      <c r="D200" s="12" t="s">
        <v>969</v>
      </c>
      <c r="E200" s="13" t="s">
        <v>50</v>
      </c>
      <c r="F200" s="13">
        <v>2021.0</v>
      </c>
      <c r="G200" s="13">
        <v>1.0</v>
      </c>
      <c r="H200" s="13" t="s">
        <v>46</v>
      </c>
      <c r="I200" s="12" t="s">
        <v>44</v>
      </c>
      <c r="J200" s="13" t="s">
        <v>47</v>
      </c>
      <c r="K200" s="24">
        <v>1.091787</v>
      </c>
      <c r="O200" s="12">
        <v>3980.0</v>
      </c>
      <c r="P200" s="24">
        <v>0.83975</v>
      </c>
      <c r="S200" s="12" t="s">
        <v>54</v>
      </c>
      <c r="T200" s="12" t="s">
        <v>52</v>
      </c>
      <c r="U200" s="13"/>
    </row>
    <row r="201" ht="14.25" hidden="1" customHeight="1">
      <c r="A201" s="13">
        <v>34.0</v>
      </c>
      <c r="B201" s="16" t="s">
        <v>239</v>
      </c>
      <c r="D201" s="12" t="s">
        <v>773</v>
      </c>
      <c r="E201" s="13" t="s">
        <v>35</v>
      </c>
      <c r="F201" s="20">
        <v>2020.0</v>
      </c>
      <c r="G201" s="13">
        <v>2.0</v>
      </c>
      <c r="H201" s="13" t="s">
        <v>46</v>
      </c>
      <c r="I201" s="12" t="s">
        <v>38</v>
      </c>
      <c r="J201" s="13" t="s">
        <v>39</v>
      </c>
      <c r="K201" s="23">
        <v>1.206222174</v>
      </c>
      <c r="U201" s="13"/>
    </row>
    <row r="202" ht="14.25" hidden="1" customHeight="1">
      <c r="A202" s="57">
        <v>37.0</v>
      </c>
      <c r="B202" s="62" t="s">
        <v>107</v>
      </c>
      <c r="C202" s="63" t="s">
        <v>855</v>
      </c>
      <c r="D202" s="63" t="s">
        <v>857</v>
      </c>
      <c r="E202" s="57" t="s">
        <v>50</v>
      </c>
      <c r="F202" s="57">
        <v>2021.0</v>
      </c>
      <c r="G202" s="57">
        <v>1.0</v>
      </c>
      <c r="H202" s="57" t="s">
        <v>46</v>
      </c>
      <c r="I202" s="63" t="s">
        <v>44</v>
      </c>
      <c r="J202" s="57" t="s">
        <v>47</v>
      </c>
      <c r="K202" s="92">
        <v>1.005143</v>
      </c>
      <c r="L202" s="63"/>
      <c r="M202" s="63"/>
      <c r="N202" s="63"/>
      <c r="O202" s="63">
        <v>6768.0</v>
      </c>
      <c r="P202" s="92">
        <v>0.679413</v>
      </c>
      <c r="Q202" s="63"/>
      <c r="R202" s="63"/>
      <c r="S202" s="63" t="s">
        <v>54</v>
      </c>
      <c r="T202" s="63" t="s">
        <v>52</v>
      </c>
      <c r="U202" s="67"/>
    </row>
    <row r="203" ht="14.25" hidden="1" customHeight="1">
      <c r="A203" s="57">
        <v>34.0</v>
      </c>
      <c r="B203" s="62" t="s">
        <v>239</v>
      </c>
      <c r="C203" s="63" t="s">
        <v>344</v>
      </c>
      <c r="D203" s="63" t="s">
        <v>346</v>
      </c>
      <c r="E203" s="57" t="s">
        <v>50</v>
      </c>
      <c r="F203" s="57">
        <v>2021.0</v>
      </c>
      <c r="G203" s="57">
        <v>1.0</v>
      </c>
      <c r="H203" s="57" t="s">
        <v>46</v>
      </c>
      <c r="I203" s="63" t="s">
        <v>44</v>
      </c>
      <c r="J203" s="57" t="s">
        <v>47</v>
      </c>
      <c r="K203" s="92">
        <v>1.237534</v>
      </c>
      <c r="L203" s="63"/>
      <c r="M203" s="63"/>
      <c r="N203" s="63"/>
      <c r="O203" s="63">
        <v>33143.0</v>
      </c>
      <c r="P203" s="92">
        <v>0.980913</v>
      </c>
      <c r="Q203" s="63"/>
      <c r="R203" s="63"/>
      <c r="S203" s="63" t="s">
        <v>54</v>
      </c>
      <c r="T203" s="63" t="s">
        <v>52</v>
      </c>
      <c r="U203" s="67"/>
    </row>
    <row r="204" ht="14.25" hidden="1" customHeight="1">
      <c r="A204" s="57">
        <v>35.0</v>
      </c>
      <c r="B204" s="62" t="s">
        <v>180</v>
      </c>
      <c r="C204" s="63" t="s">
        <v>191</v>
      </c>
      <c r="D204" s="63" t="s">
        <v>193</v>
      </c>
      <c r="E204" s="57" t="s">
        <v>50</v>
      </c>
      <c r="F204" s="57">
        <v>2021.0</v>
      </c>
      <c r="G204" s="57">
        <v>1.0</v>
      </c>
      <c r="H204" s="57" t="s">
        <v>43</v>
      </c>
      <c r="I204" s="63" t="s">
        <v>44</v>
      </c>
      <c r="J204" s="57" t="s">
        <v>47</v>
      </c>
      <c r="K204" s="92">
        <v>0.779435</v>
      </c>
      <c r="L204" s="63"/>
      <c r="M204" s="63"/>
      <c r="N204" s="63"/>
      <c r="O204" s="63">
        <v>115384.0</v>
      </c>
      <c r="P204" s="92">
        <v>0.761828</v>
      </c>
      <c r="Q204" s="63"/>
      <c r="R204" s="63"/>
      <c r="S204" s="63" t="s">
        <v>51</v>
      </c>
      <c r="T204" s="63" t="s">
        <v>52</v>
      </c>
      <c r="U204" s="67"/>
    </row>
    <row r="205" ht="14.25" hidden="1" customHeight="1">
      <c r="A205" s="13">
        <v>35.0</v>
      </c>
      <c r="B205" s="16" t="s">
        <v>180</v>
      </c>
      <c r="C205" s="12" t="s">
        <v>181</v>
      </c>
      <c r="D205" s="12" t="s">
        <v>183</v>
      </c>
      <c r="E205" s="13" t="s">
        <v>50</v>
      </c>
      <c r="F205" s="13">
        <v>2021.0</v>
      </c>
      <c r="G205" s="13">
        <v>1.0</v>
      </c>
      <c r="H205" s="13" t="s">
        <v>36</v>
      </c>
      <c r="I205" s="12" t="s">
        <v>44</v>
      </c>
      <c r="J205" s="13" t="s">
        <v>189</v>
      </c>
      <c r="K205" s="24">
        <v>0.758855</v>
      </c>
      <c r="O205" s="12">
        <v>7072.0</v>
      </c>
      <c r="P205" s="24">
        <v>1.342393</v>
      </c>
      <c r="S205" s="12" t="s">
        <v>48</v>
      </c>
      <c r="T205" s="12" t="s">
        <v>49</v>
      </c>
      <c r="U205" s="13"/>
    </row>
    <row r="206" ht="14.25" hidden="1" customHeight="1">
      <c r="A206" s="57">
        <v>33.0</v>
      </c>
      <c r="B206" s="62" t="s">
        <v>236</v>
      </c>
      <c r="C206" s="63" t="s">
        <v>404</v>
      </c>
      <c r="D206" s="63" t="s">
        <v>405</v>
      </c>
      <c r="E206" s="57" t="s">
        <v>50</v>
      </c>
      <c r="F206" s="57">
        <v>2021.0</v>
      </c>
      <c r="G206" s="57">
        <v>1.0</v>
      </c>
      <c r="H206" s="57" t="s">
        <v>36</v>
      </c>
      <c r="I206" s="63" t="s">
        <v>44</v>
      </c>
      <c r="J206" s="57" t="s">
        <v>47</v>
      </c>
      <c r="K206" s="92">
        <v>0.546997</v>
      </c>
      <c r="L206" s="63"/>
      <c r="M206" s="63"/>
      <c r="N206" s="63"/>
      <c r="O206" s="63">
        <v>20961.0</v>
      </c>
      <c r="P206" s="92">
        <v>2.922744</v>
      </c>
      <c r="Q206" s="63"/>
      <c r="R206" s="63"/>
      <c r="S206" s="63" t="s">
        <v>48</v>
      </c>
      <c r="T206" s="63" t="s">
        <v>49</v>
      </c>
      <c r="U206" s="67"/>
    </row>
    <row r="207" ht="14.25" hidden="1" customHeight="1">
      <c r="A207" s="57">
        <v>35.0</v>
      </c>
      <c r="B207" s="62" t="s">
        <v>180</v>
      </c>
      <c r="C207" s="63" t="s">
        <v>199</v>
      </c>
      <c r="D207" s="63" t="s">
        <v>202</v>
      </c>
      <c r="E207" s="57" t="s">
        <v>50</v>
      </c>
      <c r="F207" s="57">
        <v>2021.0</v>
      </c>
      <c r="G207" s="57">
        <v>1.0</v>
      </c>
      <c r="H207" s="57" t="s">
        <v>36</v>
      </c>
      <c r="I207" s="63" t="s">
        <v>44</v>
      </c>
      <c r="J207" s="57" t="s">
        <v>189</v>
      </c>
      <c r="K207" s="92">
        <v>0.848938</v>
      </c>
      <c r="L207" s="63"/>
      <c r="M207" s="63"/>
      <c r="N207" s="63"/>
      <c r="O207" s="63">
        <v>11520.0</v>
      </c>
      <c r="P207" s="92">
        <v>1.052577</v>
      </c>
      <c r="Q207" s="63"/>
      <c r="R207" s="63"/>
      <c r="S207" s="63" t="s">
        <v>48</v>
      </c>
      <c r="T207" s="63" t="s">
        <v>49</v>
      </c>
      <c r="U207" s="67"/>
    </row>
    <row r="208" ht="14.25" hidden="1" customHeight="1">
      <c r="A208" s="13">
        <v>45.0</v>
      </c>
      <c r="B208" s="16" t="s">
        <v>1031</v>
      </c>
      <c r="C208" s="12" t="s">
        <v>1036</v>
      </c>
      <c r="D208" s="12" t="s">
        <v>1038</v>
      </c>
      <c r="E208" s="13" t="s">
        <v>50</v>
      </c>
      <c r="F208" s="13">
        <v>2021.0</v>
      </c>
      <c r="G208" s="13">
        <v>1.0</v>
      </c>
      <c r="H208" s="13" t="s">
        <v>46</v>
      </c>
      <c r="I208" s="12" t="s">
        <v>44</v>
      </c>
      <c r="J208" s="13" t="s">
        <v>47</v>
      </c>
      <c r="K208" s="24">
        <v>1.165431</v>
      </c>
      <c r="O208" s="12">
        <v>19825.0</v>
      </c>
      <c r="P208" s="24">
        <v>0.617948</v>
      </c>
      <c r="S208" s="12" t="s">
        <v>54</v>
      </c>
      <c r="T208" s="12" t="s">
        <v>52</v>
      </c>
      <c r="U208" s="13"/>
    </row>
    <row r="209" ht="14.25" hidden="1" customHeight="1">
      <c r="A209" s="13">
        <v>38.0</v>
      </c>
      <c r="B209" s="16" t="s">
        <v>31</v>
      </c>
      <c r="C209" s="12" t="s">
        <v>64</v>
      </c>
      <c r="D209" s="12" t="s">
        <v>1169</v>
      </c>
      <c r="E209" s="13" t="s">
        <v>50</v>
      </c>
      <c r="F209" s="13">
        <v>2021.0</v>
      </c>
      <c r="G209" s="13">
        <v>1.0</v>
      </c>
      <c r="H209" s="13" t="s">
        <v>46</v>
      </c>
      <c r="I209" s="12" t="s">
        <v>44</v>
      </c>
      <c r="J209" s="13" t="s">
        <v>47</v>
      </c>
      <c r="K209" s="24">
        <v>1.077556</v>
      </c>
      <c r="O209" s="12">
        <v>608.0</v>
      </c>
      <c r="P209" s="24">
        <v>0.651746</v>
      </c>
      <c r="S209" s="12" t="s">
        <v>54</v>
      </c>
      <c r="T209" s="12" t="s">
        <v>52</v>
      </c>
      <c r="U209" s="13"/>
    </row>
    <row r="210" ht="14.25" hidden="1" customHeight="1">
      <c r="A210" s="13">
        <v>37.0</v>
      </c>
      <c r="B210" s="16" t="s">
        <v>107</v>
      </c>
      <c r="C210" s="12" t="s">
        <v>523</v>
      </c>
      <c r="D210" s="12" t="s">
        <v>709</v>
      </c>
      <c r="E210" s="13" t="s">
        <v>50</v>
      </c>
      <c r="F210" s="13">
        <v>2021.0</v>
      </c>
      <c r="G210" s="13">
        <v>1.0</v>
      </c>
      <c r="H210" s="13" t="s">
        <v>43</v>
      </c>
      <c r="I210" s="12" t="s">
        <v>44</v>
      </c>
      <c r="J210" s="13" t="s">
        <v>47</v>
      </c>
      <c r="K210" s="24">
        <v>0.923352</v>
      </c>
      <c r="O210" s="12">
        <v>29015.0</v>
      </c>
      <c r="P210" s="24">
        <v>0.54673</v>
      </c>
      <c r="S210" s="12" t="s">
        <v>51</v>
      </c>
      <c r="T210" s="12" t="s">
        <v>52</v>
      </c>
      <c r="U210" s="13"/>
    </row>
    <row r="211" ht="14.25" hidden="1" customHeight="1">
      <c r="A211" s="13">
        <v>34.0</v>
      </c>
      <c r="B211" s="16" t="s">
        <v>239</v>
      </c>
      <c r="C211" s="12" t="s">
        <v>355</v>
      </c>
      <c r="D211" s="12" t="s">
        <v>358</v>
      </c>
      <c r="E211" s="13" t="s">
        <v>50</v>
      </c>
      <c r="F211" s="13">
        <v>2021.0</v>
      </c>
      <c r="G211" s="13">
        <v>1.0</v>
      </c>
      <c r="H211" s="13" t="s">
        <v>43</v>
      </c>
      <c r="I211" s="12" t="s">
        <v>44</v>
      </c>
      <c r="J211" s="13" t="s">
        <v>47</v>
      </c>
      <c r="K211" s="24">
        <v>0.832531</v>
      </c>
      <c r="O211" s="12">
        <v>12631.0</v>
      </c>
      <c r="P211" s="24">
        <v>0.668358</v>
      </c>
      <c r="S211" s="12" t="s">
        <v>51</v>
      </c>
      <c r="T211" s="12" t="s">
        <v>52</v>
      </c>
      <c r="U211" s="13"/>
    </row>
    <row r="212" ht="14.25" hidden="1" customHeight="1">
      <c r="A212" s="57">
        <v>37.0</v>
      </c>
      <c r="B212" s="62" t="s">
        <v>107</v>
      </c>
      <c r="C212" s="63" t="s">
        <v>164</v>
      </c>
      <c r="D212" s="63" t="s">
        <v>166</v>
      </c>
      <c r="E212" s="57" t="s">
        <v>50</v>
      </c>
      <c r="F212" s="57">
        <v>2021.0</v>
      </c>
      <c r="G212" s="57">
        <v>1.0</v>
      </c>
      <c r="H212" s="57" t="s">
        <v>43</v>
      </c>
      <c r="I212" s="63" t="s">
        <v>44</v>
      </c>
      <c r="J212" s="57" t="s">
        <v>47</v>
      </c>
      <c r="K212" s="92">
        <v>0.926349</v>
      </c>
      <c r="L212" s="63"/>
      <c r="M212" s="63"/>
      <c r="N212" s="63"/>
      <c r="O212" s="63">
        <v>7721.0</v>
      </c>
      <c r="P212" s="92">
        <v>0.975341</v>
      </c>
      <c r="Q212" s="63"/>
      <c r="R212" s="63"/>
      <c r="S212" s="63" t="s">
        <v>51</v>
      </c>
      <c r="T212" s="63" t="s">
        <v>52</v>
      </c>
      <c r="U212" s="67"/>
    </row>
    <row r="213" ht="14.25" hidden="1" customHeight="1">
      <c r="A213" s="13">
        <v>33.0</v>
      </c>
      <c r="B213" s="16" t="s">
        <v>236</v>
      </c>
      <c r="C213" s="12" t="s">
        <v>298</v>
      </c>
      <c r="D213" s="12" t="s">
        <v>286</v>
      </c>
      <c r="E213" s="13" t="s">
        <v>50</v>
      </c>
      <c r="F213" s="13">
        <v>2021.0</v>
      </c>
      <c r="G213" s="13">
        <v>1.0</v>
      </c>
      <c r="H213" s="13" t="s">
        <v>36</v>
      </c>
      <c r="I213" s="12" t="s">
        <v>44</v>
      </c>
      <c r="J213" s="13" t="s">
        <v>47</v>
      </c>
      <c r="K213" s="24">
        <v>0.74641</v>
      </c>
      <c r="O213" s="12">
        <v>32622.0</v>
      </c>
      <c r="P213" s="24">
        <v>1.16676</v>
      </c>
      <c r="S213" s="12" t="s">
        <v>48</v>
      </c>
      <c r="T213" s="12" t="s">
        <v>49</v>
      </c>
      <c r="U213" s="13"/>
    </row>
    <row r="214" ht="14.25" hidden="1" customHeight="1">
      <c r="A214" s="13">
        <v>38.0</v>
      </c>
      <c r="B214" s="16" t="s">
        <v>31</v>
      </c>
      <c r="C214" s="12" t="s">
        <v>40</v>
      </c>
      <c r="D214" s="12" t="s">
        <v>41</v>
      </c>
      <c r="E214" s="13" t="s">
        <v>50</v>
      </c>
      <c r="F214" s="13">
        <v>2021.0</v>
      </c>
      <c r="G214" s="13">
        <v>1.0</v>
      </c>
      <c r="H214" s="13" t="s">
        <v>46</v>
      </c>
      <c r="I214" s="12" t="s">
        <v>44</v>
      </c>
      <c r="J214" s="13" t="s">
        <v>47</v>
      </c>
      <c r="K214" s="24">
        <v>1.306906</v>
      </c>
      <c r="O214" s="12">
        <v>1293.0</v>
      </c>
      <c r="P214" s="24">
        <v>0.467703</v>
      </c>
      <c r="S214" s="12" t="s">
        <v>54</v>
      </c>
      <c r="T214" s="12" t="s">
        <v>52</v>
      </c>
      <c r="U214" s="13"/>
    </row>
    <row r="215" ht="14.25" hidden="1" customHeight="1">
      <c r="A215" s="13">
        <v>33.0</v>
      </c>
      <c r="B215" s="16" t="s">
        <v>236</v>
      </c>
      <c r="C215" s="12" t="s">
        <v>334</v>
      </c>
      <c r="D215" s="12" t="s">
        <v>337</v>
      </c>
      <c r="E215" s="13" t="s">
        <v>50</v>
      </c>
      <c r="F215" s="13">
        <v>2021.0</v>
      </c>
      <c r="G215" s="13">
        <v>1.0</v>
      </c>
      <c r="H215" s="13" t="s">
        <v>43</v>
      </c>
      <c r="I215" s="12" t="s">
        <v>44</v>
      </c>
      <c r="J215" s="13" t="s">
        <v>39</v>
      </c>
      <c r="K215" s="24">
        <v>0.980828</v>
      </c>
      <c r="O215" s="12">
        <v>6436.0</v>
      </c>
      <c r="P215" s="24">
        <v>0.571092</v>
      </c>
      <c r="S215" s="12" t="s">
        <v>51</v>
      </c>
      <c r="T215" s="12" t="s">
        <v>52</v>
      </c>
      <c r="U215" s="13"/>
    </row>
    <row r="216" ht="14.25" hidden="1" customHeight="1">
      <c r="A216" s="57">
        <v>33.0</v>
      </c>
      <c r="B216" s="62" t="s">
        <v>236</v>
      </c>
      <c r="C216" s="63" t="s">
        <v>381</v>
      </c>
      <c r="D216" s="63" t="s">
        <v>384</v>
      </c>
      <c r="E216" s="57" t="s">
        <v>50</v>
      </c>
      <c r="F216" s="57">
        <v>2021.0</v>
      </c>
      <c r="G216" s="57">
        <v>1.0</v>
      </c>
      <c r="H216" s="57" t="s">
        <v>36</v>
      </c>
      <c r="I216" s="63" t="s">
        <v>44</v>
      </c>
      <c r="J216" s="57" t="s">
        <v>47</v>
      </c>
      <c r="K216" s="92">
        <v>0.956441</v>
      </c>
      <c r="L216" s="63"/>
      <c r="M216" s="63"/>
      <c r="N216" s="63"/>
      <c r="O216" s="63">
        <v>917.0</v>
      </c>
      <c r="P216" s="92">
        <v>1.229166</v>
      </c>
      <c r="Q216" s="63"/>
      <c r="R216" s="63"/>
      <c r="S216" s="63" t="s">
        <v>48</v>
      </c>
      <c r="T216" s="63" t="s">
        <v>49</v>
      </c>
      <c r="U216" s="67"/>
    </row>
    <row r="217" ht="14.25" hidden="1" customHeight="1">
      <c r="A217" s="57">
        <v>31.0</v>
      </c>
      <c r="B217" s="62" t="s">
        <v>242</v>
      </c>
      <c r="C217" s="63" t="s">
        <v>247</v>
      </c>
      <c r="D217" s="63" t="s">
        <v>249</v>
      </c>
      <c r="E217" s="57" t="s">
        <v>50</v>
      </c>
      <c r="F217" s="57">
        <v>2021.0</v>
      </c>
      <c r="G217" s="57">
        <v>1.0</v>
      </c>
      <c r="H217" s="57" t="s">
        <v>46</v>
      </c>
      <c r="I217" s="63" t="s">
        <v>44</v>
      </c>
      <c r="J217" s="57" t="s">
        <v>39</v>
      </c>
      <c r="K217" s="92">
        <v>1.300592</v>
      </c>
      <c r="L217" s="63"/>
      <c r="M217" s="63"/>
      <c r="N217" s="63"/>
      <c r="O217" s="63">
        <v>14955.0</v>
      </c>
      <c r="P217" s="92">
        <v>0.336666</v>
      </c>
      <c r="Q217" s="63"/>
      <c r="R217" s="63"/>
      <c r="S217" s="63" t="s">
        <v>54</v>
      </c>
      <c r="T217" s="63" t="s">
        <v>52</v>
      </c>
      <c r="U217" s="67"/>
    </row>
    <row r="218" ht="14.25" hidden="1" customHeight="1">
      <c r="A218" s="13">
        <v>35.0</v>
      </c>
      <c r="B218" s="16" t="s">
        <v>180</v>
      </c>
      <c r="C218" s="12" t="s">
        <v>207</v>
      </c>
      <c r="D218" s="12" t="s">
        <v>210</v>
      </c>
      <c r="E218" s="13" t="s">
        <v>50</v>
      </c>
      <c r="F218" s="13">
        <v>2021.0</v>
      </c>
      <c r="G218" s="13">
        <v>1.0</v>
      </c>
      <c r="H218" s="13" t="s">
        <v>46</v>
      </c>
      <c r="I218" s="12" t="s">
        <v>44</v>
      </c>
      <c r="J218" s="13" t="s">
        <v>39</v>
      </c>
      <c r="K218" s="24">
        <v>1.212419</v>
      </c>
      <c r="O218" s="12">
        <v>8303.0</v>
      </c>
      <c r="P218" s="24">
        <v>0.520606</v>
      </c>
      <c r="S218" s="12" t="s">
        <v>54</v>
      </c>
      <c r="T218" s="12" t="s">
        <v>52</v>
      </c>
      <c r="U218" s="13"/>
    </row>
    <row r="219" ht="14.25" hidden="1" customHeight="1">
      <c r="A219" s="57">
        <v>34.0</v>
      </c>
      <c r="B219" s="62" t="s">
        <v>239</v>
      </c>
      <c r="C219" s="63" t="s">
        <v>326</v>
      </c>
      <c r="D219" s="63" t="s">
        <v>329</v>
      </c>
      <c r="E219" s="57" t="s">
        <v>50</v>
      </c>
      <c r="F219" s="57">
        <v>2021.0</v>
      </c>
      <c r="G219" s="57">
        <v>1.0</v>
      </c>
      <c r="H219" s="57" t="s">
        <v>36</v>
      </c>
      <c r="I219" s="63" t="s">
        <v>44</v>
      </c>
      <c r="J219" s="57" t="s">
        <v>47</v>
      </c>
      <c r="K219" s="92">
        <v>0.441949</v>
      </c>
      <c r="L219" s="63"/>
      <c r="M219" s="63"/>
      <c r="N219" s="63"/>
      <c r="O219" s="63">
        <v>59122.0</v>
      </c>
      <c r="P219" s="92">
        <v>1.906129</v>
      </c>
      <c r="Q219" s="63"/>
      <c r="R219" s="63"/>
      <c r="S219" s="63" t="s">
        <v>48</v>
      </c>
      <c r="T219" s="63" t="s">
        <v>49</v>
      </c>
      <c r="U219" s="67"/>
    </row>
    <row r="220" ht="14.25" hidden="1" customHeight="1">
      <c r="A220" s="13">
        <v>33.0</v>
      </c>
      <c r="B220" s="16" t="s">
        <v>236</v>
      </c>
      <c r="C220" s="12" t="s">
        <v>237</v>
      </c>
      <c r="D220" s="12" t="s">
        <v>238</v>
      </c>
      <c r="E220" s="13" t="s">
        <v>50</v>
      </c>
      <c r="F220" s="13">
        <v>2021.0</v>
      </c>
      <c r="G220" s="13">
        <v>1.0</v>
      </c>
      <c r="H220" s="13" t="s">
        <v>46</v>
      </c>
      <c r="I220" s="12" t="s">
        <v>44</v>
      </c>
      <c r="J220" s="13" t="s">
        <v>39</v>
      </c>
      <c r="K220" s="24">
        <v>1.174776</v>
      </c>
      <c r="O220" s="12">
        <v>9150.0</v>
      </c>
      <c r="P220" s="24">
        <v>0.630396</v>
      </c>
      <c r="S220" s="12" t="s">
        <v>54</v>
      </c>
      <c r="T220" s="12" t="s">
        <v>52</v>
      </c>
      <c r="U220" s="13"/>
    </row>
    <row r="221" ht="14.25" hidden="1" customHeight="1">
      <c r="A221" s="13">
        <v>33.0</v>
      </c>
      <c r="B221" s="16" t="s">
        <v>236</v>
      </c>
      <c r="C221" s="12" t="s">
        <v>392</v>
      </c>
      <c r="D221" s="12" t="s">
        <v>871</v>
      </c>
      <c r="E221" s="13" t="s">
        <v>53</v>
      </c>
      <c r="F221" s="13">
        <v>2021.0</v>
      </c>
      <c r="G221" s="13">
        <v>1.0</v>
      </c>
      <c r="H221" s="13" t="s">
        <v>46</v>
      </c>
      <c r="I221" s="12" t="s">
        <v>44</v>
      </c>
      <c r="J221" s="13" t="s">
        <v>47</v>
      </c>
      <c r="K221" s="24">
        <v>1.493339</v>
      </c>
      <c r="O221" s="12">
        <v>2824.0</v>
      </c>
      <c r="P221" s="24">
        <v>0.139554</v>
      </c>
      <c r="S221" s="12" t="s">
        <v>54</v>
      </c>
      <c r="T221" s="12" t="s">
        <v>52</v>
      </c>
      <c r="U221" s="13"/>
    </row>
    <row r="222" ht="14.25" hidden="1" customHeight="1">
      <c r="A222" s="13">
        <v>33.0</v>
      </c>
      <c r="B222" s="16" t="s">
        <v>236</v>
      </c>
      <c r="C222" s="12" t="s">
        <v>376</v>
      </c>
      <c r="D222" s="12" t="s">
        <v>448</v>
      </c>
      <c r="E222" s="13" t="s">
        <v>53</v>
      </c>
      <c r="F222" s="13">
        <v>2021.0</v>
      </c>
      <c r="G222" s="13">
        <v>1.0</v>
      </c>
      <c r="H222" s="13" t="s">
        <v>43</v>
      </c>
      <c r="I222" s="12" t="s">
        <v>44</v>
      </c>
      <c r="J222" s="13" t="s">
        <v>47</v>
      </c>
      <c r="K222" s="24">
        <v>0.788119</v>
      </c>
      <c r="O222" s="12">
        <v>353.0</v>
      </c>
      <c r="P222" s="24">
        <v>0.881047</v>
      </c>
      <c r="S222" s="12" t="s">
        <v>51</v>
      </c>
      <c r="T222" s="12" t="s">
        <v>52</v>
      </c>
      <c r="U222" s="13"/>
    </row>
    <row r="223" ht="14.25" hidden="1" customHeight="1">
      <c r="A223" s="57">
        <v>57.0</v>
      </c>
      <c r="B223" s="62" t="s">
        <v>1104</v>
      </c>
      <c r="C223" s="63" t="s">
        <v>1108</v>
      </c>
      <c r="D223" s="63" t="s">
        <v>1105</v>
      </c>
      <c r="E223" s="57" t="s">
        <v>53</v>
      </c>
      <c r="F223" s="57">
        <v>2021.0</v>
      </c>
      <c r="G223" s="57">
        <v>1.0</v>
      </c>
      <c r="H223" s="57" t="s">
        <v>46</v>
      </c>
      <c r="I223" s="63" t="s">
        <v>44</v>
      </c>
      <c r="J223" s="57" t="s">
        <v>47</v>
      </c>
      <c r="K223" s="92">
        <v>1.819661</v>
      </c>
      <c r="L223" s="63"/>
      <c r="M223" s="63"/>
      <c r="N223" s="63"/>
      <c r="O223" s="63">
        <v>42302.0</v>
      </c>
      <c r="P223" s="92">
        <v>0.118827</v>
      </c>
      <c r="Q223" s="63"/>
      <c r="R223" s="63"/>
      <c r="S223" s="63" t="s">
        <v>54</v>
      </c>
      <c r="T223" s="63" t="s">
        <v>52</v>
      </c>
      <c r="U223" s="67"/>
    </row>
    <row r="224" ht="14.25" hidden="1" customHeight="1">
      <c r="A224" s="13">
        <v>42.0</v>
      </c>
      <c r="B224" s="16" t="s">
        <v>966</v>
      </c>
      <c r="C224" s="12" t="s">
        <v>967</v>
      </c>
      <c r="D224" s="12" t="s">
        <v>969</v>
      </c>
      <c r="E224" s="13" t="s">
        <v>53</v>
      </c>
      <c r="F224" s="13">
        <v>2021.0</v>
      </c>
      <c r="G224" s="13">
        <v>1.0</v>
      </c>
      <c r="H224" s="13" t="s">
        <v>43</v>
      </c>
      <c r="I224" s="12" t="s">
        <v>44</v>
      </c>
      <c r="J224" s="13" t="s">
        <v>47</v>
      </c>
      <c r="K224" s="24">
        <v>0.962946</v>
      </c>
      <c r="O224" s="12">
        <v>7230.0</v>
      </c>
      <c r="P224" s="24">
        <v>0.546881</v>
      </c>
      <c r="S224" s="12" t="s">
        <v>51</v>
      </c>
      <c r="T224" s="12" t="s">
        <v>52</v>
      </c>
      <c r="U224" s="13"/>
    </row>
    <row r="225" ht="14.25" hidden="1" customHeight="1">
      <c r="A225" s="13">
        <v>34.0</v>
      </c>
      <c r="B225" s="16" t="s">
        <v>239</v>
      </c>
      <c r="C225" s="12" t="s">
        <v>364</v>
      </c>
      <c r="D225" s="12" t="s">
        <v>366</v>
      </c>
      <c r="E225" s="13" t="s">
        <v>53</v>
      </c>
      <c r="F225" s="13">
        <v>2021.0</v>
      </c>
      <c r="G225" s="13">
        <v>1.0</v>
      </c>
      <c r="H225" s="13" t="s">
        <v>46</v>
      </c>
      <c r="I225" s="12" t="s">
        <v>44</v>
      </c>
      <c r="J225" s="13" t="s">
        <v>47</v>
      </c>
      <c r="K225" s="24">
        <v>1.397384</v>
      </c>
      <c r="O225" s="12">
        <v>13356.0</v>
      </c>
      <c r="P225" s="24">
        <v>0.411088</v>
      </c>
      <c r="S225" s="12" t="s">
        <v>54</v>
      </c>
      <c r="T225" s="12" t="s">
        <v>52</v>
      </c>
      <c r="U225" s="13"/>
    </row>
    <row r="226" ht="14.25" hidden="1" customHeight="1">
      <c r="A226" s="13">
        <v>34.0</v>
      </c>
      <c r="B226" s="16" t="s">
        <v>239</v>
      </c>
      <c r="D226" s="12" t="s">
        <v>758</v>
      </c>
      <c r="E226" s="13" t="s">
        <v>35</v>
      </c>
      <c r="F226" s="20">
        <v>2020.0</v>
      </c>
      <c r="G226" s="13">
        <v>2.0</v>
      </c>
      <c r="H226" s="13" t="s">
        <v>46</v>
      </c>
      <c r="I226" s="12" t="s">
        <v>38</v>
      </c>
      <c r="J226" s="13" t="s">
        <v>39</v>
      </c>
      <c r="K226" s="23">
        <v>1.215006664</v>
      </c>
      <c r="U226" s="13"/>
    </row>
    <row r="227" ht="14.25" hidden="1" customHeight="1">
      <c r="A227" s="13">
        <v>37.0</v>
      </c>
      <c r="B227" s="16" t="s">
        <v>107</v>
      </c>
      <c r="C227" s="12" t="s">
        <v>855</v>
      </c>
      <c r="D227" s="12" t="s">
        <v>857</v>
      </c>
      <c r="E227" s="13" t="s">
        <v>53</v>
      </c>
      <c r="F227" s="13">
        <v>2021.0</v>
      </c>
      <c r="G227" s="13">
        <v>1.0</v>
      </c>
      <c r="H227" s="13" t="s">
        <v>46</v>
      </c>
      <c r="I227" s="12" t="s">
        <v>44</v>
      </c>
      <c r="J227" s="13" t="s">
        <v>47</v>
      </c>
      <c r="K227" s="24">
        <v>1.434888</v>
      </c>
      <c r="O227" s="12">
        <v>6927.0</v>
      </c>
      <c r="P227" s="24">
        <v>0.269491</v>
      </c>
      <c r="S227" s="12" t="s">
        <v>54</v>
      </c>
      <c r="T227" s="12" t="s">
        <v>52</v>
      </c>
      <c r="U227" s="13"/>
    </row>
    <row r="228" ht="14.25" hidden="1" customHeight="1">
      <c r="A228" s="57">
        <v>34.0</v>
      </c>
      <c r="B228" s="62" t="s">
        <v>239</v>
      </c>
      <c r="C228" s="63"/>
      <c r="D228" s="63" t="s">
        <v>765</v>
      </c>
      <c r="E228" s="57" t="s">
        <v>35</v>
      </c>
      <c r="F228" s="57">
        <v>2021.0</v>
      </c>
      <c r="G228" s="57">
        <v>2.0</v>
      </c>
      <c r="H228" s="57" t="s">
        <v>43</v>
      </c>
      <c r="I228" s="63" t="s">
        <v>38</v>
      </c>
      <c r="J228" s="57" t="s">
        <v>39</v>
      </c>
      <c r="K228" s="97">
        <v>1.139437315</v>
      </c>
      <c r="L228" s="63"/>
      <c r="M228" s="63"/>
      <c r="N228" s="63"/>
      <c r="O228" s="63"/>
      <c r="P228" s="63"/>
      <c r="Q228" s="63"/>
      <c r="R228" s="63"/>
      <c r="S228" s="63"/>
      <c r="T228" s="63"/>
      <c r="U228" s="67"/>
    </row>
    <row r="229" ht="14.25" hidden="1" customHeight="1">
      <c r="A229" s="57">
        <v>35.0</v>
      </c>
      <c r="B229" s="62" t="s">
        <v>180</v>
      </c>
      <c r="C229" s="63" t="s">
        <v>191</v>
      </c>
      <c r="D229" s="63" t="s">
        <v>193</v>
      </c>
      <c r="E229" s="80" t="s">
        <v>53</v>
      </c>
      <c r="F229" s="57">
        <v>2021.0</v>
      </c>
      <c r="G229" s="57">
        <v>1.0</v>
      </c>
      <c r="H229" s="57" t="s">
        <v>46</v>
      </c>
      <c r="I229" s="63" t="s">
        <v>44</v>
      </c>
      <c r="J229" s="57" t="s">
        <v>189</v>
      </c>
      <c r="K229" s="92">
        <v>1.704353</v>
      </c>
      <c r="L229" s="63"/>
      <c r="M229" s="63"/>
      <c r="N229" s="63"/>
      <c r="O229" s="63">
        <v>288207.0</v>
      </c>
      <c r="P229" s="92">
        <v>0.256064</v>
      </c>
      <c r="Q229" s="63"/>
      <c r="R229" s="63"/>
      <c r="S229" s="63" t="s">
        <v>54</v>
      </c>
      <c r="T229" s="63" t="s">
        <v>52</v>
      </c>
      <c r="U229" s="67"/>
    </row>
    <row r="230" ht="14.25" hidden="1" customHeight="1">
      <c r="A230" s="57">
        <v>33.0</v>
      </c>
      <c r="B230" s="62" t="s">
        <v>236</v>
      </c>
      <c r="C230" s="63" t="s">
        <v>284</v>
      </c>
      <c r="D230" s="63" t="s">
        <v>286</v>
      </c>
      <c r="E230" s="57" t="s">
        <v>53</v>
      </c>
      <c r="F230" s="57">
        <v>2021.0</v>
      </c>
      <c r="G230" s="57">
        <v>1.0</v>
      </c>
      <c r="H230" s="57" t="s">
        <v>46</v>
      </c>
      <c r="I230" s="63" t="s">
        <v>44</v>
      </c>
      <c r="J230" s="57" t="s">
        <v>39</v>
      </c>
      <c r="K230" s="92">
        <v>1.3272410871916283</v>
      </c>
      <c r="L230" s="63"/>
      <c r="M230" s="63"/>
      <c r="N230" s="63"/>
      <c r="O230" s="63">
        <v>23588.0</v>
      </c>
      <c r="P230" s="92">
        <v>0.5941557407407406</v>
      </c>
      <c r="Q230" s="63"/>
      <c r="R230" s="63"/>
      <c r="S230" s="63" t="s">
        <v>54</v>
      </c>
      <c r="T230" s="63" t="s">
        <v>52</v>
      </c>
      <c r="U230" s="67"/>
    </row>
    <row r="231" ht="14.25" hidden="1" customHeight="1">
      <c r="A231" s="13">
        <v>35.0</v>
      </c>
      <c r="B231" s="16" t="s">
        <v>180</v>
      </c>
      <c r="C231" s="12" t="s">
        <v>181</v>
      </c>
      <c r="D231" s="12" t="s">
        <v>183</v>
      </c>
      <c r="E231" s="13" t="s">
        <v>53</v>
      </c>
      <c r="F231" s="13">
        <v>2021.0</v>
      </c>
      <c r="G231" s="13">
        <v>1.0</v>
      </c>
      <c r="H231" s="13" t="s">
        <v>36</v>
      </c>
      <c r="I231" s="12" t="s">
        <v>44</v>
      </c>
      <c r="J231" s="13" t="s">
        <v>189</v>
      </c>
      <c r="K231" s="24">
        <v>0.488207</v>
      </c>
      <c r="O231" s="12">
        <v>11153.0</v>
      </c>
      <c r="P231" s="24">
        <v>1.795093</v>
      </c>
      <c r="S231" s="12" t="s">
        <v>48</v>
      </c>
      <c r="T231" s="12" t="s">
        <v>49</v>
      </c>
      <c r="U231" s="13"/>
    </row>
    <row r="232" ht="14.25" hidden="1" customHeight="1">
      <c r="A232" s="13">
        <v>33.0</v>
      </c>
      <c r="B232" s="16" t="s">
        <v>236</v>
      </c>
      <c r="C232" s="12" t="s">
        <v>404</v>
      </c>
      <c r="D232" s="12" t="s">
        <v>405</v>
      </c>
      <c r="E232" s="13" t="s">
        <v>53</v>
      </c>
      <c r="F232" s="13">
        <v>2021.0</v>
      </c>
      <c r="G232" s="13">
        <v>1.0</v>
      </c>
      <c r="H232" s="13" t="s">
        <v>36</v>
      </c>
      <c r="I232" s="12" t="s">
        <v>44</v>
      </c>
      <c r="J232" s="13" t="s">
        <v>47</v>
      </c>
      <c r="K232" s="24">
        <v>0.808515</v>
      </c>
      <c r="O232" s="12">
        <v>12730.0</v>
      </c>
      <c r="P232" s="24">
        <v>1.700575</v>
      </c>
      <c r="S232" s="12" t="s">
        <v>48</v>
      </c>
      <c r="T232" s="12" t="s">
        <v>49</v>
      </c>
      <c r="U232" s="13"/>
    </row>
    <row r="233" ht="14.25" hidden="1" customHeight="1">
      <c r="A233" s="57">
        <v>35.0</v>
      </c>
      <c r="B233" s="62" t="s">
        <v>180</v>
      </c>
      <c r="C233" s="63" t="s">
        <v>199</v>
      </c>
      <c r="D233" s="63" t="s">
        <v>202</v>
      </c>
      <c r="E233" s="57" t="s">
        <v>53</v>
      </c>
      <c r="F233" s="57">
        <v>2021.0</v>
      </c>
      <c r="G233" s="57">
        <v>1.0</v>
      </c>
      <c r="H233" s="57" t="s">
        <v>46</v>
      </c>
      <c r="I233" s="63" t="s">
        <v>44</v>
      </c>
      <c r="J233" s="57" t="s">
        <v>189</v>
      </c>
      <c r="K233" s="92">
        <v>1.452637</v>
      </c>
      <c r="L233" s="63"/>
      <c r="M233" s="63"/>
      <c r="N233" s="63"/>
      <c r="O233" s="63">
        <v>28975.0</v>
      </c>
      <c r="P233" s="92">
        <v>0.439911</v>
      </c>
      <c r="Q233" s="63"/>
      <c r="R233" s="63"/>
      <c r="S233" s="63" t="s">
        <v>54</v>
      </c>
      <c r="T233" s="63" t="s">
        <v>52</v>
      </c>
      <c r="U233" s="67"/>
    </row>
    <row r="234" ht="14.25" hidden="1" customHeight="1">
      <c r="A234" s="57">
        <v>45.0</v>
      </c>
      <c r="B234" s="62" t="s">
        <v>1031</v>
      </c>
      <c r="C234" s="63" t="s">
        <v>1036</v>
      </c>
      <c r="D234" s="63" t="s">
        <v>1038</v>
      </c>
      <c r="E234" s="57" t="s">
        <v>53</v>
      </c>
      <c r="F234" s="57">
        <v>2021.0</v>
      </c>
      <c r="G234" s="57">
        <v>1.0</v>
      </c>
      <c r="H234" s="57" t="s">
        <v>36</v>
      </c>
      <c r="I234" s="63" t="s">
        <v>44</v>
      </c>
      <c r="J234" s="57" t="s">
        <v>47</v>
      </c>
      <c r="K234" s="92">
        <v>0.751932</v>
      </c>
      <c r="L234" s="63"/>
      <c r="M234" s="63"/>
      <c r="N234" s="63"/>
      <c r="O234" s="63">
        <v>30296.0</v>
      </c>
      <c r="P234" s="92">
        <v>1.520726</v>
      </c>
      <c r="Q234" s="63"/>
      <c r="R234" s="63"/>
      <c r="S234" s="63" t="s">
        <v>48</v>
      </c>
      <c r="T234" s="63" t="s">
        <v>49</v>
      </c>
      <c r="U234" s="67"/>
    </row>
    <row r="235" ht="14.25" hidden="1" customHeight="1">
      <c r="A235" s="13">
        <v>37.0</v>
      </c>
      <c r="B235" s="16" t="s">
        <v>107</v>
      </c>
      <c r="C235" s="12" t="s">
        <v>523</v>
      </c>
      <c r="D235" s="12" t="s">
        <v>709</v>
      </c>
      <c r="E235" s="13" t="s">
        <v>53</v>
      </c>
      <c r="F235" s="13">
        <v>2021.0</v>
      </c>
      <c r="G235" s="13">
        <v>1.0</v>
      </c>
      <c r="H235" s="13" t="s">
        <v>43</v>
      </c>
      <c r="I235" s="12" t="s">
        <v>44</v>
      </c>
      <c r="J235" s="13" t="s">
        <v>47</v>
      </c>
      <c r="K235" s="24">
        <v>0.681709</v>
      </c>
      <c r="O235" s="12">
        <v>37022.0</v>
      </c>
      <c r="P235" s="24">
        <v>0.610074</v>
      </c>
      <c r="S235" s="12" t="s">
        <v>51</v>
      </c>
      <c r="T235" s="12" t="s">
        <v>52</v>
      </c>
      <c r="U235" s="13"/>
    </row>
    <row r="236" ht="14.25" hidden="1" customHeight="1">
      <c r="A236" s="57">
        <v>34.0</v>
      </c>
      <c r="B236" s="62" t="s">
        <v>239</v>
      </c>
      <c r="C236" s="63" t="s">
        <v>355</v>
      </c>
      <c r="D236" s="63" t="s">
        <v>358</v>
      </c>
      <c r="E236" s="57" t="s">
        <v>53</v>
      </c>
      <c r="F236" s="57">
        <v>2021.0</v>
      </c>
      <c r="G236" s="57">
        <v>1.0</v>
      </c>
      <c r="H236" s="57" t="s">
        <v>46</v>
      </c>
      <c r="I236" s="63" t="s">
        <v>44</v>
      </c>
      <c r="J236" s="57" t="s">
        <v>47</v>
      </c>
      <c r="K236" s="92">
        <v>1.462557</v>
      </c>
      <c r="L236" s="63"/>
      <c r="M236" s="63"/>
      <c r="N236" s="63"/>
      <c r="O236" s="63">
        <v>7833.0</v>
      </c>
      <c r="P236" s="92">
        <v>0.281777</v>
      </c>
      <c r="Q236" s="63"/>
      <c r="R236" s="63"/>
      <c r="S236" s="63" t="s">
        <v>54</v>
      </c>
      <c r="T236" s="63" t="s">
        <v>52</v>
      </c>
      <c r="U236" s="67"/>
    </row>
    <row r="237" ht="14.25" hidden="1" customHeight="1">
      <c r="A237" s="57">
        <v>37.0</v>
      </c>
      <c r="B237" s="62" t="s">
        <v>107</v>
      </c>
      <c r="C237" s="63" t="s">
        <v>164</v>
      </c>
      <c r="D237" s="63" t="s">
        <v>166</v>
      </c>
      <c r="E237" s="57" t="s">
        <v>53</v>
      </c>
      <c r="F237" s="57">
        <v>2021.0</v>
      </c>
      <c r="G237" s="57">
        <v>1.0</v>
      </c>
      <c r="H237" s="57" t="s">
        <v>43</v>
      </c>
      <c r="I237" s="63" t="s">
        <v>44</v>
      </c>
      <c r="J237" s="57" t="s">
        <v>47</v>
      </c>
      <c r="K237" s="92">
        <v>0.671449</v>
      </c>
      <c r="L237" s="63"/>
      <c r="M237" s="63"/>
      <c r="N237" s="63"/>
      <c r="O237" s="63">
        <v>10674.0</v>
      </c>
      <c r="P237" s="92">
        <v>0.768616</v>
      </c>
      <c r="Q237" s="63"/>
      <c r="R237" s="63"/>
      <c r="S237" s="63" t="s">
        <v>51</v>
      </c>
      <c r="T237" s="63" t="s">
        <v>52</v>
      </c>
      <c r="U237" s="67"/>
    </row>
    <row r="238" ht="14.25" hidden="1" customHeight="1">
      <c r="A238" s="57">
        <v>33.0</v>
      </c>
      <c r="B238" s="62" t="s">
        <v>236</v>
      </c>
      <c r="C238" s="63" t="s">
        <v>298</v>
      </c>
      <c r="D238" s="63" t="s">
        <v>286</v>
      </c>
      <c r="E238" s="57" t="s">
        <v>53</v>
      </c>
      <c r="F238" s="57">
        <v>2021.0</v>
      </c>
      <c r="G238" s="57">
        <v>1.0</v>
      </c>
      <c r="H238" s="57" t="s">
        <v>36</v>
      </c>
      <c r="I238" s="63" t="s">
        <v>44</v>
      </c>
      <c r="J238" s="57" t="s">
        <v>47</v>
      </c>
      <c r="K238" s="92">
        <v>0.650612</v>
      </c>
      <c r="L238" s="63"/>
      <c r="M238" s="63"/>
      <c r="N238" s="63"/>
      <c r="O238" s="63">
        <v>56437.0</v>
      </c>
      <c r="P238" s="92">
        <v>1.048403</v>
      </c>
      <c r="Q238" s="63"/>
      <c r="R238" s="63"/>
      <c r="S238" s="63" t="s">
        <v>48</v>
      </c>
      <c r="T238" s="63" t="s">
        <v>49</v>
      </c>
      <c r="U238" s="67"/>
    </row>
    <row r="239" ht="14.25" hidden="1" customHeight="1">
      <c r="A239" s="57">
        <v>38.0</v>
      </c>
      <c r="B239" s="62" t="s">
        <v>31</v>
      </c>
      <c r="C239" s="63" t="s">
        <v>40</v>
      </c>
      <c r="D239" s="63" t="s">
        <v>41</v>
      </c>
      <c r="E239" s="57" t="s">
        <v>53</v>
      </c>
      <c r="F239" s="57">
        <v>2021.0</v>
      </c>
      <c r="G239" s="57">
        <v>1.0</v>
      </c>
      <c r="H239" s="57" t="s">
        <v>36</v>
      </c>
      <c r="I239" s="63" t="s">
        <v>44</v>
      </c>
      <c r="J239" s="57" t="s">
        <v>47</v>
      </c>
      <c r="K239" s="92">
        <v>0.777375</v>
      </c>
      <c r="L239" s="63"/>
      <c r="M239" s="63"/>
      <c r="N239" s="63"/>
      <c r="O239" s="63">
        <v>4207.0</v>
      </c>
      <c r="P239" s="92">
        <v>1.278878</v>
      </c>
      <c r="Q239" s="63"/>
      <c r="R239" s="63"/>
      <c r="S239" s="63" t="s">
        <v>48</v>
      </c>
      <c r="T239" s="63" t="s">
        <v>49</v>
      </c>
      <c r="U239" s="67"/>
    </row>
    <row r="240" ht="14.25" hidden="1" customHeight="1">
      <c r="A240" s="13">
        <v>33.0</v>
      </c>
      <c r="B240" s="16" t="s">
        <v>236</v>
      </c>
      <c r="C240" s="12" t="s">
        <v>381</v>
      </c>
      <c r="D240" s="12" t="s">
        <v>384</v>
      </c>
      <c r="E240" s="13" t="s">
        <v>53</v>
      </c>
      <c r="F240" s="13">
        <v>2021.0</v>
      </c>
      <c r="G240" s="13">
        <v>1.0</v>
      </c>
      <c r="H240" s="13" t="s">
        <v>46</v>
      </c>
      <c r="I240" s="12" t="s">
        <v>44</v>
      </c>
      <c r="J240" s="13" t="s">
        <v>47</v>
      </c>
      <c r="K240" s="24">
        <v>1.166598</v>
      </c>
      <c r="O240" s="12">
        <v>2339.0</v>
      </c>
      <c r="P240" s="24">
        <v>0.378154</v>
      </c>
      <c r="S240" s="12" t="s">
        <v>54</v>
      </c>
      <c r="T240" s="12" t="s">
        <v>52</v>
      </c>
      <c r="U240" s="13"/>
    </row>
    <row r="241" ht="14.25" hidden="1" customHeight="1">
      <c r="A241" s="13">
        <v>33.0</v>
      </c>
      <c r="B241" s="16" t="s">
        <v>236</v>
      </c>
      <c r="C241" s="12" t="s">
        <v>334</v>
      </c>
      <c r="D241" s="12" t="s">
        <v>337</v>
      </c>
      <c r="E241" s="13" t="s">
        <v>53</v>
      </c>
      <c r="F241" s="13">
        <v>2021.0</v>
      </c>
      <c r="G241" s="13">
        <v>1.0</v>
      </c>
      <c r="H241" s="13" t="s">
        <v>46</v>
      </c>
      <c r="I241" s="12" t="s">
        <v>44</v>
      </c>
      <c r="J241" s="13" t="s">
        <v>39</v>
      </c>
      <c r="K241" s="24">
        <v>1.232201</v>
      </c>
      <c r="O241" s="12">
        <v>7340.0</v>
      </c>
      <c r="P241" s="24">
        <v>0.334686</v>
      </c>
      <c r="S241" s="12" t="s">
        <v>54</v>
      </c>
      <c r="T241" s="12" t="s">
        <v>52</v>
      </c>
      <c r="U241" s="13"/>
    </row>
    <row r="242" ht="14.25" hidden="1" customHeight="1">
      <c r="A242" s="57">
        <v>31.0</v>
      </c>
      <c r="B242" s="62" t="s">
        <v>242</v>
      </c>
      <c r="C242" s="63" t="s">
        <v>247</v>
      </c>
      <c r="D242" s="63" t="s">
        <v>249</v>
      </c>
      <c r="E242" s="57" t="s">
        <v>53</v>
      </c>
      <c r="F242" s="57">
        <v>2021.0</v>
      </c>
      <c r="G242" s="57">
        <v>1.0</v>
      </c>
      <c r="H242" s="57" t="s">
        <v>46</v>
      </c>
      <c r="I242" s="63" t="s">
        <v>44</v>
      </c>
      <c r="J242" s="57" t="s">
        <v>39</v>
      </c>
      <c r="K242" s="92">
        <v>1.588564</v>
      </c>
      <c r="L242" s="63"/>
      <c r="M242" s="63"/>
      <c r="N242" s="63"/>
      <c r="O242" s="63">
        <v>26450.0</v>
      </c>
      <c r="P242" s="92">
        <v>0.349387</v>
      </c>
      <c r="Q242" s="63"/>
      <c r="R242" s="63"/>
      <c r="S242" s="63" t="s">
        <v>54</v>
      </c>
      <c r="T242" s="63" t="s">
        <v>52</v>
      </c>
      <c r="U242" s="67"/>
    </row>
    <row r="243" ht="14.25" hidden="1" customHeight="1">
      <c r="A243" s="13">
        <v>35.0</v>
      </c>
      <c r="B243" s="16" t="s">
        <v>180</v>
      </c>
      <c r="C243" s="12" t="s">
        <v>207</v>
      </c>
      <c r="D243" s="12" t="s">
        <v>210</v>
      </c>
      <c r="E243" s="13" t="s">
        <v>53</v>
      </c>
      <c r="F243" s="13">
        <v>2021.0</v>
      </c>
      <c r="G243" s="13">
        <v>1.0</v>
      </c>
      <c r="H243" s="13" t="s">
        <v>36</v>
      </c>
      <c r="I243" s="12" t="s">
        <v>44</v>
      </c>
      <c r="J243" s="13" t="s">
        <v>189</v>
      </c>
      <c r="K243" s="24">
        <v>0.4828734408345469</v>
      </c>
      <c r="O243" s="12">
        <v>36581.0</v>
      </c>
      <c r="P243" s="24">
        <v>2.12932641969252</v>
      </c>
      <c r="S243" s="12" t="s">
        <v>48</v>
      </c>
      <c r="T243" s="12" t="s">
        <v>49</v>
      </c>
      <c r="U243" s="13"/>
    </row>
    <row r="244" ht="14.25" hidden="1" customHeight="1">
      <c r="A244" s="13">
        <v>34.0</v>
      </c>
      <c r="B244" s="16" t="s">
        <v>239</v>
      </c>
      <c r="C244" s="12" t="s">
        <v>734</v>
      </c>
      <c r="D244" s="12" t="s">
        <v>735</v>
      </c>
      <c r="E244" s="13" t="s">
        <v>56</v>
      </c>
      <c r="F244" s="13">
        <v>2015.0</v>
      </c>
      <c r="G244" s="13">
        <v>1.0</v>
      </c>
      <c r="H244" s="13" t="s">
        <v>36</v>
      </c>
      <c r="I244" s="12" t="s">
        <v>44</v>
      </c>
      <c r="J244" s="13" t="s">
        <v>47</v>
      </c>
      <c r="K244" s="12">
        <v>0.96</v>
      </c>
      <c r="O244" s="12">
        <v>123352.0</v>
      </c>
      <c r="P244" s="12">
        <v>1.08</v>
      </c>
      <c r="S244" s="12" t="s">
        <v>66</v>
      </c>
      <c r="T244" s="12" t="s">
        <v>49</v>
      </c>
      <c r="U244" s="13"/>
    </row>
    <row r="245" ht="14.25" hidden="1" customHeight="1">
      <c r="A245" s="57">
        <v>34.0</v>
      </c>
      <c r="B245" s="62" t="s">
        <v>239</v>
      </c>
      <c r="C245" s="63" t="s">
        <v>369</v>
      </c>
      <c r="D245" s="63" t="s">
        <v>357</v>
      </c>
      <c r="E245" s="57" t="s">
        <v>56</v>
      </c>
      <c r="F245" s="57">
        <v>2015.0</v>
      </c>
      <c r="G245" s="57">
        <v>1.0</v>
      </c>
      <c r="H245" s="57" t="s">
        <v>36</v>
      </c>
      <c r="I245" s="63" t="s">
        <v>44</v>
      </c>
      <c r="J245" s="57" t="s">
        <v>47</v>
      </c>
      <c r="K245" s="63">
        <v>0.93</v>
      </c>
      <c r="L245" s="63"/>
      <c r="M245" s="63"/>
      <c r="N245" s="63"/>
      <c r="O245" s="63">
        <v>12991.0</v>
      </c>
      <c r="P245" s="63">
        <v>1.37</v>
      </c>
      <c r="Q245" s="63"/>
      <c r="R245" s="63"/>
      <c r="S245" s="63" t="s">
        <v>66</v>
      </c>
      <c r="T245" s="63" t="s">
        <v>49</v>
      </c>
      <c r="U245" s="67"/>
    </row>
    <row r="246" ht="14.25" hidden="1" customHeight="1">
      <c r="A246" s="57">
        <v>33.0</v>
      </c>
      <c r="B246" s="62" t="s">
        <v>236</v>
      </c>
      <c r="C246" s="63" t="s">
        <v>408</v>
      </c>
      <c r="D246" s="63" t="s">
        <v>409</v>
      </c>
      <c r="E246" s="57" t="s">
        <v>56</v>
      </c>
      <c r="F246" s="57">
        <v>2015.0</v>
      </c>
      <c r="G246" s="57">
        <v>1.0</v>
      </c>
      <c r="H246" s="57" t="s">
        <v>36</v>
      </c>
      <c r="I246" s="63" t="s">
        <v>44</v>
      </c>
      <c r="J246" s="57" t="s">
        <v>47</v>
      </c>
      <c r="K246" s="63">
        <v>0.27</v>
      </c>
      <c r="L246" s="63"/>
      <c r="M246" s="63"/>
      <c r="N246" s="63"/>
      <c r="O246" s="63">
        <v>2166.0</v>
      </c>
      <c r="P246" s="63">
        <v>2.21</v>
      </c>
      <c r="Q246" s="63"/>
      <c r="R246" s="63"/>
      <c r="S246" s="63" t="s">
        <v>66</v>
      </c>
      <c r="T246" s="63" t="s">
        <v>49</v>
      </c>
      <c r="U246" s="67"/>
    </row>
    <row r="247" ht="14.25" hidden="1" customHeight="1">
      <c r="A247" s="57">
        <v>34.0</v>
      </c>
      <c r="B247" s="62" t="s">
        <v>239</v>
      </c>
      <c r="C247" s="63" t="s">
        <v>364</v>
      </c>
      <c r="D247" s="63" t="s">
        <v>1170</v>
      </c>
      <c r="E247" s="57" t="s">
        <v>56</v>
      </c>
      <c r="F247" s="57">
        <v>2015.0</v>
      </c>
      <c r="G247" s="57">
        <v>1.0</v>
      </c>
      <c r="H247" s="57" t="s">
        <v>36</v>
      </c>
      <c r="I247" s="63" t="s">
        <v>44</v>
      </c>
      <c r="J247" s="57" t="s">
        <v>71</v>
      </c>
      <c r="K247" s="63">
        <v>0.42</v>
      </c>
      <c r="L247" s="63"/>
      <c r="M247" s="63"/>
      <c r="N247" s="63"/>
      <c r="O247" s="63">
        <v>20682.0</v>
      </c>
      <c r="P247" s="63">
        <v>1.98</v>
      </c>
      <c r="Q247" s="63"/>
      <c r="R247" s="63"/>
      <c r="S247" s="63" t="s">
        <v>66</v>
      </c>
      <c r="T247" s="63" t="s">
        <v>49</v>
      </c>
      <c r="U247" s="67"/>
    </row>
    <row r="248" ht="14.25" hidden="1" customHeight="1">
      <c r="A248" s="57">
        <v>34.0</v>
      </c>
      <c r="B248" s="62" t="s">
        <v>239</v>
      </c>
      <c r="C248" s="63" t="s">
        <v>720</v>
      </c>
      <c r="D248" s="63" t="s">
        <v>723</v>
      </c>
      <c r="E248" s="57" t="s">
        <v>56</v>
      </c>
      <c r="F248" s="57">
        <v>2015.0</v>
      </c>
      <c r="G248" s="57">
        <v>1.0</v>
      </c>
      <c r="H248" s="57" t="s">
        <v>36</v>
      </c>
      <c r="I248" s="63" t="s">
        <v>44</v>
      </c>
      <c r="J248" s="57" t="s">
        <v>47</v>
      </c>
      <c r="K248" s="63">
        <v>0.31</v>
      </c>
      <c r="L248" s="63"/>
      <c r="M248" s="63"/>
      <c r="N248" s="63"/>
      <c r="O248" s="63">
        <v>4878.0</v>
      </c>
      <c r="P248" s="63">
        <v>3.12</v>
      </c>
      <c r="Q248" s="63"/>
      <c r="R248" s="63"/>
      <c r="S248" s="63" t="s">
        <v>66</v>
      </c>
      <c r="T248" s="63" t="s">
        <v>49</v>
      </c>
      <c r="U248" s="67"/>
    </row>
    <row r="249" ht="14.25" hidden="1" customHeight="1">
      <c r="A249" s="13">
        <v>34.0</v>
      </c>
      <c r="B249" s="16" t="s">
        <v>239</v>
      </c>
      <c r="C249" s="12" t="s">
        <v>326</v>
      </c>
      <c r="D249" s="12" t="s">
        <v>328</v>
      </c>
      <c r="E249" s="13" t="s">
        <v>56</v>
      </c>
      <c r="F249" s="13">
        <v>2015.0</v>
      </c>
      <c r="G249" s="13">
        <v>1.0</v>
      </c>
      <c r="H249" s="13" t="s">
        <v>36</v>
      </c>
      <c r="I249" s="12" t="s">
        <v>44</v>
      </c>
      <c r="J249" s="13" t="s">
        <v>71</v>
      </c>
      <c r="K249" s="12">
        <v>0.3</v>
      </c>
      <c r="O249" s="12">
        <v>5213.0</v>
      </c>
      <c r="P249" s="12">
        <v>2.01</v>
      </c>
      <c r="S249" s="12" t="s">
        <v>66</v>
      </c>
      <c r="T249" s="12" t="s">
        <v>49</v>
      </c>
      <c r="U249" s="13"/>
    </row>
    <row r="250" ht="14.25" hidden="1" customHeight="1">
      <c r="A250" s="57">
        <v>33.0</v>
      </c>
      <c r="B250" s="62" t="s">
        <v>236</v>
      </c>
      <c r="C250" s="63" t="s">
        <v>876</v>
      </c>
      <c r="D250" s="63" t="s">
        <v>877</v>
      </c>
      <c r="E250" s="57" t="s">
        <v>56</v>
      </c>
      <c r="F250" s="57">
        <v>2015.0</v>
      </c>
      <c r="G250" s="57">
        <v>1.0</v>
      </c>
      <c r="H250" s="57" t="s">
        <v>36</v>
      </c>
      <c r="I250" s="63" t="s">
        <v>44</v>
      </c>
      <c r="J250" s="57" t="s">
        <v>71</v>
      </c>
      <c r="K250" s="63">
        <v>0.48</v>
      </c>
      <c r="L250" s="63"/>
      <c r="M250" s="63"/>
      <c r="N250" s="63"/>
      <c r="O250" s="63">
        <v>6246.0</v>
      </c>
      <c r="P250" s="63">
        <v>2.61</v>
      </c>
      <c r="Q250" s="63"/>
      <c r="R250" s="63"/>
      <c r="S250" s="63" t="s">
        <v>66</v>
      </c>
      <c r="T250" s="63" t="s">
        <v>49</v>
      </c>
      <c r="U250" s="67"/>
    </row>
    <row r="251" ht="14.25" hidden="1" customHeight="1">
      <c r="A251" s="57">
        <v>33.0</v>
      </c>
      <c r="B251" s="62" t="s">
        <v>236</v>
      </c>
      <c r="C251" s="63" t="s">
        <v>523</v>
      </c>
      <c r="D251" s="63" t="s">
        <v>718</v>
      </c>
      <c r="E251" s="57" t="s">
        <v>56</v>
      </c>
      <c r="F251" s="57">
        <v>2015.0</v>
      </c>
      <c r="G251" s="57">
        <v>1.0</v>
      </c>
      <c r="H251" s="57" t="s">
        <v>36</v>
      </c>
      <c r="I251" s="63" t="s">
        <v>44</v>
      </c>
      <c r="J251" s="57" t="s">
        <v>71</v>
      </c>
      <c r="K251" s="63">
        <v>0.78</v>
      </c>
      <c r="L251" s="63"/>
      <c r="M251" s="63"/>
      <c r="N251" s="63"/>
      <c r="O251" s="63">
        <v>22127.0</v>
      </c>
      <c r="P251" s="63">
        <v>0.91</v>
      </c>
      <c r="Q251" s="63"/>
      <c r="R251" s="63"/>
      <c r="S251" s="63" t="s">
        <v>810</v>
      </c>
      <c r="T251" s="63" t="s">
        <v>52</v>
      </c>
      <c r="U251" s="67"/>
    </row>
    <row r="252" ht="14.25" hidden="1" customHeight="1">
      <c r="A252" s="13">
        <v>34.0</v>
      </c>
      <c r="B252" s="16" t="s">
        <v>239</v>
      </c>
      <c r="C252" s="12" t="s">
        <v>417</v>
      </c>
      <c r="D252" s="12" t="s">
        <v>419</v>
      </c>
      <c r="E252" s="13" t="s">
        <v>56</v>
      </c>
      <c r="F252" s="13">
        <v>2015.0</v>
      </c>
      <c r="G252" s="13">
        <v>1.0</v>
      </c>
      <c r="H252" s="13" t="s">
        <v>36</v>
      </c>
      <c r="I252" s="12" t="s">
        <v>44</v>
      </c>
      <c r="J252" s="13" t="s">
        <v>47</v>
      </c>
      <c r="K252" s="12">
        <v>0.23</v>
      </c>
      <c r="O252" s="12">
        <v>5944.0</v>
      </c>
      <c r="P252" s="12">
        <v>3.0</v>
      </c>
      <c r="S252" s="12" t="s">
        <v>66</v>
      </c>
      <c r="T252" s="12" t="s">
        <v>49</v>
      </c>
      <c r="U252" s="13"/>
    </row>
    <row r="253" ht="14.25" hidden="1" customHeight="1">
      <c r="A253" s="13">
        <v>33.0</v>
      </c>
      <c r="B253" s="16" t="s">
        <v>236</v>
      </c>
      <c r="C253" s="12" t="s">
        <v>376</v>
      </c>
      <c r="D253" s="12" t="s">
        <v>377</v>
      </c>
      <c r="E253" s="13" t="s">
        <v>56</v>
      </c>
      <c r="F253" s="13">
        <v>2015.0</v>
      </c>
      <c r="G253" s="13">
        <v>1.0</v>
      </c>
      <c r="H253" s="13" t="s">
        <v>36</v>
      </c>
      <c r="I253" s="12" t="s">
        <v>44</v>
      </c>
      <c r="J253" s="13" t="s">
        <v>47</v>
      </c>
      <c r="K253" s="12">
        <v>0.84</v>
      </c>
      <c r="O253" s="12">
        <v>29343.0</v>
      </c>
      <c r="P253" s="12">
        <v>0.95</v>
      </c>
      <c r="S253" s="12" t="s">
        <v>66</v>
      </c>
      <c r="T253" s="12" t="s">
        <v>49</v>
      </c>
      <c r="U253" s="13"/>
    </row>
    <row r="254" ht="14.25" hidden="1" customHeight="1">
      <c r="A254" s="57">
        <v>38.0</v>
      </c>
      <c r="B254" s="62" t="s">
        <v>31</v>
      </c>
      <c r="C254" s="63" t="s">
        <v>41</v>
      </c>
      <c r="D254" s="63" t="s">
        <v>55</v>
      </c>
      <c r="E254" s="57" t="s">
        <v>56</v>
      </c>
      <c r="F254" s="57">
        <v>2015.0</v>
      </c>
      <c r="G254" s="57">
        <v>1.0</v>
      </c>
      <c r="H254" s="57" t="s">
        <v>36</v>
      </c>
      <c r="I254" s="63" t="s">
        <v>44</v>
      </c>
      <c r="J254" s="57" t="s">
        <v>47</v>
      </c>
      <c r="K254" s="63">
        <v>0.03</v>
      </c>
      <c r="L254" s="63"/>
      <c r="M254" s="63"/>
      <c r="N254" s="63"/>
      <c r="O254" s="63">
        <v>30520.0</v>
      </c>
      <c r="P254" s="63">
        <v>5.96</v>
      </c>
      <c r="Q254" s="63"/>
      <c r="R254" s="63"/>
      <c r="S254" s="63" t="s">
        <v>66</v>
      </c>
      <c r="T254" s="63" t="s">
        <v>49</v>
      </c>
      <c r="U254" s="67"/>
    </row>
    <row r="255" ht="14.25" hidden="1" customHeight="1">
      <c r="A255" s="57">
        <v>45.0</v>
      </c>
      <c r="B255" s="62" t="s">
        <v>1031</v>
      </c>
      <c r="C255" s="63" t="s">
        <v>1067</v>
      </c>
      <c r="D255" s="63" t="s">
        <v>1070</v>
      </c>
      <c r="E255" s="57" t="s">
        <v>56</v>
      </c>
      <c r="F255" s="57">
        <v>2015.0</v>
      </c>
      <c r="G255" s="57">
        <v>1.0</v>
      </c>
      <c r="H255" s="57" t="s">
        <v>36</v>
      </c>
      <c r="I255" s="63" t="s">
        <v>44</v>
      </c>
      <c r="J255" s="57" t="s">
        <v>71</v>
      </c>
      <c r="K255" s="63">
        <v>0.62</v>
      </c>
      <c r="L255" s="63"/>
      <c r="M255" s="63"/>
      <c r="N255" s="63"/>
      <c r="O255" s="63">
        <v>11420.0</v>
      </c>
      <c r="P255" s="63">
        <v>1.19</v>
      </c>
      <c r="Q255" s="63"/>
      <c r="R255" s="63"/>
      <c r="S255" s="63" t="s">
        <v>66</v>
      </c>
      <c r="T255" s="63" t="s">
        <v>49</v>
      </c>
      <c r="U255" s="67"/>
    </row>
    <row r="256" ht="14.25" hidden="1" customHeight="1">
      <c r="A256" s="13">
        <v>45.0</v>
      </c>
      <c r="B256" s="16" t="s">
        <v>1031</v>
      </c>
      <c r="C256" s="12" t="s">
        <v>1048</v>
      </c>
      <c r="D256" s="12" t="s">
        <v>1046</v>
      </c>
      <c r="E256" s="13" t="s">
        <v>56</v>
      </c>
      <c r="F256" s="13">
        <v>2015.0</v>
      </c>
      <c r="G256" s="13">
        <v>1.0</v>
      </c>
      <c r="H256" s="13" t="s">
        <v>36</v>
      </c>
      <c r="I256" s="12" t="s">
        <v>44</v>
      </c>
      <c r="J256" s="13" t="s">
        <v>71</v>
      </c>
      <c r="K256" s="12">
        <v>0.47</v>
      </c>
      <c r="O256" s="12">
        <v>13737.0</v>
      </c>
      <c r="P256" s="12">
        <v>1.25</v>
      </c>
      <c r="S256" s="12" t="s">
        <v>66</v>
      </c>
      <c r="T256" s="12" t="s">
        <v>49</v>
      </c>
      <c r="U256" s="13"/>
    </row>
    <row r="257" ht="14.25" hidden="1" customHeight="1">
      <c r="A257" s="57">
        <v>35.0</v>
      </c>
      <c r="B257" s="62" t="s">
        <v>180</v>
      </c>
      <c r="C257" s="63" t="s">
        <v>220</v>
      </c>
      <c r="D257" s="63" t="s">
        <v>221</v>
      </c>
      <c r="E257" s="57" t="s">
        <v>56</v>
      </c>
      <c r="F257" s="57">
        <v>2015.0</v>
      </c>
      <c r="G257" s="57">
        <v>1.0</v>
      </c>
      <c r="H257" s="57" t="s">
        <v>36</v>
      </c>
      <c r="I257" s="63" t="s">
        <v>44</v>
      </c>
      <c r="J257" s="57" t="s">
        <v>39</v>
      </c>
      <c r="K257" s="63">
        <v>0.39</v>
      </c>
      <c r="L257" s="63"/>
      <c r="M257" s="63"/>
      <c r="N257" s="63"/>
      <c r="O257" s="63">
        <v>98882.0</v>
      </c>
      <c r="P257" s="63">
        <v>2.46</v>
      </c>
      <c r="Q257" s="63"/>
      <c r="R257" s="63"/>
      <c r="S257" s="63" t="s">
        <v>66</v>
      </c>
      <c r="T257" s="63" t="s">
        <v>49</v>
      </c>
      <c r="U257" s="67"/>
    </row>
    <row r="258" ht="14.25" hidden="1" customHeight="1">
      <c r="A258" s="57">
        <v>33.0</v>
      </c>
      <c r="B258" s="62" t="s">
        <v>236</v>
      </c>
      <c r="C258" s="63" t="s">
        <v>452</v>
      </c>
      <c r="D258" s="63" t="s">
        <v>453</v>
      </c>
      <c r="E258" s="57" t="s">
        <v>147</v>
      </c>
      <c r="F258" s="57">
        <v>2020.0</v>
      </c>
      <c r="G258" s="57">
        <v>1.0</v>
      </c>
      <c r="H258" s="57" t="s">
        <v>43</v>
      </c>
      <c r="I258" s="63" t="s">
        <v>44</v>
      </c>
      <c r="J258" s="57" t="s">
        <v>39</v>
      </c>
      <c r="K258" s="63">
        <v>1.12</v>
      </c>
      <c r="L258" s="63"/>
      <c r="M258" s="63"/>
      <c r="N258" s="63"/>
      <c r="O258" s="63">
        <v>51500.0</v>
      </c>
      <c r="P258" s="63">
        <v>1.63</v>
      </c>
      <c r="Q258" s="63"/>
      <c r="R258" s="63"/>
      <c r="S258" s="63" t="s">
        <v>634</v>
      </c>
      <c r="T258" s="63" t="s">
        <v>52</v>
      </c>
      <c r="U258" s="67"/>
    </row>
    <row r="259" ht="14.25" hidden="1" customHeight="1">
      <c r="A259" s="57">
        <v>34.0</v>
      </c>
      <c r="B259" s="62" t="s">
        <v>239</v>
      </c>
      <c r="C259" s="63"/>
      <c r="D259" s="88" t="s">
        <v>818</v>
      </c>
      <c r="E259" s="57" t="s">
        <v>35</v>
      </c>
      <c r="F259" s="89">
        <v>2020.0</v>
      </c>
      <c r="G259" s="57">
        <v>2.0</v>
      </c>
      <c r="H259" s="57" t="s">
        <v>43</v>
      </c>
      <c r="I259" s="63" t="s">
        <v>38</v>
      </c>
      <c r="J259" s="57" t="s">
        <v>39</v>
      </c>
      <c r="K259" s="90">
        <v>1.102244851</v>
      </c>
      <c r="L259" s="63"/>
      <c r="M259" s="63"/>
      <c r="N259" s="63"/>
      <c r="O259" s="63"/>
      <c r="P259" s="63"/>
      <c r="Q259" s="63"/>
      <c r="R259" s="63"/>
      <c r="S259" s="63"/>
      <c r="T259" s="63"/>
      <c r="U259" s="67"/>
    </row>
    <row r="260" ht="14.25" hidden="1" customHeight="1">
      <c r="A260" s="57">
        <v>36.0</v>
      </c>
      <c r="B260" s="62" t="s">
        <v>84</v>
      </c>
      <c r="C260" s="63" t="s">
        <v>88</v>
      </c>
      <c r="D260" s="63" t="s">
        <v>89</v>
      </c>
      <c r="E260" s="57" t="s">
        <v>92</v>
      </c>
      <c r="F260" s="57">
        <v>2021.0</v>
      </c>
      <c r="G260" s="57">
        <v>1.0</v>
      </c>
      <c r="H260" s="57" t="s">
        <v>36</v>
      </c>
      <c r="I260" s="63" t="s">
        <v>44</v>
      </c>
      <c r="J260" s="57" t="s">
        <v>47</v>
      </c>
      <c r="K260" s="63">
        <v>0.67</v>
      </c>
      <c r="L260" s="63"/>
      <c r="M260" s="63"/>
      <c r="N260" s="63"/>
      <c r="O260" s="63"/>
      <c r="P260" s="63"/>
      <c r="Q260" s="63"/>
      <c r="R260" s="63"/>
      <c r="S260" s="63" t="s">
        <v>48</v>
      </c>
      <c r="T260" s="63" t="s">
        <v>49</v>
      </c>
      <c r="U260" s="67"/>
    </row>
    <row r="261" ht="14.25" hidden="1" customHeight="1">
      <c r="A261" s="13">
        <v>34.0</v>
      </c>
      <c r="B261" s="16" t="s">
        <v>239</v>
      </c>
      <c r="C261" s="12" t="s">
        <v>705</v>
      </c>
      <c r="D261" s="12" t="s">
        <v>1171</v>
      </c>
      <c r="E261" s="13" t="s">
        <v>297</v>
      </c>
      <c r="F261" s="13">
        <v>2018.0</v>
      </c>
      <c r="G261" s="13">
        <v>1.0</v>
      </c>
      <c r="H261" s="13" t="s">
        <v>43</v>
      </c>
      <c r="I261" s="12" t="s">
        <v>44</v>
      </c>
      <c r="J261" s="13" t="s">
        <v>47</v>
      </c>
      <c r="K261" s="29">
        <v>0.1787708284725425</v>
      </c>
      <c r="O261" s="96">
        <v>85.4286228820172</v>
      </c>
      <c r="S261" s="12" t="s">
        <v>51</v>
      </c>
      <c r="T261" s="12" t="s">
        <v>52</v>
      </c>
      <c r="U261" s="13"/>
    </row>
    <row r="262" ht="14.25" hidden="1" customHeight="1">
      <c r="A262" s="57">
        <v>33.0</v>
      </c>
      <c r="B262" s="62" t="s">
        <v>236</v>
      </c>
      <c r="C262" s="63" t="s">
        <v>294</v>
      </c>
      <c r="D262" s="63" t="s">
        <v>295</v>
      </c>
      <c r="E262" s="57" t="s">
        <v>297</v>
      </c>
      <c r="F262" s="57">
        <v>2018.0</v>
      </c>
      <c r="G262" s="57">
        <v>1.0</v>
      </c>
      <c r="H262" s="57" t="s">
        <v>36</v>
      </c>
      <c r="I262" s="63" t="s">
        <v>44</v>
      </c>
      <c r="J262" s="57" t="s">
        <v>47</v>
      </c>
      <c r="K262" s="97">
        <v>0.1876804379007505</v>
      </c>
      <c r="L262" s="63"/>
      <c r="M262" s="63"/>
      <c r="N262" s="63"/>
      <c r="O262" s="99">
        <v>266.0500595007079</v>
      </c>
      <c r="P262" s="63"/>
      <c r="Q262" s="63"/>
      <c r="R262" s="63"/>
      <c r="S262" s="63" t="s">
        <v>48</v>
      </c>
      <c r="T262" s="63" t="s">
        <v>49</v>
      </c>
      <c r="U262" s="67"/>
    </row>
    <row r="263" ht="14.25" hidden="1" customHeight="1">
      <c r="A263" s="13">
        <v>33.0</v>
      </c>
      <c r="B263" s="16" t="s">
        <v>236</v>
      </c>
      <c r="C263" s="12" t="s">
        <v>302</v>
      </c>
      <c r="D263" s="12" t="s">
        <v>303</v>
      </c>
      <c r="E263" s="13" t="s">
        <v>297</v>
      </c>
      <c r="F263" s="13">
        <v>2018.0</v>
      </c>
      <c r="G263" s="13">
        <v>1.0</v>
      </c>
      <c r="H263" s="13" t="s">
        <v>43</v>
      </c>
      <c r="I263" s="12" t="s">
        <v>44</v>
      </c>
      <c r="J263" s="13" t="s">
        <v>47</v>
      </c>
      <c r="K263" s="29">
        <v>0.17349485582192095</v>
      </c>
      <c r="O263" s="96">
        <v>123.45090536060586</v>
      </c>
      <c r="S263" s="12" t="s">
        <v>51</v>
      </c>
      <c r="T263" s="12" t="s">
        <v>52</v>
      </c>
      <c r="U263" s="13"/>
    </row>
    <row r="264" ht="14.25" hidden="1" customHeight="1">
      <c r="A264" s="13">
        <v>33.0</v>
      </c>
      <c r="B264" s="16" t="s">
        <v>236</v>
      </c>
      <c r="C264" s="12" t="s">
        <v>309</v>
      </c>
      <c r="D264" s="12" t="s">
        <v>310</v>
      </c>
      <c r="E264" s="13" t="s">
        <v>297</v>
      </c>
      <c r="F264" s="13">
        <v>2018.0</v>
      </c>
      <c r="G264" s="13">
        <v>1.0</v>
      </c>
      <c r="H264" s="13" t="s">
        <v>43</v>
      </c>
      <c r="I264" s="12" t="s">
        <v>44</v>
      </c>
      <c r="J264" s="13" t="s">
        <v>47</v>
      </c>
      <c r="K264" s="29">
        <v>0.1773547978579383</v>
      </c>
      <c r="O264" s="96">
        <v>81.40900140300855</v>
      </c>
      <c r="S264" s="12" t="s">
        <v>51</v>
      </c>
      <c r="T264" s="12" t="s">
        <v>52</v>
      </c>
      <c r="U264" s="13"/>
    </row>
    <row r="265" ht="14.25" hidden="1" customHeight="1">
      <c r="A265" s="13">
        <v>34.0</v>
      </c>
      <c r="B265" s="16" t="s">
        <v>239</v>
      </c>
      <c r="C265" s="154"/>
      <c r="D265" s="31" t="s">
        <v>796</v>
      </c>
      <c r="E265" s="13" t="s">
        <v>35</v>
      </c>
      <c r="F265" s="20">
        <v>2020.0</v>
      </c>
      <c r="G265" s="13">
        <v>2.0</v>
      </c>
      <c r="H265" s="13" t="s">
        <v>43</v>
      </c>
      <c r="I265" s="12" t="s">
        <v>38</v>
      </c>
      <c r="J265" s="13" t="s">
        <v>39</v>
      </c>
      <c r="K265" s="23">
        <v>0.929235742</v>
      </c>
      <c r="U265" s="13"/>
    </row>
    <row r="266" ht="14.25" hidden="1" customHeight="1">
      <c r="A266" s="13">
        <v>33.0</v>
      </c>
      <c r="B266" s="16" t="s">
        <v>236</v>
      </c>
      <c r="C266" s="12" t="s">
        <v>389</v>
      </c>
      <c r="D266" s="12" t="s">
        <v>390</v>
      </c>
      <c r="E266" s="13" t="s">
        <v>297</v>
      </c>
      <c r="F266" s="13">
        <v>2018.0</v>
      </c>
      <c r="G266" s="13">
        <v>1.0</v>
      </c>
      <c r="H266" s="13" t="s">
        <v>36</v>
      </c>
      <c r="I266" s="12" t="s">
        <v>44</v>
      </c>
      <c r="J266" s="13" t="s">
        <v>47</v>
      </c>
      <c r="K266" s="29">
        <v>0.19390161676659448</v>
      </c>
      <c r="O266" s="96">
        <v>214.4921577059924</v>
      </c>
      <c r="S266" s="12" t="s">
        <v>48</v>
      </c>
      <c r="T266" s="12" t="s">
        <v>49</v>
      </c>
      <c r="U266" s="13"/>
    </row>
    <row r="267" ht="14.25" hidden="1" customHeight="1">
      <c r="A267" s="13">
        <v>33.0</v>
      </c>
      <c r="B267" s="16" t="s">
        <v>236</v>
      </c>
      <c r="C267" s="12" t="s">
        <v>392</v>
      </c>
      <c r="D267" s="12" t="s">
        <v>393</v>
      </c>
      <c r="E267" s="13" t="s">
        <v>297</v>
      </c>
      <c r="F267" s="13">
        <v>2018.0</v>
      </c>
      <c r="G267" s="13">
        <v>1.0</v>
      </c>
      <c r="H267" s="13" t="s">
        <v>43</v>
      </c>
      <c r="I267" s="12" t="s">
        <v>44</v>
      </c>
      <c r="J267" s="13" t="s">
        <v>47</v>
      </c>
      <c r="K267" s="29">
        <v>0.16887923887024117</v>
      </c>
      <c r="O267" s="96">
        <v>1020.0386459670343</v>
      </c>
      <c r="S267" s="12" t="s">
        <v>51</v>
      </c>
      <c r="T267" s="12" t="s">
        <v>52</v>
      </c>
      <c r="U267" s="13"/>
    </row>
    <row r="268" ht="14.25" hidden="1" customHeight="1">
      <c r="A268" s="13">
        <v>34.0</v>
      </c>
      <c r="B268" s="16" t="s">
        <v>239</v>
      </c>
      <c r="C268" s="12" t="s">
        <v>339</v>
      </c>
      <c r="D268" s="12" t="s">
        <v>340</v>
      </c>
      <c r="E268" s="13" t="s">
        <v>297</v>
      </c>
      <c r="F268" s="13">
        <v>2018.0</v>
      </c>
      <c r="G268" s="13">
        <v>1.0</v>
      </c>
      <c r="H268" s="13" t="s">
        <v>43</v>
      </c>
      <c r="I268" s="12" t="s">
        <v>44</v>
      </c>
      <c r="J268" s="13" t="s">
        <v>47</v>
      </c>
      <c r="K268" s="29">
        <v>0.17506820246088745</v>
      </c>
      <c r="O268" s="96">
        <v>58.34877750433844</v>
      </c>
      <c r="S268" s="12" t="s">
        <v>51</v>
      </c>
      <c r="T268" s="12" t="s">
        <v>52</v>
      </c>
      <c r="U268" s="13"/>
    </row>
    <row r="269" ht="14.25" hidden="1" customHeight="1">
      <c r="A269" s="13">
        <v>34.0</v>
      </c>
      <c r="B269" s="16" t="s">
        <v>239</v>
      </c>
      <c r="C269" s="12" t="s">
        <v>395</v>
      </c>
      <c r="D269" s="12" t="s">
        <v>396</v>
      </c>
      <c r="E269" s="13" t="s">
        <v>297</v>
      </c>
      <c r="F269" s="13">
        <v>2018.0</v>
      </c>
      <c r="G269" s="13">
        <v>1.0</v>
      </c>
      <c r="H269" s="13" t="s">
        <v>36</v>
      </c>
      <c r="I269" s="12" t="s">
        <v>44</v>
      </c>
      <c r="J269" s="13" t="s">
        <v>47</v>
      </c>
      <c r="K269" s="29">
        <v>0.1744811422415904</v>
      </c>
      <c r="O269" s="96">
        <v>1175.578297258537</v>
      </c>
      <c r="S269" s="12" t="s">
        <v>48</v>
      </c>
      <c r="T269" s="12" t="s">
        <v>49</v>
      </c>
      <c r="U269" s="13"/>
    </row>
    <row r="270" ht="14.25" hidden="1" customHeight="1">
      <c r="A270" s="57">
        <v>34.0</v>
      </c>
      <c r="B270" s="62" t="s">
        <v>239</v>
      </c>
      <c r="C270" s="63" t="s">
        <v>832</v>
      </c>
      <c r="D270" s="63" t="s">
        <v>834</v>
      </c>
      <c r="E270" s="57" t="s">
        <v>297</v>
      </c>
      <c r="F270" s="57">
        <v>2018.0</v>
      </c>
      <c r="G270" s="57">
        <v>1.0</v>
      </c>
      <c r="H270" s="57" t="s">
        <v>36</v>
      </c>
      <c r="I270" s="63" t="s">
        <v>44</v>
      </c>
      <c r="J270" s="57" t="s">
        <v>47</v>
      </c>
      <c r="K270" s="97">
        <v>0.16864236335105923</v>
      </c>
      <c r="L270" s="63"/>
      <c r="M270" s="63"/>
      <c r="N270" s="63"/>
      <c r="O270" s="99">
        <v>801.1399657463573</v>
      </c>
      <c r="P270" s="63"/>
      <c r="Q270" s="63"/>
      <c r="R270" s="63"/>
      <c r="S270" s="63" t="s">
        <v>48</v>
      </c>
      <c r="T270" s="63" t="s">
        <v>49</v>
      </c>
      <c r="U270" s="67"/>
    </row>
    <row r="271" ht="14.25" hidden="1" customHeight="1">
      <c r="A271" s="13">
        <v>34.0</v>
      </c>
      <c r="B271" s="16" t="s">
        <v>239</v>
      </c>
      <c r="C271" s="12" t="s">
        <v>352</v>
      </c>
      <c r="D271" s="12" t="s">
        <v>353</v>
      </c>
      <c r="E271" s="13" t="s">
        <v>297</v>
      </c>
      <c r="F271" s="13">
        <v>2018.0</v>
      </c>
      <c r="G271" s="13">
        <v>1.0</v>
      </c>
      <c r="H271" s="13" t="s">
        <v>36</v>
      </c>
      <c r="I271" s="12" t="s">
        <v>44</v>
      </c>
      <c r="J271" s="13" t="s">
        <v>71</v>
      </c>
      <c r="K271" s="29">
        <v>0.20463586167308506</v>
      </c>
      <c r="O271" s="96">
        <v>265.70884012563903</v>
      </c>
      <c r="S271" s="12" t="s">
        <v>48</v>
      </c>
      <c r="T271" s="12" t="s">
        <v>49</v>
      </c>
      <c r="U271" s="13"/>
    </row>
    <row r="272" ht="14.25" hidden="1" customHeight="1">
      <c r="A272" s="57">
        <v>34.0</v>
      </c>
      <c r="B272" s="62" t="s">
        <v>239</v>
      </c>
      <c r="C272" s="63" t="s">
        <v>399</v>
      </c>
      <c r="D272" s="63" t="s">
        <v>400</v>
      </c>
      <c r="E272" s="57" t="s">
        <v>297</v>
      </c>
      <c r="F272" s="57">
        <v>2018.0</v>
      </c>
      <c r="G272" s="57">
        <v>1.0</v>
      </c>
      <c r="H272" s="57" t="s">
        <v>36</v>
      </c>
      <c r="I272" s="63" t="s">
        <v>44</v>
      </c>
      <c r="J272" s="57" t="s">
        <v>47</v>
      </c>
      <c r="K272" s="97">
        <v>0.18895036737216073</v>
      </c>
      <c r="L272" s="63"/>
      <c r="M272" s="63"/>
      <c r="N272" s="63"/>
      <c r="O272" s="99">
        <v>202.24801100241123</v>
      </c>
      <c r="P272" s="63"/>
      <c r="Q272" s="63"/>
      <c r="R272" s="63"/>
      <c r="S272" s="63" t="s">
        <v>48</v>
      </c>
      <c r="T272" s="63" t="s">
        <v>49</v>
      </c>
      <c r="U272" s="67"/>
    </row>
    <row r="273" ht="14.25" hidden="1" customHeight="1">
      <c r="A273" s="57">
        <v>33.0</v>
      </c>
      <c r="B273" s="62" t="s">
        <v>236</v>
      </c>
      <c r="C273" s="63" t="s">
        <v>449</v>
      </c>
      <c r="D273" s="63" t="s">
        <v>450</v>
      </c>
      <c r="E273" s="57" t="s">
        <v>297</v>
      </c>
      <c r="F273" s="57">
        <v>2018.0</v>
      </c>
      <c r="G273" s="57">
        <v>1.0</v>
      </c>
      <c r="H273" s="57" t="s">
        <v>36</v>
      </c>
      <c r="I273" s="63" t="s">
        <v>44</v>
      </c>
      <c r="J273" s="57" t="s">
        <v>71</v>
      </c>
      <c r="K273" s="97">
        <v>0.18103005225749805</v>
      </c>
      <c r="L273" s="63"/>
      <c r="M273" s="63"/>
      <c r="N273" s="63"/>
      <c r="O273" s="99">
        <v>48.376936902988</v>
      </c>
      <c r="P273" s="63"/>
      <c r="Q273" s="63"/>
      <c r="R273" s="63"/>
      <c r="S273" s="63" t="s">
        <v>48</v>
      </c>
      <c r="T273" s="63" t="s">
        <v>49</v>
      </c>
      <c r="U273" s="67"/>
    </row>
    <row r="274" ht="14.25" hidden="1" customHeight="1">
      <c r="A274" s="13" t="s">
        <v>289</v>
      </c>
      <c r="B274" s="151" t="s">
        <v>701</v>
      </c>
      <c r="C274" s="12" t="s">
        <v>289</v>
      </c>
      <c r="D274" s="12" t="s">
        <v>289</v>
      </c>
      <c r="E274" s="13" t="s">
        <v>1142</v>
      </c>
      <c r="F274" s="13">
        <v>2021.0</v>
      </c>
      <c r="G274" s="13">
        <v>1.0</v>
      </c>
      <c r="H274" s="13" t="s">
        <v>46</v>
      </c>
      <c r="I274" s="12" t="s">
        <v>44</v>
      </c>
      <c r="J274" s="13" t="s">
        <v>39</v>
      </c>
      <c r="O274" s="12">
        <v>48611.0</v>
      </c>
      <c r="S274" s="12" t="s">
        <v>52</v>
      </c>
      <c r="T274" s="12" t="s">
        <v>52</v>
      </c>
      <c r="U274" s="13"/>
    </row>
    <row r="275" ht="14.25" hidden="1" customHeight="1">
      <c r="A275" s="13" t="s">
        <v>289</v>
      </c>
      <c r="B275" s="151" t="s">
        <v>701</v>
      </c>
      <c r="C275" s="12" t="s">
        <v>289</v>
      </c>
      <c r="D275" s="12" t="s">
        <v>289</v>
      </c>
      <c r="E275" s="13" t="s">
        <v>1143</v>
      </c>
      <c r="F275" s="13">
        <v>2021.0</v>
      </c>
      <c r="G275" s="13">
        <v>1.0</v>
      </c>
      <c r="H275" s="13" t="s">
        <v>46</v>
      </c>
      <c r="I275" s="12" t="s">
        <v>44</v>
      </c>
      <c r="J275" s="13" t="s">
        <v>39</v>
      </c>
      <c r="O275" s="12">
        <v>24647.0</v>
      </c>
      <c r="S275" s="12" t="s">
        <v>52</v>
      </c>
      <c r="T275" s="12" t="s">
        <v>52</v>
      </c>
      <c r="U275" s="13"/>
    </row>
    <row r="276" ht="14.25" hidden="1" customHeight="1">
      <c r="A276" s="57">
        <v>34.0</v>
      </c>
      <c r="B276" s="62" t="s">
        <v>239</v>
      </c>
      <c r="C276" s="63" t="s">
        <v>289</v>
      </c>
      <c r="D276" s="63" t="s">
        <v>694</v>
      </c>
      <c r="E276" s="57" t="s">
        <v>283</v>
      </c>
      <c r="F276" s="57">
        <v>2021.0</v>
      </c>
      <c r="G276" s="57">
        <v>1.0</v>
      </c>
      <c r="H276" s="57" t="s">
        <v>43</v>
      </c>
      <c r="I276" s="63" t="s">
        <v>44</v>
      </c>
      <c r="J276" s="57" t="s">
        <v>47</v>
      </c>
      <c r="K276" s="92">
        <v>0.965664199136177</v>
      </c>
      <c r="L276" s="63"/>
      <c r="M276" s="63"/>
      <c r="N276" s="63"/>
      <c r="O276" s="63">
        <v>496.0</v>
      </c>
      <c r="P276" s="92">
        <v>1.10306906655079</v>
      </c>
      <c r="Q276" s="63"/>
      <c r="R276" s="63"/>
      <c r="S276" s="63" t="s">
        <v>129</v>
      </c>
      <c r="T276" s="63"/>
      <c r="U276" s="67"/>
    </row>
    <row r="277" ht="14.25" hidden="1" customHeight="1">
      <c r="A277" s="57">
        <v>37.0</v>
      </c>
      <c r="B277" s="62" t="s">
        <v>107</v>
      </c>
      <c r="C277" s="63"/>
      <c r="D277" s="63" t="s">
        <v>940</v>
      </c>
      <c r="E277" s="57" t="s">
        <v>35</v>
      </c>
      <c r="F277" s="89">
        <v>2020.0</v>
      </c>
      <c r="G277" s="57">
        <v>2.0</v>
      </c>
      <c r="H277" s="57" t="s">
        <v>46</v>
      </c>
      <c r="I277" s="63" t="s">
        <v>38</v>
      </c>
      <c r="J277" s="57" t="s">
        <v>39</v>
      </c>
      <c r="K277" s="90">
        <v>1.201905858</v>
      </c>
      <c r="L277" s="63"/>
      <c r="M277" s="63"/>
      <c r="N277" s="63"/>
      <c r="O277" s="63"/>
      <c r="P277" s="63"/>
      <c r="Q277" s="63"/>
      <c r="R277" s="63"/>
      <c r="S277" s="63"/>
      <c r="T277" s="63"/>
      <c r="U277" s="67"/>
    </row>
    <row r="278" ht="14.25" hidden="1" customHeight="1">
      <c r="A278" s="13">
        <v>34.0</v>
      </c>
      <c r="B278" s="16" t="s">
        <v>239</v>
      </c>
      <c r="D278" s="12" t="s">
        <v>824</v>
      </c>
      <c r="E278" s="13" t="s">
        <v>35</v>
      </c>
      <c r="F278" s="13">
        <v>2021.0</v>
      </c>
      <c r="G278" s="13">
        <v>2.0</v>
      </c>
      <c r="H278" s="13" t="s">
        <v>43</v>
      </c>
      <c r="I278" s="12" t="s">
        <v>38</v>
      </c>
      <c r="J278" s="13" t="s">
        <v>39</v>
      </c>
      <c r="K278" s="29">
        <v>0.86459029</v>
      </c>
      <c r="U278" s="13"/>
    </row>
    <row r="279" ht="14.25" hidden="1" customHeight="1">
      <c r="A279" s="13">
        <v>34.0</v>
      </c>
      <c r="B279" s="16" t="s">
        <v>239</v>
      </c>
      <c r="D279" s="77" t="s">
        <v>739</v>
      </c>
      <c r="E279" s="13" t="s">
        <v>501</v>
      </c>
      <c r="F279" s="13">
        <v>2021.0</v>
      </c>
      <c r="G279" s="13">
        <v>3.0</v>
      </c>
      <c r="H279" s="13" t="s">
        <v>43</v>
      </c>
      <c r="I279" s="13" t="s">
        <v>114</v>
      </c>
      <c r="J279" s="13" t="s">
        <v>47</v>
      </c>
      <c r="U279" s="13"/>
    </row>
    <row r="280" ht="14.25" hidden="1" customHeight="1">
      <c r="A280" s="57">
        <v>34.0</v>
      </c>
      <c r="B280" s="62" t="s">
        <v>239</v>
      </c>
      <c r="C280" s="63"/>
      <c r="D280" s="79" t="s">
        <v>798</v>
      </c>
      <c r="E280" s="57" t="s">
        <v>501</v>
      </c>
      <c r="F280" s="57">
        <v>2021.0</v>
      </c>
      <c r="G280" s="57">
        <v>3.0</v>
      </c>
      <c r="H280" s="57" t="s">
        <v>36</v>
      </c>
      <c r="I280" s="57" t="s">
        <v>114</v>
      </c>
      <c r="J280" s="57" t="s">
        <v>47</v>
      </c>
      <c r="K280" s="63"/>
      <c r="L280" s="63"/>
      <c r="M280" s="63"/>
      <c r="N280" s="63"/>
      <c r="O280" s="63"/>
      <c r="P280" s="63"/>
      <c r="Q280" s="63"/>
      <c r="R280" s="63"/>
      <c r="S280" s="63"/>
      <c r="T280" s="63"/>
      <c r="U280" s="67"/>
    </row>
    <row r="281" ht="14.25" hidden="1" customHeight="1">
      <c r="A281" s="13">
        <v>45.0</v>
      </c>
      <c r="B281" s="16" t="s">
        <v>1031</v>
      </c>
      <c r="C281" s="155"/>
      <c r="D281" s="83" t="s">
        <v>1097</v>
      </c>
      <c r="E281" s="13" t="s">
        <v>123</v>
      </c>
      <c r="F281" s="13">
        <v>2021.0</v>
      </c>
      <c r="G281" s="13">
        <v>3.0</v>
      </c>
      <c r="H281" s="13" t="s">
        <v>36</v>
      </c>
      <c r="I281" s="13" t="s">
        <v>114</v>
      </c>
      <c r="J281" s="13" t="s">
        <v>71</v>
      </c>
      <c r="U281" s="13"/>
    </row>
    <row r="282" ht="14.25" hidden="1" customHeight="1">
      <c r="A282" s="13">
        <v>33.0</v>
      </c>
      <c r="B282" s="16" t="s">
        <v>236</v>
      </c>
      <c r="D282" s="83" t="s">
        <v>380</v>
      </c>
      <c r="E282" s="13" t="s">
        <v>123</v>
      </c>
      <c r="F282" s="13">
        <v>2020.0</v>
      </c>
      <c r="G282" s="13">
        <v>3.0</v>
      </c>
      <c r="H282" s="13" t="s">
        <v>43</v>
      </c>
      <c r="I282" s="13" t="s">
        <v>114</v>
      </c>
      <c r="J282" s="13" t="s">
        <v>71</v>
      </c>
      <c r="U282" s="13"/>
    </row>
    <row r="283" ht="14.25" hidden="1" customHeight="1">
      <c r="A283" s="57">
        <v>34.0</v>
      </c>
      <c r="B283" s="62" t="s">
        <v>239</v>
      </c>
      <c r="C283" s="63"/>
      <c r="D283" s="79" t="s">
        <v>703</v>
      </c>
      <c r="E283" s="57" t="s">
        <v>501</v>
      </c>
      <c r="F283" s="57">
        <v>2021.0</v>
      </c>
      <c r="G283" s="57">
        <v>3.0</v>
      </c>
      <c r="H283" s="57" t="s">
        <v>43</v>
      </c>
      <c r="I283" s="57" t="s">
        <v>114</v>
      </c>
      <c r="J283" s="57" t="s">
        <v>47</v>
      </c>
      <c r="K283" s="63"/>
      <c r="L283" s="63"/>
      <c r="M283" s="63"/>
      <c r="N283" s="63"/>
      <c r="O283" s="63"/>
      <c r="P283" s="63"/>
      <c r="Q283" s="63"/>
      <c r="R283" s="63"/>
      <c r="S283" s="63"/>
      <c r="T283" s="63"/>
      <c r="U283" s="67"/>
    </row>
    <row r="284" ht="14.25" hidden="1" customHeight="1">
      <c r="A284" s="13">
        <v>39.0</v>
      </c>
      <c r="B284" s="16" t="s">
        <v>256</v>
      </c>
      <c r="C284" s="12" t="s">
        <v>696</v>
      </c>
      <c r="D284" s="12" t="s">
        <v>698</v>
      </c>
      <c r="E284" s="13" t="s">
        <v>700</v>
      </c>
      <c r="F284" s="13">
        <v>2020.0</v>
      </c>
      <c r="G284" s="13">
        <v>1.0</v>
      </c>
      <c r="H284" s="13" t="s">
        <v>36</v>
      </c>
      <c r="I284" s="12" t="s">
        <v>38</v>
      </c>
      <c r="J284" s="13" t="s">
        <v>71</v>
      </c>
      <c r="K284" s="12">
        <v>0.6</v>
      </c>
      <c r="O284" s="12">
        <v>3300.0</v>
      </c>
      <c r="P284" s="12" t="s">
        <v>701</v>
      </c>
      <c r="S284" s="12" t="s">
        <v>66</v>
      </c>
      <c r="U284" s="13"/>
    </row>
    <row r="285" ht="14.25" hidden="1" customHeight="1">
      <c r="A285" s="13">
        <v>36.0</v>
      </c>
      <c r="B285" s="16" t="s">
        <v>84</v>
      </c>
      <c r="C285" s="12" t="s">
        <v>154</v>
      </c>
      <c r="D285" s="12" t="s">
        <v>154</v>
      </c>
      <c r="E285" s="13" t="s">
        <v>70</v>
      </c>
      <c r="F285" s="13">
        <v>2022.0</v>
      </c>
      <c r="G285" s="13">
        <v>1.0</v>
      </c>
      <c r="H285" s="13" t="s">
        <v>43</v>
      </c>
      <c r="I285" s="12" t="s">
        <v>44</v>
      </c>
      <c r="J285" s="13" t="s">
        <v>71</v>
      </c>
      <c r="K285" s="12">
        <v>0.9</v>
      </c>
      <c r="O285" s="12">
        <v>96000.0</v>
      </c>
      <c r="P285" s="12">
        <v>1.43</v>
      </c>
      <c r="S285" s="12" t="s">
        <v>129</v>
      </c>
      <c r="T285" s="12" t="s">
        <v>52</v>
      </c>
      <c r="U285" s="13"/>
    </row>
    <row r="286" ht="14.25" hidden="1" customHeight="1">
      <c r="A286" s="57">
        <v>37.0</v>
      </c>
      <c r="B286" s="62" t="s">
        <v>107</v>
      </c>
      <c r="C286" s="63" t="s">
        <v>289</v>
      </c>
      <c r="D286" s="63" t="s">
        <v>948</v>
      </c>
      <c r="E286" s="57" t="s">
        <v>283</v>
      </c>
      <c r="F286" s="57">
        <v>2021.0</v>
      </c>
      <c r="G286" s="57">
        <v>1.0</v>
      </c>
      <c r="H286" s="57" t="s">
        <v>43</v>
      </c>
      <c r="I286" s="63" t="s">
        <v>44</v>
      </c>
      <c r="J286" s="57" t="s">
        <v>39</v>
      </c>
      <c r="K286" s="92">
        <v>0.956123802369802</v>
      </c>
      <c r="L286" s="63"/>
      <c r="M286" s="63"/>
      <c r="N286" s="63"/>
      <c r="O286" s="63">
        <v>1100.0</v>
      </c>
      <c r="P286" s="92">
        <v>0.986706188938974</v>
      </c>
      <c r="Q286" s="63"/>
      <c r="R286" s="63"/>
      <c r="S286" s="63" t="s">
        <v>129</v>
      </c>
      <c r="T286" s="63"/>
      <c r="U286" s="67"/>
    </row>
    <row r="287" ht="14.25" hidden="1" customHeight="1">
      <c r="A287" s="13">
        <v>37.0</v>
      </c>
      <c r="B287" s="16" t="s">
        <v>107</v>
      </c>
      <c r="D287" s="77" t="s">
        <v>935</v>
      </c>
      <c r="E287" s="13" t="s">
        <v>501</v>
      </c>
      <c r="F287" s="13">
        <v>2021.0</v>
      </c>
      <c r="G287" s="13">
        <v>3.0</v>
      </c>
      <c r="H287" s="13" t="s">
        <v>43</v>
      </c>
      <c r="I287" s="13" t="s">
        <v>114</v>
      </c>
      <c r="J287" s="13" t="s">
        <v>47</v>
      </c>
      <c r="U287" s="13"/>
    </row>
    <row r="288" ht="14.25" hidden="1" customHeight="1">
      <c r="A288" s="13">
        <v>34.0</v>
      </c>
      <c r="B288" s="16" t="s">
        <v>239</v>
      </c>
      <c r="D288" s="77" t="s">
        <v>777</v>
      </c>
      <c r="E288" s="13" t="s">
        <v>501</v>
      </c>
      <c r="F288" s="13">
        <v>2021.0</v>
      </c>
      <c r="G288" s="13">
        <v>3.0</v>
      </c>
      <c r="H288" s="13" t="s">
        <v>36</v>
      </c>
      <c r="I288" s="13" t="s">
        <v>114</v>
      </c>
      <c r="J288" s="13" t="s">
        <v>47</v>
      </c>
      <c r="U288" s="13"/>
    </row>
    <row r="289" ht="14.25" hidden="1" customHeight="1">
      <c r="A289" s="57">
        <v>34.0</v>
      </c>
      <c r="B289" s="62" t="s">
        <v>239</v>
      </c>
      <c r="C289" s="63"/>
      <c r="D289" s="123" t="s">
        <v>462</v>
      </c>
      <c r="E289" s="57" t="s">
        <v>123</v>
      </c>
      <c r="F289" s="57">
        <v>2020.0</v>
      </c>
      <c r="G289" s="57">
        <v>3.0</v>
      </c>
      <c r="H289" s="57" t="s">
        <v>43</v>
      </c>
      <c r="I289" s="57" t="s">
        <v>114</v>
      </c>
      <c r="J289" s="63" t="s">
        <v>47</v>
      </c>
      <c r="K289" s="63"/>
      <c r="L289" s="63"/>
      <c r="M289" s="63"/>
      <c r="N289" s="63"/>
      <c r="O289" s="63"/>
      <c r="P289" s="63"/>
      <c r="Q289" s="63"/>
      <c r="R289" s="63"/>
      <c r="S289" s="63"/>
      <c r="T289" s="63"/>
      <c r="U289" s="67"/>
    </row>
    <row r="290" ht="14.25" hidden="1" customHeight="1">
      <c r="A290" s="13">
        <v>45.0</v>
      </c>
      <c r="B290" s="16" t="s">
        <v>1031</v>
      </c>
      <c r="C290" s="12" t="s">
        <v>289</v>
      </c>
      <c r="D290" s="12" t="s">
        <v>1088</v>
      </c>
      <c r="E290" s="13" t="s">
        <v>123</v>
      </c>
      <c r="F290" s="13">
        <v>2021.0</v>
      </c>
      <c r="G290" s="13">
        <v>1.0</v>
      </c>
      <c r="H290" s="13" t="s">
        <v>43</v>
      </c>
      <c r="I290" s="12" t="s">
        <v>44</v>
      </c>
      <c r="J290" s="13" t="s">
        <v>71</v>
      </c>
      <c r="K290" s="12">
        <v>0.98</v>
      </c>
      <c r="O290" s="12" t="s">
        <v>701</v>
      </c>
      <c r="P290" s="12">
        <v>0.81</v>
      </c>
      <c r="S290" s="12" t="s">
        <v>129</v>
      </c>
      <c r="U290" s="13"/>
    </row>
    <row r="291" ht="14.25" hidden="1" customHeight="1">
      <c r="A291" s="13">
        <v>35.0</v>
      </c>
      <c r="B291" s="16" t="s">
        <v>180</v>
      </c>
      <c r="D291" s="77" t="s">
        <v>230</v>
      </c>
      <c r="E291" s="13" t="s">
        <v>217</v>
      </c>
      <c r="F291" s="13">
        <v>2021.0</v>
      </c>
      <c r="G291" s="13">
        <v>3.0</v>
      </c>
      <c r="H291" s="13" t="s">
        <v>43</v>
      </c>
      <c r="I291" s="13" t="s">
        <v>114</v>
      </c>
      <c r="J291" s="13" t="s">
        <v>189</v>
      </c>
      <c r="U291" s="13"/>
    </row>
    <row r="292" ht="14.25" hidden="1" customHeight="1">
      <c r="A292" s="13">
        <v>35.0</v>
      </c>
      <c r="B292" s="16" t="s">
        <v>180</v>
      </c>
      <c r="D292" s="77" t="s">
        <v>232</v>
      </c>
      <c r="E292" s="13" t="s">
        <v>217</v>
      </c>
      <c r="F292" s="13">
        <v>2021.0</v>
      </c>
      <c r="G292" s="13">
        <v>3.0</v>
      </c>
      <c r="H292" s="13" t="s">
        <v>43</v>
      </c>
      <c r="I292" s="13" t="s">
        <v>114</v>
      </c>
      <c r="J292" s="13" t="s">
        <v>189</v>
      </c>
      <c r="U292" s="13"/>
    </row>
    <row r="293" ht="14.25" hidden="1" customHeight="1">
      <c r="A293" s="13">
        <v>34.0</v>
      </c>
      <c r="B293" s="16" t="s">
        <v>239</v>
      </c>
      <c r="C293" s="12" t="s">
        <v>280</v>
      </c>
      <c r="D293" s="12" t="s">
        <v>281</v>
      </c>
      <c r="E293" s="13" t="s">
        <v>283</v>
      </c>
      <c r="F293" s="13">
        <v>2021.0</v>
      </c>
      <c r="G293" s="13">
        <v>1.0</v>
      </c>
      <c r="H293" s="13" t="s">
        <v>46</v>
      </c>
      <c r="I293" s="12" t="s">
        <v>44</v>
      </c>
      <c r="J293" s="13" t="s">
        <v>47</v>
      </c>
      <c r="K293" s="24">
        <v>1.37463953509513</v>
      </c>
      <c r="O293" s="12">
        <v>57.0</v>
      </c>
      <c r="P293" s="24">
        <v>1.50902405798634</v>
      </c>
      <c r="S293" s="12" t="s">
        <v>62</v>
      </c>
      <c r="U293" s="13"/>
    </row>
    <row r="294" ht="14.25" hidden="1" customHeight="1">
      <c r="A294" s="57">
        <v>34.0</v>
      </c>
      <c r="B294" s="62" t="s">
        <v>239</v>
      </c>
      <c r="C294" s="63"/>
      <c r="D294" s="79" t="s">
        <v>499</v>
      </c>
      <c r="E294" s="57" t="s">
        <v>501</v>
      </c>
      <c r="F294" s="57">
        <v>2021.0</v>
      </c>
      <c r="G294" s="57">
        <v>3.0</v>
      </c>
      <c r="H294" s="57" t="s">
        <v>43</v>
      </c>
      <c r="I294" s="57" t="s">
        <v>114</v>
      </c>
      <c r="J294" s="57" t="s">
        <v>47</v>
      </c>
      <c r="K294" s="63"/>
      <c r="L294" s="63"/>
      <c r="M294" s="63"/>
      <c r="N294" s="63"/>
      <c r="O294" s="63"/>
      <c r="P294" s="63"/>
      <c r="Q294" s="63"/>
      <c r="R294" s="63"/>
      <c r="S294" s="63"/>
      <c r="T294" s="63"/>
      <c r="U294" s="67"/>
    </row>
    <row r="295" ht="14.25" hidden="1" customHeight="1">
      <c r="A295" s="57">
        <v>34.0</v>
      </c>
      <c r="B295" s="62" t="s">
        <v>239</v>
      </c>
      <c r="C295" s="63"/>
      <c r="D295" s="79" t="s">
        <v>506</v>
      </c>
      <c r="E295" s="57" t="s">
        <v>501</v>
      </c>
      <c r="F295" s="57">
        <v>2021.0</v>
      </c>
      <c r="G295" s="57">
        <v>3.0</v>
      </c>
      <c r="H295" s="57" t="s">
        <v>43</v>
      </c>
      <c r="I295" s="57" t="s">
        <v>114</v>
      </c>
      <c r="J295" s="57" t="s">
        <v>47</v>
      </c>
      <c r="K295" s="63"/>
      <c r="L295" s="63"/>
      <c r="M295" s="63"/>
      <c r="N295" s="63"/>
      <c r="O295" s="63"/>
      <c r="P295" s="63"/>
      <c r="Q295" s="63"/>
      <c r="R295" s="63"/>
      <c r="S295" s="63"/>
      <c r="T295" s="63"/>
      <c r="U295" s="67"/>
    </row>
    <row r="296" ht="14.25" hidden="1" customHeight="1">
      <c r="A296" s="57">
        <v>34.0</v>
      </c>
      <c r="B296" s="62" t="s">
        <v>239</v>
      </c>
      <c r="C296" s="63"/>
      <c r="D296" s="123" t="s">
        <v>509</v>
      </c>
      <c r="E296" s="57" t="s">
        <v>123</v>
      </c>
      <c r="F296" s="57">
        <v>2020.0</v>
      </c>
      <c r="G296" s="57">
        <v>3.0</v>
      </c>
      <c r="H296" s="57" t="s">
        <v>36</v>
      </c>
      <c r="I296" s="57" t="s">
        <v>114</v>
      </c>
      <c r="J296" s="63" t="s">
        <v>47</v>
      </c>
      <c r="K296" s="63"/>
      <c r="L296" s="63"/>
      <c r="M296" s="63"/>
      <c r="N296" s="63"/>
      <c r="O296" s="63"/>
      <c r="P296" s="63"/>
      <c r="Q296" s="63"/>
      <c r="R296" s="63"/>
      <c r="S296" s="63"/>
      <c r="T296" s="63"/>
      <c r="U296" s="67"/>
    </row>
    <row r="297" ht="14.25" hidden="1" customHeight="1">
      <c r="A297" s="13">
        <v>34.0</v>
      </c>
      <c r="B297" s="16" t="s">
        <v>239</v>
      </c>
      <c r="D297" s="77" t="s">
        <v>812</v>
      </c>
      <c r="E297" s="13" t="s">
        <v>501</v>
      </c>
      <c r="F297" s="13">
        <v>2021.0</v>
      </c>
      <c r="G297" s="13">
        <v>3.0</v>
      </c>
      <c r="H297" s="13" t="s">
        <v>36</v>
      </c>
      <c r="I297" s="13" t="s">
        <v>114</v>
      </c>
      <c r="J297" s="13" t="s">
        <v>47</v>
      </c>
      <c r="U297" s="13"/>
    </row>
    <row r="298" ht="14.25" hidden="1" customHeight="1">
      <c r="A298" s="13">
        <v>34.0</v>
      </c>
      <c r="B298" s="16" t="s">
        <v>239</v>
      </c>
      <c r="D298" s="77" t="s">
        <v>815</v>
      </c>
      <c r="E298" s="13" t="s">
        <v>501</v>
      </c>
      <c r="F298" s="13">
        <v>2021.0</v>
      </c>
      <c r="G298" s="13">
        <v>3.0</v>
      </c>
      <c r="H298" s="13" t="s">
        <v>36</v>
      </c>
      <c r="I298" s="13" t="s">
        <v>114</v>
      </c>
      <c r="J298" s="13" t="s">
        <v>47</v>
      </c>
      <c r="U298" s="13"/>
    </row>
    <row r="299" ht="14.25" hidden="1" customHeight="1">
      <c r="A299" s="13">
        <v>34.0</v>
      </c>
      <c r="B299" s="16" t="s">
        <v>239</v>
      </c>
      <c r="D299" s="77" t="s">
        <v>880</v>
      </c>
      <c r="E299" s="13" t="s">
        <v>501</v>
      </c>
      <c r="F299" s="13">
        <v>2021.0</v>
      </c>
      <c r="G299" s="13">
        <v>3.0</v>
      </c>
      <c r="H299" s="13" t="s">
        <v>43</v>
      </c>
      <c r="I299" s="13" t="s">
        <v>114</v>
      </c>
      <c r="J299" s="13" t="s">
        <v>47</v>
      </c>
      <c r="U299" s="13"/>
    </row>
    <row r="300" ht="14.25" hidden="1" customHeight="1">
      <c r="A300" s="13">
        <v>36.0</v>
      </c>
      <c r="B300" s="16" t="s">
        <v>84</v>
      </c>
      <c r="C300" s="12" t="s">
        <v>95</v>
      </c>
      <c r="D300" s="12" t="s">
        <v>97</v>
      </c>
      <c r="E300" s="13" t="s">
        <v>35</v>
      </c>
      <c r="F300" s="13">
        <v>2021.0</v>
      </c>
      <c r="G300" s="13">
        <v>2.0</v>
      </c>
      <c r="H300" s="13" t="s">
        <v>43</v>
      </c>
      <c r="I300" s="12" t="s">
        <v>38</v>
      </c>
      <c r="J300" s="13" t="s">
        <v>39</v>
      </c>
      <c r="K300" s="29">
        <v>1.173120166</v>
      </c>
      <c r="U300" s="13"/>
    </row>
    <row r="301" ht="14.25" hidden="1" customHeight="1">
      <c r="A301" s="57">
        <v>38.0</v>
      </c>
      <c r="B301" s="62" t="s">
        <v>31</v>
      </c>
      <c r="C301" s="63" t="s">
        <v>64</v>
      </c>
      <c r="D301" s="63" t="s">
        <v>83</v>
      </c>
      <c r="E301" s="57" t="s">
        <v>35</v>
      </c>
      <c r="F301" s="57">
        <v>2021.0</v>
      </c>
      <c r="G301" s="57">
        <v>2.0</v>
      </c>
      <c r="H301" s="57" t="s">
        <v>43</v>
      </c>
      <c r="I301" s="63" t="s">
        <v>38</v>
      </c>
      <c r="J301" s="57" t="s">
        <v>39</v>
      </c>
      <c r="K301" s="97">
        <v>1.191887295</v>
      </c>
      <c r="L301" s="63"/>
      <c r="M301" s="63"/>
      <c r="N301" s="63"/>
      <c r="O301" s="63"/>
      <c r="P301" s="63"/>
      <c r="Q301" s="63"/>
      <c r="R301" s="63"/>
      <c r="S301" s="63"/>
      <c r="T301" s="63"/>
      <c r="U301" s="67"/>
    </row>
    <row r="302" ht="14.25" hidden="1" customHeight="1">
      <c r="A302" s="57">
        <v>37.0</v>
      </c>
      <c r="B302" s="62" t="s">
        <v>107</v>
      </c>
      <c r="C302" s="63"/>
      <c r="D302" s="88" t="s">
        <v>460</v>
      </c>
      <c r="E302" s="57" t="s">
        <v>35</v>
      </c>
      <c r="F302" s="89">
        <v>2020.0</v>
      </c>
      <c r="G302" s="57">
        <v>2.0</v>
      </c>
      <c r="H302" s="57" t="s">
        <v>43</v>
      </c>
      <c r="I302" s="63" t="s">
        <v>38</v>
      </c>
      <c r="J302" s="57" t="s">
        <v>39</v>
      </c>
      <c r="K302" s="90">
        <v>0.895351702</v>
      </c>
      <c r="L302" s="63"/>
      <c r="M302" s="63"/>
      <c r="N302" s="63"/>
      <c r="O302" s="63"/>
      <c r="P302" s="63"/>
      <c r="Q302" s="63"/>
      <c r="R302" s="63"/>
      <c r="S302" s="63"/>
      <c r="T302" s="63"/>
      <c r="U302" s="67"/>
    </row>
    <row r="303" ht="14.25" hidden="1" customHeight="1">
      <c r="A303" s="13">
        <v>31.0</v>
      </c>
      <c r="B303" s="16" t="s">
        <v>242</v>
      </c>
      <c r="D303" s="12" t="s">
        <v>255</v>
      </c>
      <c r="E303" s="13" t="s">
        <v>35</v>
      </c>
      <c r="F303" s="20">
        <v>2020.0</v>
      </c>
      <c r="G303" s="13">
        <v>2.0</v>
      </c>
      <c r="H303" s="13" t="s">
        <v>46</v>
      </c>
      <c r="I303" s="12" t="s">
        <v>38</v>
      </c>
      <c r="J303" s="13" t="s">
        <v>39</v>
      </c>
      <c r="K303" s="23">
        <v>1.312661327</v>
      </c>
      <c r="U303" s="13"/>
    </row>
    <row r="304" ht="14.25" hidden="1" customHeight="1">
      <c r="A304" s="13">
        <v>42.0</v>
      </c>
      <c r="B304" s="16" t="s">
        <v>966</v>
      </c>
      <c r="D304" s="31" t="s">
        <v>975</v>
      </c>
      <c r="E304" s="13" t="s">
        <v>35</v>
      </c>
      <c r="F304" s="20">
        <v>2020.0</v>
      </c>
      <c r="G304" s="13">
        <v>2.0</v>
      </c>
      <c r="H304" s="13" t="s">
        <v>43</v>
      </c>
      <c r="I304" s="12" t="s">
        <v>38</v>
      </c>
      <c r="J304" s="13" t="s">
        <v>39</v>
      </c>
      <c r="K304" s="23">
        <v>1.115100889</v>
      </c>
      <c r="U304" s="13"/>
    </row>
    <row r="305" ht="14.25" hidden="1" customHeight="1">
      <c r="A305" s="13">
        <v>34.0</v>
      </c>
      <c r="B305" s="16" t="s">
        <v>239</v>
      </c>
      <c r="C305" s="155"/>
      <c r="D305" s="12" t="s">
        <v>241</v>
      </c>
      <c r="E305" s="13" t="s">
        <v>35</v>
      </c>
      <c r="F305" s="20">
        <v>2020.0</v>
      </c>
      <c r="G305" s="13">
        <v>2.0</v>
      </c>
      <c r="H305" s="13" t="s">
        <v>36</v>
      </c>
      <c r="I305" s="12" t="s">
        <v>38</v>
      </c>
      <c r="J305" s="13" t="s">
        <v>39</v>
      </c>
      <c r="K305" s="23">
        <v>0.662010002</v>
      </c>
      <c r="U305" s="13"/>
    </row>
    <row r="306" ht="14.25" hidden="1" customHeight="1">
      <c r="A306" s="57">
        <v>37.0</v>
      </c>
      <c r="B306" s="62" t="s">
        <v>107</v>
      </c>
      <c r="C306" s="63"/>
      <c r="D306" s="63" t="s">
        <v>938</v>
      </c>
      <c r="E306" s="57" t="s">
        <v>35</v>
      </c>
      <c r="F306" s="57">
        <v>2021.0</v>
      </c>
      <c r="G306" s="57">
        <v>2.0</v>
      </c>
      <c r="H306" s="57" t="s">
        <v>43</v>
      </c>
      <c r="I306" s="63" t="s">
        <v>38</v>
      </c>
      <c r="J306" s="57" t="s">
        <v>39</v>
      </c>
      <c r="K306" s="97">
        <v>1.186036985</v>
      </c>
      <c r="L306" s="63"/>
      <c r="M306" s="63"/>
      <c r="N306" s="63"/>
      <c r="O306" s="63"/>
      <c r="P306" s="63"/>
      <c r="Q306" s="63"/>
      <c r="R306" s="63"/>
      <c r="S306" s="63"/>
      <c r="T306" s="63"/>
      <c r="U306" s="67"/>
    </row>
    <row r="307" ht="14.25" hidden="1" customHeight="1">
      <c r="A307" s="13">
        <v>37.0</v>
      </c>
      <c r="B307" s="16" t="s">
        <v>107</v>
      </c>
      <c r="D307" s="12" t="s">
        <v>947</v>
      </c>
      <c r="E307" s="13" t="s">
        <v>35</v>
      </c>
      <c r="F307" s="13">
        <v>2021.0</v>
      </c>
      <c r="G307" s="13">
        <v>2.0</v>
      </c>
      <c r="H307" s="13" t="s">
        <v>43</v>
      </c>
      <c r="I307" s="12" t="s">
        <v>38</v>
      </c>
      <c r="J307" s="13" t="s">
        <v>39</v>
      </c>
      <c r="K307" s="29">
        <v>1.113603035</v>
      </c>
      <c r="U307" s="13"/>
    </row>
    <row r="308" ht="14.25" hidden="1" customHeight="1">
      <c r="A308" s="13">
        <v>38.0</v>
      </c>
      <c r="B308" s="16" t="s">
        <v>31</v>
      </c>
      <c r="D308" s="12" t="s">
        <v>63</v>
      </c>
      <c r="E308" s="13" t="s">
        <v>35</v>
      </c>
      <c r="F308" s="20">
        <v>2020.0</v>
      </c>
      <c r="G308" s="13">
        <v>2.0</v>
      </c>
      <c r="H308" s="13" t="s">
        <v>36</v>
      </c>
      <c r="I308" s="12" t="s">
        <v>38</v>
      </c>
      <c r="J308" s="13" t="s">
        <v>39</v>
      </c>
      <c r="K308" s="23">
        <v>0.327073828</v>
      </c>
      <c r="U308" s="13"/>
    </row>
    <row r="309" ht="14.25" hidden="1" customHeight="1">
      <c r="A309" s="13">
        <v>38.0</v>
      </c>
      <c r="B309" s="16" t="s">
        <v>31</v>
      </c>
      <c r="D309" s="12" t="s">
        <v>58</v>
      </c>
      <c r="E309" s="13" t="s">
        <v>35</v>
      </c>
      <c r="F309" s="20">
        <v>2020.0</v>
      </c>
      <c r="G309" s="13">
        <v>2.0</v>
      </c>
      <c r="H309" s="13" t="s">
        <v>46</v>
      </c>
      <c r="I309" s="12" t="s">
        <v>38</v>
      </c>
      <c r="J309" s="13" t="s">
        <v>39</v>
      </c>
      <c r="K309" s="23">
        <v>1.262418533</v>
      </c>
      <c r="U309" s="13"/>
    </row>
    <row r="310" ht="14.25" hidden="1" customHeight="1">
      <c r="A310" s="13">
        <v>38.0</v>
      </c>
      <c r="B310" s="16" t="s">
        <v>31</v>
      </c>
      <c r="D310" s="12" t="s">
        <v>61</v>
      </c>
      <c r="E310" s="13" t="s">
        <v>35</v>
      </c>
      <c r="F310" s="13">
        <v>2021.0</v>
      </c>
      <c r="G310" s="13">
        <v>2.0</v>
      </c>
      <c r="H310" s="13" t="s">
        <v>36</v>
      </c>
      <c r="I310" s="12" t="s">
        <v>38</v>
      </c>
      <c r="J310" s="13" t="s">
        <v>39</v>
      </c>
      <c r="K310" s="29">
        <v>0.685660532</v>
      </c>
      <c r="U310" s="13"/>
    </row>
    <row r="311" ht="14.25" hidden="1" customHeight="1">
      <c r="A311" s="57">
        <v>34.0</v>
      </c>
      <c r="B311" s="62" t="s">
        <v>239</v>
      </c>
      <c r="C311" s="63"/>
      <c r="D311" s="88" t="s">
        <v>775</v>
      </c>
      <c r="E311" s="57" t="s">
        <v>35</v>
      </c>
      <c r="F311" s="89">
        <v>2020.0</v>
      </c>
      <c r="G311" s="57">
        <v>2.0</v>
      </c>
      <c r="H311" s="57" t="s">
        <v>43</v>
      </c>
      <c r="I311" s="63" t="s">
        <v>38</v>
      </c>
      <c r="J311" s="57" t="s">
        <v>39</v>
      </c>
      <c r="K311" s="90">
        <v>1.15100822</v>
      </c>
      <c r="L311" s="63"/>
      <c r="M311" s="63"/>
      <c r="N311" s="63"/>
      <c r="O311" s="63"/>
      <c r="P311" s="63"/>
      <c r="Q311" s="63"/>
      <c r="R311" s="63"/>
      <c r="S311" s="63"/>
      <c r="T311" s="63"/>
      <c r="U311" s="67"/>
    </row>
    <row r="312" ht="14.25" hidden="1" customHeight="1">
      <c r="A312" s="13">
        <v>34.0</v>
      </c>
      <c r="B312" s="16" t="s">
        <v>239</v>
      </c>
      <c r="D312" s="12" t="s">
        <v>780</v>
      </c>
      <c r="E312" s="13" t="s">
        <v>35</v>
      </c>
      <c r="F312" s="20">
        <v>2020.0</v>
      </c>
      <c r="G312" s="13">
        <v>2.0</v>
      </c>
      <c r="H312" s="13" t="s">
        <v>46</v>
      </c>
      <c r="I312" s="12" t="s">
        <v>38</v>
      </c>
      <c r="J312" s="13" t="s">
        <v>39</v>
      </c>
      <c r="K312" s="23">
        <v>1.250951627</v>
      </c>
      <c r="U312" s="13"/>
    </row>
    <row r="313" ht="14.25" hidden="1" customHeight="1">
      <c r="A313" s="13">
        <v>34.0</v>
      </c>
      <c r="B313" s="16" t="s">
        <v>239</v>
      </c>
      <c r="D313" s="31" t="s">
        <v>782</v>
      </c>
      <c r="E313" s="13" t="s">
        <v>35</v>
      </c>
      <c r="F313" s="20">
        <v>2020.0</v>
      </c>
      <c r="G313" s="13">
        <v>2.0</v>
      </c>
      <c r="H313" s="13" t="s">
        <v>43</v>
      </c>
      <c r="I313" s="12" t="s">
        <v>38</v>
      </c>
      <c r="J313" s="13" t="s">
        <v>39</v>
      </c>
      <c r="K313" s="23">
        <v>1.185226448</v>
      </c>
      <c r="U313" s="13"/>
    </row>
    <row r="314" ht="14.25" hidden="1" customHeight="1">
      <c r="A314" s="57">
        <v>57.0</v>
      </c>
      <c r="B314" s="62" t="s">
        <v>1104</v>
      </c>
      <c r="C314" s="63"/>
      <c r="D314" s="63" t="s">
        <v>1107</v>
      </c>
      <c r="E314" s="57" t="s">
        <v>35</v>
      </c>
      <c r="F314" s="89">
        <v>2020.0</v>
      </c>
      <c r="G314" s="57">
        <v>2.0</v>
      </c>
      <c r="H314" s="57" t="s">
        <v>36</v>
      </c>
      <c r="I314" s="63" t="s">
        <v>38</v>
      </c>
      <c r="J314" s="57" t="s">
        <v>39</v>
      </c>
      <c r="K314" s="90">
        <v>0.75550007</v>
      </c>
      <c r="L314" s="63"/>
      <c r="M314" s="63"/>
      <c r="N314" s="63"/>
      <c r="O314" s="63"/>
      <c r="P314" s="63"/>
      <c r="Q314" s="63"/>
      <c r="R314" s="63"/>
      <c r="S314" s="63"/>
      <c r="T314" s="63"/>
      <c r="U314" s="67"/>
    </row>
    <row r="315" ht="14.25" hidden="1" customHeight="1">
      <c r="A315" s="13">
        <v>42.0</v>
      </c>
      <c r="B315" s="16" t="s">
        <v>966</v>
      </c>
      <c r="D315" s="12" t="s">
        <v>983</v>
      </c>
      <c r="E315" s="13" t="s">
        <v>186</v>
      </c>
      <c r="F315" s="13">
        <v>2021.0</v>
      </c>
      <c r="G315" s="13">
        <v>2.0</v>
      </c>
      <c r="H315" s="13" t="s">
        <v>36</v>
      </c>
      <c r="I315" s="12" t="s">
        <v>38</v>
      </c>
      <c r="J315" s="13" t="s">
        <v>985</v>
      </c>
      <c r="K315" s="29">
        <v>0.746906782</v>
      </c>
      <c r="U315" s="13"/>
    </row>
    <row r="316" ht="14.25" hidden="1" customHeight="1">
      <c r="A316" s="57">
        <v>42.0</v>
      </c>
      <c r="B316" s="62" t="s">
        <v>966</v>
      </c>
      <c r="C316" s="181"/>
      <c r="D316" s="63" t="s">
        <v>991</v>
      </c>
      <c r="E316" s="57" t="s">
        <v>35</v>
      </c>
      <c r="F316" s="89">
        <v>2018.0</v>
      </c>
      <c r="G316" s="57">
        <v>2.0</v>
      </c>
      <c r="H316" s="57" t="s">
        <v>36</v>
      </c>
      <c r="I316" s="63" t="s">
        <v>38</v>
      </c>
      <c r="J316" s="57" t="s">
        <v>985</v>
      </c>
      <c r="K316" s="90">
        <v>0.672480267</v>
      </c>
      <c r="L316" s="63"/>
      <c r="M316" s="63"/>
      <c r="N316" s="63"/>
      <c r="O316" s="63"/>
      <c r="P316" s="63"/>
      <c r="Q316" s="63"/>
      <c r="R316" s="63"/>
      <c r="S316" s="63"/>
      <c r="T316" s="63"/>
      <c r="U316" s="67"/>
    </row>
    <row r="317" ht="14.25" hidden="1" customHeight="1">
      <c r="A317" s="13">
        <v>34.0</v>
      </c>
      <c r="B317" s="16" t="s">
        <v>239</v>
      </c>
      <c r="D317" s="12" t="s">
        <v>462</v>
      </c>
      <c r="E317" s="13" t="s">
        <v>186</v>
      </c>
      <c r="F317" s="13">
        <v>2021.0</v>
      </c>
      <c r="G317" s="13">
        <v>2.0</v>
      </c>
      <c r="H317" s="13" t="s">
        <v>46</v>
      </c>
      <c r="I317" s="12" t="s">
        <v>38</v>
      </c>
      <c r="J317" s="13" t="s">
        <v>47</v>
      </c>
      <c r="K317" s="29">
        <v>1.547782471</v>
      </c>
      <c r="U317" s="13"/>
    </row>
    <row r="318" ht="14.25" hidden="1" customHeight="1">
      <c r="A318" s="13">
        <v>47.0</v>
      </c>
      <c r="B318" s="16" t="s">
        <v>1102</v>
      </c>
      <c r="D318" s="12" t="s">
        <v>1103</v>
      </c>
      <c r="E318" s="13" t="s">
        <v>35</v>
      </c>
      <c r="F318" s="20">
        <v>2020.0</v>
      </c>
      <c r="G318" s="13">
        <v>2.0</v>
      </c>
      <c r="H318" s="13" t="s">
        <v>36</v>
      </c>
      <c r="I318" s="12" t="s">
        <v>38</v>
      </c>
      <c r="J318" s="13" t="s">
        <v>39</v>
      </c>
      <c r="K318" s="23">
        <v>0.607294959</v>
      </c>
      <c r="U318" s="13"/>
    </row>
    <row r="319" ht="14.25" hidden="1" customHeight="1">
      <c r="A319" s="13">
        <v>31.0</v>
      </c>
      <c r="B319" s="16" t="s">
        <v>242</v>
      </c>
      <c r="D319" s="12" t="s">
        <v>249</v>
      </c>
      <c r="E319" s="13" t="s">
        <v>35</v>
      </c>
      <c r="F319" s="20">
        <v>2020.0</v>
      </c>
      <c r="G319" s="13">
        <v>2.0</v>
      </c>
      <c r="H319" s="13" t="s">
        <v>36</v>
      </c>
      <c r="I319" s="12" t="s">
        <v>38</v>
      </c>
      <c r="J319" s="13" t="s">
        <v>39</v>
      </c>
      <c r="K319" s="23">
        <v>0.682181916</v>
      </c>
      <c r="U319" s="13"/>
    </row>
    <row r="320" ht="14.25" hidden="1" customHeight="1">
      <c r="A320" s="57">
        <v>37.0</v>
      </c>
      <c r="B320" s="62" t="s">
        <v>107</v>
      </c>
      <c r="C320" s="63"/>
      <c r="D320" s="63" t="s">
        <v>870</v>
      </c>
      <c r="E320" s="57" t="s">
        <v>35</v>
      </c>
      <c r="F320" s="89">
        <v>2020.0</v>
      </c>
      <c r="G320" s="57">
        <v>2.0</v>
      </c>
      <c r="H320" s="57" t="s">
        <v>46</v>
      </c>
      <c r="I320" s="63" t="s">
        <v>38</v>
      </c>
      <c r="J320" s="57" t="s">
        <v>39</v>
      </c>
      <c r="K320" s="90">
        <v>1.267380963</v>
      </c>
      <c r="L320" s="63"/>
      <c r="M320" s="63"/>
      <c r="N320" s="63"/>
      <c r="O320" s="63"/>
      <c r="P320" s="63"/>
      <c r="Q320" s="63"/>
      <c r="R320" s="63"/>
      <c r="S320" s="63"/>
      <c r="T320" s="63"/>
      <c r="U320" s="67"/>
    </row>
    <row r="321" ht="14.25" hidden="1" customHeight="1">
      <c r="A321" s="13">
        <v>38.0</v>
      </c>
      <c r="B321" s="16" t="s">
        <v>31</v>
      </c>
      <c r="D321" s="31" t="s">
        <v>466</v>
      </c>
      <c r="E321" s="13" t="s">
        <v>35</v>
      </c>
      <c r="F321" s="20">
        <v>2020.0</v>
      </c>
      <c r="G321" s="13">
        <v>2.0</v>
      </c>
      <c r="H321" s="13" t="s">
        <v>43</v>
      </c>
      <c r="I321" s="12" t="s">
        <v>38</v>
      </c>
      <c r="J321" s="13" t="s">
        <v>39</v>
      </c>
      <c r="K321" s="23">
        <v>0.950576866</v>
      </c>
      <c r="U321" s="13"/>
    </row>
    <row r="322" ht="14.25" hidden="1" customHeight="1">
      <c r="A322" s="13">
        <v>38.0</v>
      </c>
      <c r="B322" s="16" t="s">
        <v>31</v>
      </c>
      <c r="D322" s="12" t="s">
        <v>34</v>
      </c>
      <c r="E322" s="13" t="s">
        <v>35</v>
      </c>
      <c r="F322" s="20">
        <v>2020.0</v>
      </c>
      <c r="G322" s="13">
        <v>2.0</v>
      </c>
      <c r="H322" s="13" t="s">
        <v>36</v>
      </c>
      <c r="I322" s="12" t="s">
        <v>38</v>
      </c>
      <c r="J322" s="13" t="s">
        <v>39</v>
      </c>
      <c r="K322" s="23">
        <v>0.545983079</v>
      </c>
      <c r="U322" s="13"/>
    </row>
    <row r="323" ht="14.25" hidden="1" customHeight="1">
      <c r="A323" s="57">
        <v>34.0</v>
      </c>
      <c r="B323" s="62" t="s">
        <v>239</v>
      </c>
      <c r="C323" s="63" t="s">
        <v>705</v>
      </c>
      <c r="D323" s="88" t="s">
        <v>706</v>
      </c>
      <c r="E323" s="57" t="s">
        <v>35</v>
      </c>
      <c r="F323" s="89">
        <v>2020.0</v>
      </c>
      <c r="G323" s="57">
        <v>2.0</v>
      </c>
      <c r="H323" s="57" t="s">
        <v>43</v>
      </c>
      <c r="I323" s="63" t="s">
        <v>38</v>
      </c>
      <c r="J323" s="57" t="s">
        <v>39</v>
      </c>
      <c r="K323" s="90">
        <v>1.040220077</v>
      </c>
      <c r="L323" s="63"/>
      <c r="M323" s="63"/>
      <c r="N323" s="63"/>
      <c r="O323" s="63"/>
      <c r="P323" s="63"/>
      <c r="Q323" s="63"/>
      <c r="R323" s="63"/>
      <c r="S323" s="63"/>
      <c r="T323" s="63"/>
      <c r="U323" s="67"/>
    </row>
    <row r="324" ht="14.25" hidden="1" customHeight="1">
      <c r="A324" s="13">
        <v>34.0</v>
      </c>
      <c r="B324" s="16" t="s">
        <v>239</v>
      </c>
      <c r="D324" s="31" t="s">
        <v>504</v>
      </c>
      <c r="E324" s="13" t="s">
        <v>35</v>
      </c>
      <c r="F324" s="20">
        <v>2020.0</v>
      </c>
      <c r="G324" s="13">
        <v>2.0</v>
      </c>
      <c r="H324" s="13" t="s">
        <v>43</v>
      </c>
      <c r="I324" s="12" t="s">
        <v>38</v>
      </c>
      <c r="J324" s="13" t="s">
        <v>39</v>
      </c>
      <c r="K324" s="23">
        <v>0.835926778</v>
      </c>
      <c r="U324" s="13"/>
    </row>
    <row r="325" ht="14.25" hidden="1" customHeight="1">
      <c r="A325" s="57">
        <v>34.0</v>
      </c>
      <c r="B325" s="62" t="s">
        <v>239</v>
      </c>
      <c r="C325" s="63"/>
      <c r="D325" s="88" t="s">
        <v>281</v>
      </c>
      <c r="E325" s="57" t="s">
        <v>35</v>
      </c>
      <c r="F325" s="89">
        <v>2020.0</v>
      </c>
      <c r="G325" s="57">
        <v>2.0</v>
      </c>
      <c r="H325" s="57" t="s">
        <v>43</v>
      </c>
      <c r="I325" s="63" t="s">
        <v>38</v>
      </c>
      <c r="J325" s="57" t="s">
        <v>39</v>
      </c>
      <c r="K325" s="90">
        <v>1.193996059</v>
      </c>
      <c r="L325" s="63"/>
      <c r="M325" s="63"/>
      <c r="N325" s="63"/>
      <c r="O325" s="63"/>
      <c r="P325" s="63"/>
      <c r="Q325" s="63"/>
      <c r="R325" s="63"/>
      <c r="S325" s="63"/>
      <c r="T325" s="63"/>
      <c r="U325" s="67"/>
    </row>
    <row r="326" ht="14.25" hidden="1" customHeight="1">
      <c r="A326" s="57">
        <v>34.0</v>
      </c>
      <c r="B326" s="62" t="s">
        <v>239</v>
      </c>
      <c r="C326" s="63"/>
      <c r="D326" s="63" t="s">
        <v>497</v>
      </c>
      <c r="E326" s="57" t="s">
        <v>35</v>
      </c>
      <c r="F326" s="89">
        <v>2020.0</v>
      </c>
      <c r="G326" s="57">
        <v>2.0</v>
      </c>
      <c r="H326" s="57" t="s">
        <v>36</v>
      </c>
      <c r="I326" s="63" t="s">
        <v>38</v>
      </c>
      <c r="J326" s="57" t="s">
        <v>39</v>
      </c>
      <c r="K326" s="90">
        <v>0.709252522</v>
      </c>
      <c r="L326" s="63"/>
      <c r="M326" s="63"/>
      <c r="N326" s="63"/>
      <c r="O326" s="63"/>
      <c r="P326" s="63"/>
      <c r="Q326" s="63"/>
      <c r="R326" s="63"/>
      <c r="S326" s="63"/>
      <c r="T326" s="63"/>
      <c r="U326" s="67"/>
    </row>
    <row r="327" ht="14.25" hidden="1" customHeight="1">
      <c r="A327" s="13">
        <v>34.0</v>
      </c>
      <c r="B327" s="16" t="s">
        <v>239</v>
      </c>
      <c r="D327" s="31" t="s">
        <v>488</v>
      </c>
      <c r="E327" s="13" t="s">
        <v>35</v>
      </c>
      <c r="F327" s="20">
        <v>2020.0</v>
      </c>
      <c r="G327" s="13">
        <v>2.0</v>
      </c>
      <c r="H327" s="13" t="s">
        <v>43</v>
      </c>
      <c r="I327" s="12" t="s">
        <v>38</v>
      </c>
      <c r="J327" s="13" t="s">
        <v>39</v>
      </c>
      <c r="K327" s="23">
        <v>1.089092987</v>
      </c>
      <c r="U327" s="13"/>
    </row>
    <row r="328" ht="14.25" hidden="1" customHeight="1">
      <c r="A328" s="13">
        <v>34.0</v>
      </c>
      <c r="B328" s="16" t="s">
        <v>239</v>
      </c>
      <c r="D328" s="31" t="s">
        <v>473</v>
      </c>
      <c r="E328" s="13" t="s">
        <v>35</v>
      </c>
      <c r="F328" s="20">
        <v>2020.0</v>
      </c>
      <c r="G328" s="13">
        <v>2.0</v>
      </c>
      <c r="H328" s="13" t="s">
        <v>43</v>
      </c>
      <c r="I328" s="12" t="s">
        <v>38</v>
      </c>
      <c r="J328" s="13" t="s">
        <v>39</v>
      </c>
      <c r="K328" s="23">
        <v>0.905919842</v>
      </c>
      <c r="U328" s="13"/>
    </row>
    <row r="329" ht="14.25" hidden="1" customHeight="1">
      <c r="A329" s="13">
        <v>34.0</v>
      </c>
      <c r="B329" s="16" t="s">
        <v>239</v>
      </c>
      <c r="D329" s="12" t="s">
        <v>358</v>
      </c>
      <c r="E329" s="13" t="s">
        <v>35</v>
      </c>
      <c r="F329" s="13">
        <v>2021.0</v>
      </c>
      <c r="G329" s="13">
        <v>2.0</v>
      </c>
      <c r="H329" s="13" t="s">
        <v>36</v>
      </c>
      <c r="I329" s="12" t="s">
        <v>38</v>
      </c>
      <c r="J329" s="13" t="s">
        <v>39</v>
      </c>
      <c r="K329" s="29">
        <v>0.651726756</v>
      </c>
      <c r="U329" s="13"/>
    </row>
    <row r="330" ht="14.25" hidden="1" customHeight="1">
      <c r="A330" s="13">
        <v>34.0</v>
      </c>
      <c r="B330" s="16" t="s">
        <v>239</v>
      </c>
      <c r="D330" s="31" t="s">
        <v>357</v>
      </c>
      <c r="E330" s="13" t="s">
        <v>35</v>
      </c>
      <c r="F330" s="20">
        <v>2020.0</v>
      </c>
      <c r="G330" s="13">
        <v>2.0</v>
      </c>
      <c r="H330" s="13" t="s">
        <v>43</v>
      </c>
      <c r="I330" s="12" t="s">
        <v>38</v>
      </c>
      <c r="J330" s="13" t="s">
        <v>39</v>
      </c>
      <c r="K330" s="23">
        <v>1.046628013</v>
      </c>
      <c r="U330" s="13"/>
    </row>
    <row r="331" ht="14.25" hidden="1" customHeight="1">
      <c r="A331" s="13">
        <v>34.0</v>
      </c>
      <c r="B331" s="16" t="s">
        <v>239</v>
      </c>
      <c r="C331" s="154"/>
      <c r="D331" s="31" t="s">
        <v>490</v>
      </c>
      <c r="E331" s="13" t="s">
        <v>35</v>
      </c>
      <c r="F331" s="20">
        <v>2020.0</v>
      </c>
      <c r="G331" s="13">
        <v>2.0</v>
      </c>
      <c r="H331" s="13" t="s">
        <v>43</v>
      </c>
      <c r="I331" s="12" t="s">
        <v>38</v>
      </c>
      <c r="J331" s="13" t="s">
        <v>39</v>
      </c>
      <c r="K331" s="23">
        <v>0.855488101</v>
      </c>
      <c r="U331" s="13"/>
    </row>
    <row r="332" ht="14.25" hidden="1" customHeight="1">
      <c r="A332" s="57">
        <v>34.0</v>
      </c>
      <c r="B332" s="62" t="s">
        <v>239</v>
      </c>
      <c r="C332" s="63"/>
      <c r="D332" s="88" t="s">
        <v>492</v>
      </c>
      <c r="E332" s="57" t="s">
        <v>35</v>
      </c>
      <c r="F332" s="89">
        <v>2020.0</v>
      </c>
      <c r="G332" s="57">
        <v>2.0</v>
      </c>
      <c r="H332" s="57" t="s">
        <v>43</v>
      </c>
      <c r="I332" s="63" t="s">
        <v>38</v>
      </c>
      <c r="J332" s="57" t="s">
        <v>39</v>
      </c>
      <c r="K332" s="90">
        <v>1.052275107</v>
      </c>
      <c r="L332" s="63"/>
      <c r="M332" s="63"/>
      <c r="N332" s="63"/>
      <c r="O332" s="63"/>
      <c r="P332" s="63"/>
      <c r="Q332" s="63"/>
      <c r="R332" s="63"/>
      <c r="S332" s="63"/>
      <c r="T332" s="63"/>
      <c r="U332" s="67"/>
    </row>
    <row r="333" ht="14.25" hidden="1" customHeight="1">
      <c r="A333" s="13">
        <v>58.0</v>
      </c>
      <c r="B333" s="16" t="s">
        <v>1130</v>
      </c>
      <c r="D333" s="12" t="s">
        <v>1132</v>
      </c>
      <c r="E333" s="13" t="s">
        <v>35</v>
      </c>
      <c r="F333" s="20">
        <v>2020.0</v>
      </c>
      <c r="G333" s="13">
        <v>2.0</v>
      </c>
      <c r="H333" s="13" t="s">
        <v>36</v>
      </c>
      <c r="I333" s="12" t="s">
        <v>38</v>
      </c>
      <c r="J333" s="13" t="s">
        <v>39</v>
      </c>
      <c r="K333" s="23">
        <v>0.655965486</v>
      </c>
      <c r="U333" s="13"/>
    </row>
    <row r="334" ht="14.25" hidden="1" customHeight="1">
      <c r="A334" s="57">
        <v>34.0</v>
      </c>
      <c r="B334" s="62" t="s">
        <v>239</v>
      </c>
      <c r="C334" s="63"/>
      <c r="D334" s="63" t="s">
        <v>820</v>
      </c>
      <c r="E334" s="57" t="s">
        <v>35</v>
      </c>
      <c r="F334" s="89">
        <v>2020.0</v>
      </c>
      <c r="G334" s="57">
        <v>2.0</v>
      </c>
      <c r="H334" s="57" t="s">
        <v>46</v>
      </c>
      <c r="I334" s="63" t="s">
        <v>38</v>
      </c>
      <c r="J334" s="57" t="s">
        <v>39</v>
      </c>
      <c r="K334" s="90">
        <v>1.211633936</v>
      </c>
      <c r="L334" s="63"/>
      <c r="M334" s="63"/>
      <c r="N334" s="63"/>
      <c r="O334" s="63"/>
      <c r="P334" s="63"/>
      <c r="Q334" s="63"/>
      <c r="R334" s="63"/>
      <c r="S334" s="63"/>
      <c r="T334" s="63"/>
      <c r="U334" s="67"/>
    </row>
    <row r="335" ht="14.25" hidden="1" customHeight="1">
      <c r="A335" s="13">
        <v>34.0</v>
      </c>
      <c r="B335" s="16" t="s">
        <v>239</v>
      </c>
      <c r="D335" s="31" t="s">
        <v>822</v>
      </c>
      <c r="E335" s="13" t="s">
        <v>35</v>
      </c>
      <c r="F335" s="20">
        <v>2020.0</v>
      </c>
      <c r="G335" s="13">
        <v>2.0</v>
      </c>
      <c r="H335" s="13" t="s">
        <v>43</v>
      </c>
      <c r="I335" s="12" t="s">
        <v>38</v>
      </c>
      <c r="J335" s="13" t="s">
        <v>39</v>
      </c>
      <c r="K335" s="23">
        <v>0.843824497</v>
      </c>
      <c r="U335" s="13"/>
    </row>
    <row r="336" ht="14.25" hidden="1" customHeight="1">
      <c r="A336" s="57">
        <v>34.0</v>
      </c>
      <c r="B336" s="62" t="s">
        <v>239</v>
      </c>
      <c r="C336" s="63"/>
      <c r="D336" s="88" t="s">
        <v>518</v>
      </c>
      <c r="E336" s="57" t="s">
        <v>35</v>
      </c>
      <c r="F336" s="89">
        <v>2020.0</v>
      </c>
      <c r="G336" s="57">
        <v>2.0</v>
      </c>
      <c r="H336" s="57" t="s">
        <v>43</v>
      </c>
      <c r="I336" s="63" t="s">
        <v>38</v>
      </c>
      <c r="J336" s="57" t="s">
        <v>39</v>
      </c>
      <c r="K336" s="90">
        <v>0.899731662</v>
      </c>
      <c r="L336" s="63"/>
      <c r="M336" s="63"/>
      <c r="N336" s="63"/>
      <c r="O336" s="63"/>
      <c r="P336" s="63"/>
      <c r="Q336" s="63"/>
      <c r="R336" s="63"/>
      <c r="S336" s="63"/>
      <c r="T336" s="63"/>
      <c r="U336" s="67"/>
    </row>
    <row r="337" ht="14.25" hidden="1" customHeight="1">
      <c r="A337" s="13">
        <v>58.0</v>
      </c>
      <c r="B337" s="16" t="s">
        <v>1130</v>
      </c>
      <c r="D337" s="12" t="s">
        <v>1131</v>
      </c>
      <c r="E337" s="13" t="s">
        <v>35</v>
      </c>
      <c r="F337" s="13">
        <v>2019.0</v>
      </c>
      <c r="G337" s="13">
        <v>2.0</v>
      </c>
      <c r="H337" s="13" t="s">
        <v>36</v>
      </c>
      <c r="I337" s="12" t="s">
        <v>38</v>
      </c>
      <c r="J337" s="13" t="s">
        <v>39</v>
      </c>
      <c r="K337" s="29">
        <v>0.571649934</v>
      </c>
      <c r="U337" s="13"/>
    </row>
    <row r="338" ht="14.25" hidden="1" customHeight="1">
      <c r="A338" s="57">
        <v>43.0</v>
      </c>
      <c r="B338" s="62" t="s">
        <v>996</v>
      </c>
      <c r="C338" s="181"/>
      <c r="D338" s="63" t="s">
        <v>1086</v>
      </c>
      <c r="E338" s="57" t="s">
        <v>186</v>
      </c>
      <c r="F338" s="57">
        <v>2021.0</v>
      </c>
      <c r="G338" s="57">
        <v>2.0</v>
      </c>
      <c r="H338" s="57" t="s">
        <v>36</v>
      </c>
      <c r="I338" s="63" t="s">
        <v>38</v>
      </c>
      <c r="J338" s="57" t="s">
        <v>71</v>
      </c>
      <c r="K338" s="97">
        <v>0.563339403</v>
      </c>
      <c r="L338" s="63"/>
      <c r="M338" s="63"/>
      <c r="N338" s="63"/>
      <c r="O338" s="63"/>
      <c r="P338" s="63"/>
      <c r="Q338" s="63"/>
      <c r="R338" s="63"/>
      <c r="S338" s="63"/>
      <c r="T338" s="63"/>
      <c r="U338" s="67"/>
    </row>
    <row r="339" ht="14.25" hidden="1" customHeight="1">
      <c r="A339" s="57">
        <v>76.0</v>
      </c>
      <c r="B339" s="62" t="s">
        <v>1133</v>
      </c>
      <c r="C339" s="63"/>
      <c r="D339" s="63" t="s">
        <v>1141</v>
      </c>
      <c r="E339" s="57" t="s">
        <v>35</v>
      </c>
      <c r="F339" s="89">
        <v>2020.0</v>
      </c>
      <c r="G339" s="57">
        <v>2.0</v>
      </c>
      <c r="H339" s="57" t="s">
        <v>36</v>
      </c>
      <c r="I339" s="63" t="s">
        <v>38</v>
      </c>
      <c r="J339" s="57" t="s">
        <v>39</v>
      </c>
      <c r="K339" s="90">
        <v>0.790989911</v>
      </c>
      <c r="L339" s="63"/>
      <c r="M339" s="63"/>
      <c r="N339" s="63"/>
      <c r="O339" s="63"/>
      <c r="P339" s="63"/>
      <c r="Q339" s="63"/>
      <c r="R339" s="63"/>
      <c r="S339" s="63"/>
      <c r="T339" s="63"/>
      <c r="U339" s="67"/>
    </row>
    <row r="340" ht="14.25" hidden="1" customHeight="1">
      <c r="A340" s="57">
        <v>36.0</v>
      </c>
      <c r="B340" s="62" t="s">
        <v>84</v>
      </c>
      <c r="C340" s="63"/>
      <c r="D340" s="63" t="s">
        <v>135</v>
      </c>
      <c r="E340" s="57" t="s">
        <v>35</v>
      </c>
      <c r="F340" s="89">
        <v>2020.0</v>
      </c>
      <c r="G340" s="57">
        <v>2.0</v>
      </c>
      <c r="H340" s="57" t="s">
        <v>36</v>
      </c>
      <c r="I340" s="63" t="s">
        <v>38</v>
      </c>
      <c r="J340" s="57" t="s">
        <v>71</v>
      </c>
      <c r="K340" s="90">
        <v>0.517940394</v>
      </c>
      <c r="L340" s="63"/>
      <c r="M340" s="63"/>
      <c r="N340" s="63"/>
      <c r="O340" s="63"/>
      <c r="P340" s="63"/>
      <c r="Q340" s="63"/>
      <c r="R340" s="63"/>
      <c r="S340" s="63"/>
      <c r="T340" s="63"/>
      <c r="U340" s="67"/>
    </row>
    <row r="341" ht="14.25" hidden="1" customHeight="1">
      <c r="A341" s="13">
        <v>36.0</v>
      </c>
      <c r="B341" s="16" t="s">
        <v>84</v>
      </c>
      <c r="D341" s="12" t="s">
        <v>136</v>
      </c>
      <c r="E341" s="13" t="s">
        <v>35</v>
      </c>
      <c r="F341" s="13">
        <v>2021.0</v>
      </c>
      <c r="G341" s="13">
        <v>2.0</v>
      </c>
      <c r="H341" s="13" t="s">
        <v>43</v>
      </c>
      <c r="I341" s="12" t="s">
        <v>38</v>
      </c>
      <c r="J341" s="13" t="s">
        <v>71</v>
      </c>
      <c r="K341" s="29">
        <v>0.896528149</v>
      </c>
      <c r="U341" s="13"/>
    </row>
    <row r="342" ht="14.25" hidden="1" customHeight="1">
      <c r="A342" s="57">
        <v>43.0</v>
      </c>
      <c r="B342" s="62" t="s">
        <v>996</v>
      </c>
      <c r="C342" s="63"/>
      <c r="D342" s="63" t="s">
        <v>1027</v>
      </c>
      <c r="E342" s="57" t="s">
        <v>35</v>
      </c>
      <c r="F342" s="89">
        <v>2020.0</v>
      </c>
      <c r="G342" s="57">
        <v>2.0</v>
      </c>
      <c r="H342" s="57" t="s">
        <v>36</v>
      </c>
      <c r="I342" s="63" t="s">
        <v>38</v>
      </c>
      <c r="J342" s="57" t="s">
        <v>39</v>
      </c>
      <c r="K342" s="90">
        <v>0.349707733</v>
      </c>
      <c r="L342" s="63"/>
      <c r="M342" s="63"/>
      <c r="N342" s="63"/>
      <c r="O342" s="63"/>
      <c r="P342" s="63"/>
      <c r="Q342" s="63"/>
      <c r="R342" s="63"/>
      <c r="S342" s="63"/>
      <c r="T342" s="63"/>
      <c r="U342" s="67"/>
    </row>
    <row r="343" ht="14.25" hidden="1" customHeight="1">
      <c r="A343" s="13">
        <v>33.0</v>
      </c>
      <c r="B343" s="16" t="s">
        <v>236</v>
      </c>
      <c r="D343" s="12" t="s">
        <v>511</v>
      </c>
      <c r="E343" s="13" t="s">
        <v>35</v>
      </c>
      <c r="F343" s="20">
        <v>2020.0</v>
      </c>
      <c r="G343" s="13">
        <v>2.0</v>
      </c>
      <c r="H343" s="13" t="s">
        <v>36</v>
      </c>
      <c r="I343" s="12" t="s">
        <v>38</v>
      </c>
      <c r="J343" s="13" t="s">
        <v>39</v>
      </c>
      <c r="K343" s="23">
        <v>0.57817801</v>
      </c>
      <c r="U343" s="13"/>
    </row>
    <row r="344" ht="14.25" hidden="1" customHeight="1">
      <c r="A344" s="57">
        <v>33.0</v>
      </c>
      <c r="B344" s="62" t="s">
        <v>236</v>
      </c>
      <c r="C344" s="63"/>
      <c r="D344" s="63" t="s">
        <v>559</v>
      </c>
      <c r="E344" s="57" t="s">
        <v>35</v>
      </c>
      <c r="F344" s="89">
        <v>2019.0</v>
      </c>
      <c r="G344" s="57">
        <v>2.0</v>
      </c>
      <c r="H344" s="57" t="s">
        <v>46</v>
      </c>
      <c r="I344" s="63" t="s">
        <v>38</v>
      </c>
      <c r="J344" s="57" t="s">
        <v>39</v>
      </c>
      <c r="K344" s="90">
        <v>1.29991356</v>
      </c>
      <c r="L344" s="63"/>
      <c r="M344" s="63"/>
      <c r="N344" s="63"/>
      <c r="O344" s="63"/>
      <c r="P344" s="63"/>
      <c r="Q344" s="63"/>
      <c r="R344" s="63"/>
      <c r="S344" s="63"/>
      <c r="T344" s="63"/>
      <c r="U344" s="67"/>
    </row>
    <row r="345" ht="14.25" hidden="1" customHeight="1">
      <c r="A345" s="57">
        <v>33.0</v>
      </c>
      <c r="B345" s="62" t="s">
        <v>236</v>
      </c>
      <c r="C345" s="63"/>
      <c r="D345" s="63" t="s">
        <v>561</v>
      </c>
      <c r="E345" s="57" t="s">
        <v>35</v>
      </c>
      <c r="F345" s="89">
        <v>2021.0</v>
      </c>
      <c r="G345" s="57">
        <v>2.0</v>
      </c>
      <c r="H345" s="57" t="s">
        <v>46</v>
      </c>
      <c r="I345" s="63" t="s">
        <v>38</v>
      </c>
      <c r="J345" s="57" t="s">
        <v>39</v>
      </c>
      <c r="K345" s="90">
        <v>1.639534086</v>
      </c>
      <c r="L345" s="63"/>
      <c r="M345" s="63"/>
      <c r="N345" s="63"/>
      <c r="O345" s="63"/>
      <c r="P345" s="63"/>
      <c r="Q345" s="63"/>
      <c r="R345" s="63"/>
      <c r="S345" s="63"/>
      <c r="T345" s="63"/>
      <c r="U345" s="67"/>
    </row>
    <row r="346" ht="14.25" hidden="1" customHeight="1">
      <c r="A346" s="13">
        <v>33.0</v>
      </c>
      <c r="B346" s="16" t="s">
        <v>236</v>
      </c>
      <c r="D346" s="31" t="s">
        <v>563</v>
      </c>
      <c r="E346" s="13" t="s">
        <v>35</v>
      </c>
      <c r="F346" s="20">
        <v>2020.0</v>
      </c>
      <c r="G346" s="13">
        <v>2.0</v>
      </c>
      <c r="H346" s="13" t="s">
        <v>43</v>
      </c>
      <c r="I346" s="12" t="s">
        <v>38</v>
      </c>
      <c r="J346" s="13" t="s">
        <v>39</v>
      </c>
      <c r="K346" s="23">
        <v>0.809469352</v>
      </c>
      <c r="U346" s="13"/>
    </row>
    <row r="347" ht="14.25" hidden="1" customHeight="1">
      <c r="A347" s="57">
        <v>33.0</v>
      </c>
      <c r="B347" s="62" t="s">
        <v>236</v>
      </c>
      <c r="C347" s="63"/>
      <c r="D347" s="63" t="s">
        <v>595</v>
      </c>
      <c r="E347" s="57" t="s">
        <v>35</v>
      </c>
      <c r="F347" s="89">
        <v>2020.0</v>
      </c>
      <c r="G347" s="57">
        <v>2.0</v>
      </c>
      <c r="H347" s="57" t="s">
        <v>36</v>
      </c>
      <c r="I347" s="63" t="s">
        <v>38</v>
      </c>
      <c r="J347" s="57" t="s">
        <v>39</v>
      </c>
      <c r="K347" s="90">
        <v>0.760271091</v>
      </c>
      <c r="L347" s="63"/>
      <c r="M347" s="63"/>
      <c r="N347" s="63"/>
      <c r="O347" s="63"/>
      <c r="P347" s="63"/>
      <c r="Q347" s="63"/>
      <c r="R347" s="63"/>
      <c r="S347" s="63"/>
      <c r="T347" s="63"/>
      <c r="U347" s="67"/>
    </row>
    <row r="348" ht="14.25" hidden="1" customHeight="1">
      <c r="A348" s="57">
        <v>57.0</v>
      </c>
      <c r="B348" s="62" t="s">
        <v>1104</v>
      </c>
      <c r="C348" s="63"/>
      <c r="D348" s="88" t="s">
        <v>1121</v>
      </c>
      <c r="E348" s="57" t="s">
        <v>35</v>
      </c>
      <c r="F348" s="89">
        <v>2020.0</v>
      </c>
      <c r="G348" s="57">
        <v>2.0</v>
      </c>
      <c r="H348" s="57" t="s">
        <v>43</v>
      </c>
      <c r="I348" s="63" t="s">
        <v>38</v>
      </c>
      <c r="J348" s="57" t="s">
        <v>39</v>
      </c>
      <c r="K348" s="90">
        <v>1.075105815</v>
      </c>
      <c r="L348" s="63"/>
      <c r="M348" s="63"/>
      <c r="N348" s="63"/>
      <c r="O348" s="63"/>
      <c r="P348" s="63"/>
      <c r="Q348" s="63"/>
      <c r="R348" s="63"/>
      <c r="S348" s="63"/>
      <c r="T348" s="63"/>
      <c r="U348" s="67"/>
    </row>
    <row r="349" ht="14.25" hidden="1" customHeight="1">
      <c r="A349" s="13">
        <v>33.0</v>
      </c>
      <c r="B349" s="16" t="s">
        <v>236</v>
      </c>
      <c r="D349" s="12" t="s">
        <v>565</v>
      </c>
      <c r="E349" s="13" t="s">
        <v>35</v>
      </c>
      <c r="F349" s="20">
        <v>2020.0</v>
      </c>
      <c r="G349" s="13">
        <v>2.0</v>
      </c>
      <c r="H349" s="13" t="s">
        <v>46</v>
      </c>
      <c r="I349" s="12" t="s">
        <v>38</v>
      </c>
      <c r="J349" s="13" t="s">
        <v>39</v>
      </c>
      <c r="K349" s="23">
        <v>1.350446776</v>
      </c>
      <c r="U349" s="13"/>
    </row>
    <row r="350" ht="14.25" hidden="1" customHeight="1">
      <c r="A350" s="13">
        <v>33.0</v>
      </c>
      <c r="B350" s="16" t="s">
        <v>236</v>
      </c>
      <c r="D350" s="12" t="s">
        <v>568</v>
      </c>
      <c r="E350" s="13" t="s">
        <v>35</v>
      </c>
      <c r="F350" s="20">
        <v>2020.0</v>
      </c>
      <c r="G350" s="13">
        <v>2.0</v>
      </c>
      <c r="H350" s="13" t="s">
        <v>36</v>
      </c>
      <c r="I350" s="12" t="s">
        <v>38</v>
      </c>
      <c r="J350" s="13" t="s">
        <v>39</v>
      </c>
      <c r="K350" s="23">
        <v>0.5794626</v>
      </c>
      <c r="U350" s="13"/>
    </row>
    <row r="351" ht="14.25" hidden="1" customHeight="1">
      <c r="A351" s="13">
        <v>33.0</v>
      </c>
      <c r="B351" s="16" t="s">
        <v>236</v>
      </c>
      <c r="D351" s="12" t="s">
        <v>305</v>
      </c>
      <c r="E351" s="13" t="s">
        <v>35</v>
      </c>
      <c r="F351" s="20">
        <v>2020.0</v>
      </c>
      <c r="G351" s="13">
        <v>2.0</v>
      </c>
      <c r="H351" s="13" t="s">
        <v>46</v>
      </c>
      <c r="I351" s="12" t="s">
        <v>38</v>
      </c>
      <c r="J351" s="13" t="s">
        <v>39</v>
      </c>
      <c r="K351" s="23">
        <v>1.450231628</v>
      </c>
      <c r="U351" s="13"/>
    </row>
    <row r="352" ht="14.25" hidden="1" customHeight="1">
      <c r="A352" s="57">
        <v>45.0</v>
      </c>
      <c r="B352" s="62" t="s">
        <v>1031</v>
      </c>
      <c r="C352" s="63" t="s">
        <v>1089</v>
      </c>
      <c r="D352" s="63" t="s">
        <v>1086</v>
      </c>
      <c r="E352" s="57" t="s">
        <v>123</v>
      </c>
      <c r="F352" s="57">
        <v>2021.0</v>
      </c>
      <c r="G352" s="57">
        <v>1.0</v>
      </c>
      <c r="H352" s="57" t="s">
        <v>43</v>
      </c>
      <c r="I352" s="63" t="s">
        <v>38</v>
      </c>
      <c r="J352" s="57" t="s">
        <v>71</v>
      </c>
      <c r="K352" s="63">
        <v>0.81</v>
      </c>
      <c r="L352" s="63"/>
      <c r="M352" s="63"/>
      <c r="N352" s="63"/>
      <c r="O352" s="63" t="s">
        <v>701</v>
      </c>
      <c r="P352" s="63">
        <v>0.65</v>
      </c>
      <c r="Q352" s="63"/>
      <c r="R352" s="63"/>
      <c r="S352" s="63" t="s">
        <v>129</v>
      </c>
      <c r="T352" s="63"/>
      <c r="U352" s="67"/>
    </row>
    <row r="353" ht="14.25" hidden="1" customHeight="1">
      <c r="A353" s="13">
        <v>33.0</v>
      </c>
      <c r="B353" s="16" t="s">
        <v>236</v>
      </c>
      <c r="D353" s="31" t="s">
        <v>589</v>
      </c>
      <c r="E353" s="13" t="s">
        <v>35</v>
      </c>
      <c r="F353" s="20">
        <v>2020.0</v>
      </c>
      <c r="G353" s="13">
        <v>2.0</v>
      </c>
      <c r="H353" s="13" t="s">
        <v>43</v>
      </c>
      <c r="I353" s="12" t="s">
        <v>38</v>
      </c>
      <c r="J353" s="13" t="s">
        <v>39</v>
      </c>
      <c r="K353" s="23">
        <v>0.996460643</v>
      </c>
      <c r="U353" s="13"/>
    </row>
    <row r="354" ht="14.25" hidden="1" customHeight="1">
      <c r="A354" s="57">
        <v>33.0</v>
      </c>
      <c r="B354" s="62" t="s">
        <v>236</v>
      </c>
      <c r="C354" s="63"/>
      <c r="D354" s="63" t="s">
        <v>412</v>
      </c>
      <c r="E354" s="57" t="s">
        <v>35</v>
      </c>
      <c r="F354" s="57">
        <v>2021.0</v>
      </c>
      <c r="G354" s="57">
        <v>2.0</v>
      </c>
      <c r="H354" s="57" t="s">
        <v>43</v>
      </c>
      <c r="I354" s="63" t="s">
        <v>38</v>
      </c>
      <c r="J354" s="57" t="s">
        <v>39</v>
      </c>
      <c r="K354" s="97">
        <v>1.135285736</v>
      </c>
      <c r="L354" s="63"/>
      <c r="M354" s="63"/>
      <c r="N354" s="63"/>
      <c r="O354" s="63"/>
      <c r="P354" s="63"/>
      <c r="Q354" s="63"/>
      <c r="R354" s="63"/>
      <c r="S354" s="63"/>
      <c r="T354" s="63"/>
      <c r="U354" s="67"/>
    </row>
    <row r="355" ht="14.25" hidden="1" customHeight="1">
      <c r="A355" s="13">
        <v>37.0</v>
      </c>
      <c r="B355" s="16" t="s">
        <v>107</v>
      </c>
      <c r="C355" s="12" t="s">
        <v>855</v>
      </c>
      <c r="D355" s="31" t="s">
        <v>857</v>
      </c>
      <c r="E355" s="13" t="s">
        <v>35</v>
      </c>
      <c r="F355" s="20">
        <v>2020.0</v>
      </c>
      <c r="G355" s="13">
        <v>2.0</v>
      </c>
      <c r="H355" s="13" t="s">
        <v>43</v>
      </c>
      <c r="I355" s="12" t="s">
        <v>38</v>
      </c>
      <c r="J355" s="13" t="s">
        <v>39</v>
      </c>
      <c r="K355" s="23">
        <v>1.023250544</v>
      </c>
      <c r="U355" s="13"/>
    </row>
    <row r="356" ht="14.25" hidden="1" customHeight="1">
      <c r="A356" s="57">
        <v>37.0</v>
      </c>
      <c r="B356" s="62" t="s">
        <v>107</v>
      </c>
      <c r="C356" s="63"/>
      <c r="D356" s="79" t="s">
        <v>951</v>
      </c>
      <c r="E356" s="57" t="s">
        <v>270</v>
      </c>
      <c r="F356" s="57">
        <v>2016.0</v>
      </c>
      <c r="G356" s="57">
        <v>3.0</v>
      </c>
      <c r="H356" s="57" t="s">
        <v>43</v>
      </c>
      <c r="I356" s="57" t="s">
        <v>114</v>
      </c>
      <c r="J356" s="57" t="s">
        <v>189</v>
      </c>
      <c r="K356" s="63">
        <v>1.2</v>
      </c>
      <c r="L356" s="63"/>
      <c r="M356" s="63"/>
      <c r="N356" s="63"/>
      <c r="O356" s="63"/>
      <c r="P356" s="63">
        <v>0.95</v>
      </c>
      <c r="Q356" s="63"/>
      <c r="R356" s="63"/>
      <c r="S356" s="63"/>
      <c r="T356" s="63"/>
      <c r="U356" s="67"/>
    </row>
    <row r="357" ht="14.25" hidden="1" customHeight="1">
      <c r="A357" s="13">
        <v>35.0</v>
      </c>
      <c r="B357" s="16" t="s">
        <v>180</v>
      </c>
      <c r="D357" s="83" t="s">
        <v>265</v>
      </c>
      <c r="E357" s="13" t="s">
        <v>123</v>
      </c>
      <c r="F357" s="13">
        <v>2019.0</v>
      </c>
      <c r="G357" s="13">
        <v>3.0</v>
      </c>
      <c r="H357" s="13" t="s">
        <v>36</v>
      </c>
      <c r="I357" s="13" t="s">
        <v>114</v>
      </c>
      <c r="J357" s="13" t="s">
        <v>189</v>
      </c>
      <c r="U357" s="13"/>
    </row>
    <row r="358" ht="14.25" hidden="1" customHeight="1">
      <c r="A358" s="13">
        <v>43.0</v>
      </c>
      <c r="B358" s="16" t="s">
        <v>996</v>
      </c>
      <c r="D358" s="12" t="s">
        <v>998</v>
      </c>
      <c r="E358" s="13" t="s">
        <v>186</v>
      </c>
      <c r="F358" s="13">
        <v>2021.0</v>
      </c>
      <c r="G358" s="13">
        <v>2.0</v>
      </c>
      <c r="H358" s="13" t="s">
        <v>43</v>
      </c>
      <c r="I358" s="12" t="s">
        <v>38</v>
      </c>
      <c r="J358" s="13" t="s">
        <v>71</v>
      </c>
      <c r="K358" s="29">
        <v>1.182031019</v>
      </c>
      <c r="U358" s="13"/>
    </row>
    <row r="359" ht="14.25" hidden="1" customHeight="1">
      <c r="A359" s="13">
        <v>45.0</v>
      </c>
      <c r="B359" s="16" t="s">
        <v>1031</v>
      </c>
      <c r="D359" s="12" t="s">
        <v>1075</v>
      </c>
      <c r="E359" s="13" t="s">
        <v>35</v>
      </c>
      <c r="F359" s="20">
        <v>2020.0</v>
      </c>
      <c r="G359" s="13">
        <v>2.0</v>
      </c>
      <c r="H359" s="13" t="s">
        <v>36</v>
      </c>
      <c r="I359" s="12" t="s">
        <v>38</v>
      </c>
      <c r="J359" s="13" t="s">
        <v>39</v>
      </c>
      <c r="K359" s="23">
        <v>0.48283931</v>
      </c>
      <c r="U359" s="13"/>
    </row>
    <row r="360" ht="14.25" hidden="1" customHeight="1">
      <c r="A360" s="13">
        <v>33.0</v>
      </c>
      <c r="B360" s="16" t="s">
        <v>236</v>
      </c>
      <c r="D360" s="31" t="s">
        <v>680</v>
      </c>
      <c r="E360" s="13" t="s">
        <v>35</v>
      </c>
      <c r="F360" s="20">
        <v>2020.0</v>
      </c>
      <c r="G360" s="13">
        <v>2.0</v>
      </c>
      <c r="H360" s="13" t="s">
        <v>43</v>
      </c>
      <c r="I360" s="12" t="s">
        <v>38</v>
      </c>
      <c r="J360" s="13" t="s">
        <v>39</v>
      </c>
      <c r="K360" s="23">
        <v>0.967112471</v>
      </c>
      <c r="U360" s="13"/>
    </row>
    <row r="361" ht="14.25" hidden="1" customHeight="1">
      <c r="A361" s="13">
        <v>33.0</v>
      </c>
      <c r="B361" s="16" t="s">
        <v>236</v>
      </c>
      <c r="D361" s="12" t="s">
        <v>684</v>
      </c>
      <c r="E361" s="13" t="s">
        <v>35</v>
      </c>
      <c r="F361" s="13">
        <v>2021.0</v>
      </c>
      <c r="G361" s="13">
        <v>2.0</v>
      </c>
      <c r="H361" s="13" t="s">
        <v>43</v>
      </c>
      <c r="I361" s="12" t="s">
        <v>38</v>
      </c>
      <c r="J361" s="13" t="s">
        <v>39</v>
      </c>
      <c r="K361" s="29">
        <v>0.941843849</v>
      </c>
      <c r="U361" s="13"/>
    </row>
    <row r="362" ht="14.25" hidden="1" customHeight="1">
      <c r="A362" s="13">
        <v>33.0</v>
      </c>
      <c r="B362" s="16" t="s">
        <v>236</v>
      </c>
      <c r="D362" s="12" t="s">
        <v>644</v>
      </c>
      <c r="E362" s="13" t="s">
        <v>35</v>
      </c>
      <c r="F362" s="20">
        <v>2020.0</v>
      </c>
      <c r="G362" s="13">
        <v>2.0</v>
      </c>
      <c r="H362" s="13" t="s">
        <v>46</v>
      </c>
      <c r="I362" s="12" t="s">
        <v>38</v>
      </c>
      <c r="J362" s="13" t="s">
        <v>39</v>
      </c>
      <c r="K362" s="23">
        <v>1.215135601</v>
      </c>
      <c r="U362" s="13"/>
    </row>
    <row r="363" ht="14.25" hidden="1" customHeight="1">
      <c r="A363" s="13">
        <v>33.0</v>
      </c>
      <c r="B363" s="16" t="s">
        <v>236</v>
      </c>
      <c r="D363" s="31" t="s">
        <v>642</v>
      </c>
      <c r="E363" s="13" t="s">
        <v>35</v>
      </c>
      <c r="F363" s="20">
        <v>2020.0</v>
      </c>
      <c r="G363" s="13">
        <v>2.0</v>
      </c>
      <c r="H363" s="13" t="s">
        <v>43</v>
      </c>
      <c r="I363" s="12" t="s">
        <v>38</v>
      </c>
      <c r="J363" s="13" t="s">
        <v>39</v>
      </c>
      <c r="K363" s="23">
        <v>1.01286461</v>
      </c>
      <c r="U363" s="13"/>
    </row>
    <row r="364" ht="14.25" hidden="1" customHeight="1">
      <c r="A364" s="13">
        <v>33.0</v>
      </c>
      <c r="B364" s="16" t="s">
        <v>236</v>
      </c>
      <c r="D364" s="12" t="s">
        <v>682</v>
      </c>
      <c r="E364" s="13" t="s">
        <v>35</v>
      </c>
      <c r="F364" s="20">
        <v>2020.0</v>
      </c>
      <c r="G364" s="13">
        <v>2.0</v>
      </c>
      <c r="H364" s="13" t="s">
        <v>36</v>
      </c>
      <c r="I364" s="12" t="s">
        <v>38</v>
      </c>
      <c r="J364" s="13" t="s">
        <v>39</v>
      </c>
      <c r="K364" s="23">
        <v>0.547402633</v>
      </c>
      <c r="U364" s="13"/>
    </row>
    <row r="365" ht="14.25" hidden="1" customHeight="1">
      <c r="A365" s="13">
        <v>33.0</v>
      </c>
      <c r="B365" s="16" t="s">
        <v>236</v>
      </c>
      <c r="C365" s="155"/>
      <c r="D365" s="12" t="s">
        <v>664</v>
      </c>
      <c r="E365" s="13" t="s">
        <v>35</v>
      </c>
      <c r="F365" s="20">
        <v>2020.0</v>
      </c>
      <c r="G365" s="13">
        <v>2.0</v>
      </c>
      <c r="H365" s="13" t="s">
        <v>36</v>
      </c>
      <c r="I365" s="12" t="s">
        <v>38</v>
      </c>
      <c r="J365" s="13" t="s">
        <v>39</v>
      </c>
      <c r="K365" s="23">
        <v>0.307150571</v>
      </c>
      <c r="U365" s="13"/>
    </row>
    <row r="366" ht="14.25" hidden="1" customHeight="1">
      <c r="A366" s="57">
        <v>33.0</v>
      </c>
      <c r="B366" s="62" t="s">
        <v>236</v>
      </c>
      <c r="C366" s="63" t="s">
        <v>326</v>
      </c>
      <c r="D366" s="88" t="s">
        <v>333</v>
      </c>
      <c r="E366" s="57" t="s">
        <v>35</v>
      </c>
      <c r="F366" s="89">
        <v>2020.0</v>
      </c>
      <c r="G366" s="57">
        <v>2.0</v>
      </c>
      <c r="H366" s="57" t="s">
        <v>43</v>
      </c>
      <c r="I366" s="63" t="s">
        <v>38</v>
      </c>
      <c r="J366" s="57" t="s">
        <v>39</v>
      </c>
      <c r="K366" s="90">
        <v>0.989711368</v>
      </c>
      <c r="L366" s="63"/>
      <c r="M366" s="63"/>
      <c r="N366" s="63"/>
      <c r="O366" s="63"/>
      <c r="P366" s="63"/>
      <c r="Q366" s="63"/>
      <c r="R366" s="63"/>
      <c r="S366" s="63"/>
      <c r="T366" s="63"/>
      <c r="U366" s="67"/>
    </row>
    <row r="367" ht="14.25" hidden="1" customHeight="1">
      <c r="A367" s="13">
        <v>76.0</v>
      </c>
      <c r="B367" s="16" t="s">
        <v>1133</v>
      </c>
      <c r="D367" s="77" t="s">
        <v>1138</v>
      </c>
      <c r="E367" s="13" t="s">
        <v>283</v>
      </c>
      <c r="F367" s="13">
        <v>2022.0</v>
      </c>
      <c r="G367" s="13">
        <v>3.0</v>
      </c>
      <c r="H367" s="13" t="s">
        <v>36</v>
      </c>
      <c r="I367" s="13" t="s">
        <v>114</v>
      </c>
      <c r="J367" s="13" t="s">
        <v>189</v>
      </c>
      <c r="U367" s="13"/>
    </row>
    <row r="368" ht="14.25" hidden="1" customHeight="1">
      <c r="A368" s="13">
        <v>57.0</v>
      </c>
      <c r="B368" s="16" t="s">
        <v>1104</v>
      </c>
      <c r="D368" s="12" t="s">
        <v>1123</v>
      </c>
      <c r="E368" s="13" t="s">
        <v>35</v>
      </c>
      <c r="F368" s="20">
        <v>2020.0</v>
      </c>
      <c r="G368" s="13">
        <v>2.0</v>
      </c>
      <c r="H368" s="13" t="s">
        <v>46</v>
      </c>
      <c r="I368" s="12" t="s">
        <v>38</v>
      </c>
      <c r="J368" s="13" t="s">
        <v>39</v>
      </c>
      <c r="K368" s="23">
        <v>1.335385943</v>
      </c>
      <c r="U368" s="13"/>
    </row>
    <row r="369" ht="14.25" hidden="1" customHeight="1">
      <c r="A369" s="13">
        <v>76.0</v>
      </c>
      <c r="B369" s="16" t="s">
        <v>1133</v>
      </c>
      <c r="D369" s="182" t="s">
        <v>1140</v>
      </c>
      <c r="E369" s="13" t="s">
        <v>283</v>
      </c>
      <c r="F369" s="13">
        <v>2022.0</v>
      </c>
      <c r="G369" s="13">
        <v>3.0</v>
      </c>
      <c r="H369" s="13" t="s">
        <v>36</v>
      </c>
      <c r="I369" s="13" t="s">
        <v>114</v>
      </c>
      <c r="J369" s="13" t="s">
        <v>189</v>
      </c>
      <c r="U369" s="13"/>
    </row>
    <row r="370" ht="14.25" hidden="1" customHeight="1">
      <c r="A370" s="57">
        <v>39.0</v>
      </c>
      <c r="B370" s="62" t="s">
        <v>256</v>
      </c>
      <c r="C370" s="63"/>
      <c r="D370" s="88" t="s">
        <v>258</v>
      </c>
      <c r="E370" s="57" t="s">
        <v>35</v>
      </c>
      <c r="F370" s="89">
        <v>2020.0</v>
      </c>
      <c r="G370" s="57">
        <v>2.0</v>
      </c>
      <c r="H370" s="57" t="s">
        <v>43</v>
      </c>
      <c r="I370" s="63" t="s">
        <v>38</v>
      </c>
      <c r="J370" s="57" t="s">
        <v>39</v>
      </c>
      <c r="K370" s="90">
        <v>0.925833659</v>
      </c>
      <c r="L370" s="63"/>
      <c r="M370" s="63"/>
      <c r="N370" s="63"/>
      <c r="O370" s="63"/>
      <c r="P370" s="63"/>
      <c r="Q370" s="63"/>
      <c r="R370" s="63"/>
      <c r="S370" s="63"/>
      <c r="T370" s="63"/>
      <c r="U370" s="67"/>
    </row>
    <row r="371" ht="14.25" hidden="1" customHeight="1">
      <c r="A371" s="13">
        <v>43.0</v>
      </c>
      <c r="B371" s="16" t="s">
        <v>996</v>
      </c>
      <c r="D371" s="12" t="s">
        <v>1073</v>
      </c>
      <c r="E371" s="13" t="s">
        <v>35</v>
      </c>
      <c r="F371" s="20">
        <v>2020.0</v>
      </c>
      <c r="G371" s="13">
        <v>2.0</v>
      </c>
      <c r="H371" s="13" t="s">
        <v>36</v>
      </c>
      <c r="I371" s="12" t="s">
        <v>38</v>
      </c>
      <c r="J371" s="13" t="s">
        <v>39</v>
      </c>
      <c r="K371" s="23">
        <v>0.779148588</v>
      </c>
      <c r="U371" s="13"/>
    </row>
    <row r="372" ht="14.25" hidden="1" customHeight="1">
      <c r="A372" s="13">
        <v>43.0</v>
      </c>
      <c r="B372" s="16" t="s">
        <v>996</v>
      </c>
      <c r="D372" s="12" t="s">
        <v>1023</v>
      </c>
      <c r="E372" s="13" t="s">
        <v>186</v>
      </c>
      <c r="F372" s="13">
        <v>2021.0</v>
      </c>
      <c r="G372" s="13">
        <v>2.0</v>
      </c>
      <c r="H372" s="13" t="s">
        <v>43</v>
      </c>
      <c r="I372" s="12" t="s">
        <v>38</v>
      </c>
      <c r="J372" s="13" t="s">
        <v>71</v>
      </c>
      <c r="K372" s="29">
        <v>0.822392074</v>
      </c>
      <c r="U372" s="13"/>
    </row>
    <row r="373" ht="14.25" hidden="1" customHeight="1">
      <c r="A373" s="57">
        <v>33.0</v>
      </c>
      <c r="B373" s="62" t="s">
        <v>236</v>
      </c>
      <c r="C373" s="63" t="s">
        <v>389</v>
      </c>
      <c r="D373" s="88" t="s">
        <v>390</v>
      </c>
      <c r="E373" s="57" t="s">
        <v>35</v>
      </c>
      <c r="F373" s="89">
        <v>2020.0</v>
      </c>
      <c r="G373" s="57">
        <v>2.0</v>
      </c>
      <c r="H373" s="57" t="s">
        <v>43</v>
      </c>
      <c r="I373" s="63" t="s">
        <v>38</v>
      </c>
      <c r="J373" s="57" t="s">
        <v>39</v>
      </c>
      <c r="K373" s="90">
        <v>1.127805493</v>
      </c>
      <c r="L373" s="63"/>
      <c r="M373" s="63"/>
      <c r="N373" s="63"/>
      <c r="O373" s="63"/>
      <c r="P373" s="63"/>
      <c r="Q373" s="63"/>
      <c r="R373" s="63"/>
      <c r="S373" s="63"/>
      <c r="T373" s="63"/>
      <c r="U373" s="67"/>
    </row>
    <row r="374" ht="14.25" hidden="1" customHeight="1">
      <c r="A374" s="13">
        <v>43.0</v>
      </c>
      <c r="B374" s="16" t="s">
        <v>996</v>
      </c>
      <c r="D374" s="12" t="s">
        <v>1003</v>
      </c>
      <c r="E374" s="13" t="s">
        <v>35</v>
      </c>
      <c r="F374" s="13">
        <v>2021.0</v>
      </c>
      <c r="G374" s="13">
        <v>2.0</v>
      </c>
      <c r="H374" s="13" t="s">
        <v>36</v>
      </c>
      <c r="I374" s="12" t="s">
        <v>38</v>
      </c>
      <c r="J374" s="13" t="s">
        <v>39</v>
      </c>
      <c r="K374" s="29">
        <v>0.628650542</v>
      </c>
      <c r="U374" s="13"/>
    </row>
    <row r="375" ht="14.25" hidden="1" customHeight="1">
      <c r="A375" s="13">
        <v>43.0</v>
      </c>
      <c r="B375" s="16" t="s">
        <v>996</v>
      </c>
      <c r="D375" s="31" t="s">
        <v>1002</v>
      </c>
      <c r="E375" s="13" t="s">
        <v>35</v>
      </c>
      <c r="F375" s="20">
        <v>2020.0</v>
      </c>
      <c r="G375" s="13">
        <v>2.0</v>
      </c>
      <c r="H375" s="13" t="s">
        <v>43</v>
      </c>
      <c r="I375" s="12" t="s">
        <v>38</v>
      </c>
      <c r="J375" s="13" t="s">
        <v>39</v>
      </c>
      <c r="K375" s="23">
        <v>0.997224406</v>
      </c>
      <c r="U375" s="13"/>
    </row>
    <row r="376" ht="14.25" hidden="1" customHeight="1">
      <c r="A376" s="13">
        <v>45.0</v>
      </c>
      <c r="B376" s="16" t="s">
        <v>1031</v>
      </c>
      <c r="C376" s="12" t="s">
        <v>1067</v>
      </c>
      <c r="D376" s="12" t="s">
        <v>1069</v>
      </c>
      <c r="E376" s="13" t="s">
        <v>35</v>
      </c>
      <c r="F376" s="20">
        <v>2020.0</v>
      </c>
      <c r="G376" s="13">
        <v>2.0</v>
      </c>
      <c r="H376" s="13" t="s">
        <v>36</v>
      </c>
      <c r="I376" s="12" t="s">
        <v>38</v>
      </c>
      <c r="J376" s="13" t="s">
        <v>39</v>
      </c>
      <c r="K376" s="23">
        <v>0.599758921</v>
      </c>
      <c r="U376" s="13"/>
    </row>
    <row r="377" ht="14.25" hidden="1" customHeight="1">
      <c r="A377" s="13">
        <v>33.0</v>
      </c>
      <c r="B377" s="16" t="s">
        <v>236</v>
      </c>
      <c r="C377" s="12" t="s">
        <v>392</v>
      </c>
      <c r="D377" s="31" t="s">
        <v>393</v>
      </c>
      <c r="E377" s="13" t="s">
        <v>35</v>
      </c>
      <c r="F377" s="20">
        <v>2020.0</v>
      </c>
      <c r="G377" s="13">
        <v>2.0</v>
      </c>
      <c r="H377" s="13" t="s">
        <v>43</v>
      </c>
      <c r="I377" s="12" t="s">
        <v>38</v>
      </c>
      <c r="J377" s="13" t="s">
        <v>39</v>
      </c>
      <c r="K377" s="23">
        <v>0.964072086</v>
      </c>
      <c r="U377" s="13"/>
    </row>
    <row r="378" ht="14.25" hidden="1" customHeight="1">
      <c r="A378" s="57">
        <v>33.0</v>
      </c>
      <c r="B378" s="62" t="s">
        <v>236</v>
      </c>
      <c r="C378" s="63"/>
      <c r="D378" s="63" t="s">
        <v>659</v>
      </c>
      <c r="E378" s="57" t="s">
        <v>35</v>
      </c>
      <c r="F378" s="89">
        <v>2020.0</v>
      </c>
      <c r="G378" s="57">
        <v>2.0</v>
      </c>
      <c r="H378" s="57" t="s">
        <v>36</v>
      </c>
      <c r="I378" s="63" t="s">
        <v>38</v>
      </c>
      <c r="J378" s="57" t="s">
        <v>39</v>
      </c>
      <c r="K378" s="90">
        <v>0.775600424</v>
      </c>
      <c r="L378" s="63"/>
      <c r="M378" s="63"/>
      <c r="N378" s="63"/>
      <c r="O378" s="63"/>
      <c r="P378" s="63"/>
      <c r="Q378" s="63"/>
      <c r="R378" s="63"/>
      <c r="S378" s="63"/>
      <c r="T378" s="63"/>
      <c r="U378" s="67"/>
    </row>
    <row r="379" ht="14.25" hidden="1" customHeight="1">
      <c r="A379" s="13">
        <v>45.0</v>
      </c>
      <c r="B379" s="16" t="s">
        <v>1031</v>
      </c>
      <c r="D379" s="31" t="s">
        <v>1054</v>
      </c>
      <c r="E379" s="13" t="s">
        <v>35</v>
      </c>
      <c r="F379" s="20">
        <v>2020.0</v>
      </c>
      <c r="G379" s="13">
        <v>2.0</v>
      </c>
      <c r="H379" s="13" t="s">
        <v>43</v>
      </c>
      <c r="I379" s="12" t="s">
        <v>38</v>
      </c>
      <c r="J379" s="13" t="s">
        <v>39</v>
      </c>
      <c r="K379" s="23">
        <v>0.909475161</v>
      </c>
      <c r="U379" s="13"/>
    </row>
    <row r="380" ht="14.25" hidden="1" customHeight="1">
      <c r="A380" s="13">
        <v>45.0</v>
      </c>
      <c r="B380" s="16" t="s">
        <v>1031</v>
      </c>
      <c r="D380" s="12" t="s">
        <v>1047</v>
      </c>
      <c r="E380" s="13" t="s">
        <v>35</v>
      </c>
      <c r="F380" s="13">
        <v>2021.0</v>
      </c>
      <c r="G380" s="13">
        <v>2.0</v>
      </c>
      <c r="H380" s="13" t="s">
        <v>43</v>
      </c>
      <c r="I380" s="12" t="s">
        <v>38</v>
      </c>
      <c r="J380" s="13" t="s">
        <v>39</v>
      </c>
      <c r="K380" s="29">
        <v>1.068577553</v>
      </c>
      <c r="U380" s="13"/>
    </row>
    <row r="381" ht="14.25" hidden="1" customHeight="1">
      <c r="A381" s="13">
        <v>34.0</v>
      </c>
      <c r="B381" s="16" t="s">
        <v>239</v>
      </c>
      <c r="D381" s="31" t="s">
        <v>678</v>
      </c>
      <c r="E381" s="13" t="s">
        <v>35</v>
      </c>
      <c r="F381" s="20">
        <v>2020.0</v>
      </c>
      <c r="G381" s="13">
        <v>2.0</v>
      </c>
      <c r="H381" s="13" t="s">
        <v>43</v>
      </c>
      <c r="I381" s="12" t="s">
        <v>38</v>
      </c>
      <c r="J381" s="13" t="s">
        <v>39</v>
      </c>
      <c r="K381" s="23">
        <v>1.176604386</v>
      </c>
      <c r="U381" s="13"/>
    </row>
    <row r="382" ht="14.25" hidden="1" customHeight="1">
      <c r="A382" s="13">
        <v>33.0</v>
      </c>
      <c r="B382" s="16" t="s">
        <v>236</v>
      </c>
      <c r="C382" s="12" t="s">
        <v>404</v>
      </c>
      <c r="D382" s="31" t="s">
        <v>407</v>
      </c>
      <c r="E382" s="13" t="s">
        <v>35</v>
      </c>
      <c r="F382" s="20">
        <v>2020.0</v>
      </c>
      <c r="G382" s="13">
        <v>2.0</v>
      </c>
      <c r="H382" s="13" t="s">
        <v>43</v>
      </c>
      <c r="I382" s="12" t="s">
        <v>38</v>
      </c>
      <c r="J382" s="13" t="s">
        <v>39</v>
      </c>
      <c r="K382" s="23">
        <v>0.808735142</v>
      </c>
      <c r="U382" s="13"/>
    </row>
    <row r="383" ht="14.25" hidden="1" customHeight="1">
      <c r="A383" s="57">
        <v>34.0</v>
      </c>
      <c r="B383" s="62" t="s">
        <v>239</v>
      </c>
      <c r="C383" s="63" t="s">
        <v>339</v>
      </c>
      <c r="D383" s="63" t="s">
        <v>340</v>
      </c>
      <c r="E383" s="57" t="s">
        <v>35</v>
      </c>
      <c r="F383" s="89">
        <v>2020.0</v>
      </c>
      <c r="G383" s="57">
        <v>2.0</v>
      </c>
      <c r="H383" s="57" t="s">
        <v>46</v>
      </c>
      <c r="I383" s="63" t="s">
        <v>38</v>
      </c>
      <c r="J383" s="57" t="s">
        <v>39</v>
      </c>
      <c r="K383" s="90">
        <v>1.602436545</v>
      </c>
      <c r="L383" s="63"/>
      <c r="M383" s="63"/>
      <c r="N383" s="63"/>
      <c r="O383" s="63"/>
      <c r="P383" s="63"/>
      <c r="Q383" s="63"/>
      <c r="R383" s="63"/>
      <c r="S383" s="63"/>
      <c r="T383" s="63"/>
      <c r="U383" s="67"/>
    </row>
    <row r="384" ht="14.25" hidden="1" customHeight="1">
      <c r="A384" s="13">
        <v>34.0</v>
      </c>
      <c r="B384" s="16" t="s">
        <v>239</v>
      </c>
      <c r="D384" s="12" t="s">
        <v>657</v>
      </c>
      <c r="E384" s="13" t="s">
        <v>35</v>
      </c>
      <c r="F384" s="20">
        <v>2020.0</v>
      </c>
      <c r="G384" s="13">
        <v>2.0</v>
      </c>
      <c r="H384" s="13" t="s">
        <v>36</v>
      </c>
      <c r="I384" s="12" t="s">
        <v>38</v>
      </c>
      <c r="J384" s="13" t="s">
        <v>39</v>
      </c>
      <c r="K384" s="23">
        <v>0.610969246</v>
      </c>
      <c r="U384" s="13"/>
    </row>
    <row r="385" ht="14.25" hidden="1" customHeight="1">
      <c r="A385" s="57">
        <v>34.0</v>
      </c>
      <c r="B385" s="62" t="s">
        <v>239</v>
      </c>
      <c r="C385" s="63"/>
      <c r="D385" s="63" t="s">
        <v>650</v>
      </c>
      <c r="E385" s="57" t="s">
        <v>35</v>
      </c>
      <c r="F385" s="89">
        <v>2020.0</v>
      </c>
      <c r="G385" s="57">
        <v>2.0</v>
      </c>
      <c r="H385" s="57" t="s">
        <v>36</v>
      </c>
      <c r="I385" s="63" t="s">
        <v>38</v>
      </c>
      <c r="J385" s="57" t="s">
        <v>39</v>
      </c>
      <c r="K385" s="90">
        <v>0.69500578</v>
      </c>
      <c r="L385" s="63"/>
      <c r="M385" s="63"/>
      <c r="N385" s="63"/>
      <c r="O385" s="63"/>
      <c r="P385" s="63"/>
      <c r="Q385" s="63"/>
      <c r="R385" s="63"/>
      <c r="S385" s="63"/>
      <c r="T385" s="63"/>
      <c r="U385" s="67"/>
    </row>
    <row r="386" ht="14.25" hidden="1" customHeight="1">
      <c r="A386" s="13">
        <v>34.0</v>
      </c>
      <c r="B386" s="16" t="s">
        <v>239</v>
      </c>
      <c r="D386" s="12" t="s">
        <v>689</v>
      </c>
      <c r="E386" s="13" t="s">
        <v>35</v>
      </c>
      <c r="F386" s="13">
        <v>2021.0</v>
      </c>
      <c r="G386" s="13">
        <v>2.0</v>
      </c>
      <c r="H386" s="13" t="s">
        <v>43</v>
      </c>
      <c r="I386" s="12" t="s">
        <v>38</v>
      </c>
      <c r="J386" s="13" t="s">
        <v>39</v>
      </c>
      <c r="K386" s="29">
        <v>1.046314785</v>
      </c>
      <c r="U386" s="13"/>
    </row>
    <row r="387" ht="14.25" hidden="1" customHeight="1">
      <c r="A387" s="13">
        <v>34.0</v>
      </c>
      <c r="B387" s="16" t="s">
        <v>239</v>
      </c>
      <c r="D387" s="31" t="s">
        <v>1172</v>
      </c>
      <c r="E387" s="13" t="s">
        <v>35</v>
      </c>
      <c r="F387" s="20">
        <v>2020.0</v>
      </c>
      <c r="G387" s="13">
        <v>2.0</v>
      </c>
      <c r="H387" s="13" t="s">
        <v>43</v>
      </c>
      <c r="I387" s="12" t="s">
        <v>38</v>
      </c>
      <c r="J387" s="13" t="s">
        <v>39</v>
      </c>
      <c r="K387" s="23">
        <v>1.064221148</v>
      </c>
      <c r="U387" s="13"/>
    </row>
    <row r="388" ht="14.25" hidden="1" customHeight="1">
      <c r="A388" s="13">
        <v>31.0</v>
      </c>
      <c r="B388" s="16" t="s">
        <v>242</v>
      </c>
      <c r="D388" s="31" t="s">
        <v>244</v>
      </c>
      <c r="E388" s="13" t="s">
        <v>35</v>
      </c>
      <c r="F388" s="20">
        <v>2020.0</v>
      </c>
      <c r="G388" s="13">
        <v>2.0</v>
      </c>
      <c r="H388" s="13" t="s">
        <v>43</v>
      </c>
      <c r="I388" s="12" t="s">
        <v>38</v>
      </c>
      <c r="J388" s="13" t="s">
        <v>39</v>
      </c>
      <c r="K388" s="23">
        <v>0.909920588</v>
      </c>
      <c r="U388" s="13"/>
    </row>
    <row r="389" ht="14.25" hidden="1" customHeight="1">
      <c r="A389" s="13">
        <v>34.0</v>
      </c>
      <c r="B389" s="16" t="s">
        <v>236</v>
      </c>
      <c r="D389" s="12" t="s">
        <v>826</v>
      </c>
      <c r="E389" s="13" t="s">
        <v>35</v>
      </c>
      <c r="F389" s="20">
        <v>2020.0</v>
      </c>
      <c r="G389" s="13">
        <v>2.0</v>
      </c>
      <c r="H389" s="13" t="s">
        <v>36</v>
      </c>
      <c r="I389" s="12" t="s">
        <v>38</v>
      </c>
      <c r="J389" s="13" t="s">
        <v>39</v>
      </c>
      <c r="K389" s="23">
        <v>0.790574117</v>
      </c>
      <c r="U389" s="13"/>
    </row>
    <row r="390" ht="14.25" hidden="1" customHeight="1">
      <c r="A390" s="13">
        <v>34.0</v>
      </c>
      <c r="B390" s="16" t="s">
        <v>236</v>
      </c>
      <c r="D390" s="31" t="s">
        <v>675</v>
      </c>
      <c r="E390" s="13" t="s">
        <v>35</v>
      </c>
      <c r="F390" s="20">
        <v>2020.0</v>
      </c>
      <c r="G390" s="13">
        <v>2.0</v>
      </c>
      <c r="H390" s="13" t="s">
        <v>43</v>
      </c>
      <c r="I390" s="12" t="s">
        <v>38</v>
      </c>
      <c r="J390" s="13" t="s">
        <v>39</v>
      </c>
      <c r="K390" s="23">
        <v>0.931453087</v>
      </c>
      <c r="U390" s="13"/>
    </row>
    <row r="391" ht="14.25" hidden="1" customHeight="1">
      <c r="A391" s="13">
        <v>34.0</v>
      </c>
      <c r="B391" s="16" t="s">
        <v>239</v>
      </c>
      <c r="D391" s="12" t="s">
        <v>396</v>
      </c>
      <c r="E391" s="13" t="s">
        <v>35</v>
      </c>
      <c r="F391" s="20">
        <v>2020.0</v>
      </c>
      <c r="G391" s="13">
        <v>2.0</v>
      </c>
      <c r="H391" s="13" t="s">
        <v>46</v>
      </c>
      <c r="I391" s="12" t="s">
        <v>38</v>
      </c>
      <c r="J391" s="13" t="s">
        <v>39</v>
      </c>
      <c r="K391" s="23">
        <v>1.463135066</v>
      </c>
      <c r="U391" s="13"/>
    </row>
    <row r="392" ht="14.25" hidden="1" customHeight="1">
      <c r="A392" s="13">
        <v>34.0</v>
      </c>
      <c r="B392" s="16" t="s">
        <v>239</v>
      </c>
      <c r="D392" s="12" t="s">
        <v>421</v>
      </c>
      <c r="E392" s="13" t="s">
        <v>35</v>
      </c>
      <c r="F392" s="20">
        <v>2020.0</v>
      </c>
      <c r="G392" s="13">
        <v>2.0</v>
      </c>
      <c r="H392" s="13" t="s">
        <v>36</v>
      </c>
      <c r="I392" s="12" t="s">
        <v>38</v>
      </c>
      <c r="J392" s="13" t="s">
        <v>39</v>
      </c>
      <c r="K392" s="23">
        <v>0.691227709</v>
      </c>
      <c r="U392" s="13"/>
    </row>
    <row r="393" ht="14.25" hidden="1" customHeight="1">
      <c r="A393" s="13">
        <v>38.0</v>
      </c>
      <c r="B393" s="16" t="s">
        <v>31</v>
      </c>
      <c r="C393" s="12" t="s">
        <v>67</v>
      </c>
      <c r="D393" s="31" t="s">
        <v>69</v>
      </c>
      <c r="E393" s="13" t="s">
        <v>35</v>
      </c>
      <c r="F393" s="20">
        <v>2020.0</v>
      </c>
      <c r="G393" s="13">
        <v>2.0</v>
      </c>
      <c r="H393" s="13" t="s">
        <v>43</v>
      </c>
      <c r="I393" s="12" t="s">
        <v>38</v>
      </c>
      <c r="J393" s="13" t="s">
        <v>71</v>
      </c>
      <c r="K393" s="23">
        <v>1.050710776</v>
      </c>
      <c r="U393" s="13"/>
    </row>
    <row r="394" ht="14.25" hidden="1" customHeight="1">
      <c r="A394" s="13">
        <v>31.0</v>
      </c>
      <c r="B394" s="16" t="s">
        <v>242</v>
      </c>
      <c r="D394" s="31" t="s">
        <v>246</v>
      </c>
      <c r="E394" s="13" t="s">
        <v>35</v>
      </c>
      <c r="F394" s="20">
        <v>2020.0</v>
      </c>
      <c r="G394" s="13">
        <v>2.0</v>
      </c>
      <c r="H394" s="13" t="s">
        <v>43</v>
      </c>
      <c r="I394" s="12" t="s">
        <v>38</v>
      </c>
      <c r="J394" s="13" t="s">
        <v>39</v>
      </c>
      <c r="K394" s="23">
        <v>1.010036085</v>
      </c>
      <c r="U394" s="13"/>
    </row>
    <row r="395" ht="14.25" hidden="1" customHeight="1">
      <c r="A395" s="13">
        <v>38.0</v>
      </c>
      <c r="B395" s="16" t="s">
        <v>31</v>
      </c>
      <c r="D395" s="31" t="s">
        <v>79</v>
      </c>
      <c r="E395" s="13" t="s">
        <v>35</v>
      </c>
      <c r="F395" s="20">
        <v>2020.0</v>
      </c>
      <c r="G395" s="13">
        <v>2.0</v>
      </c>
      <c r="H395" s="13" t="s">
        <v>43</v>
      </c>
      <c r="I395" s="12" t="s">
        <v>38</v>
      </c>
      <c r="J395" s="13" t="s">
        <v>39</v>
      </c>
      <c r="K395" s="23">
        <v>1.104824288</v>
      </c>
      <c r="U395" s="13"/>
    </row>
    <row r="396" ht="14.25" hidden="1" customHeight="1">
      <c r="A396" s="13">
        <v>39.0</v>
      </c>
      <c r="B396" s="16" t="s">
        <v>256</v>
      </c>
      <c r="C396" s="12" t="s">
        <v>962</v>
      </c>
      <c r="D396" s="12" t="s">
        <v>963</v>
      </c>
      <c r="E396" s="13" t="s">
        <v>700</v>
      </c>
      <c r="F396" s="13">
        <v>2022.0</v>
      </c>
      <c r="G396" s="13">
        <v>1.0</v>
      </c>
      <c r="H396" s="13" t="s">
        <v>36</v>
      </c>
      <c r="I396" s="12" t="s">
        <v>38</v>
      </c>
      <c r="J396" s="13" t="s">
        <v>71</v>
      </c>
      <c r="K396" s="12">
        <v>0.62</v>
      </c>
      <c r="O396" s="12">
        <v>3900.0</v>
      </c>
      <c r="P396" s="12">
        <v>0.31</v>
      </c>
      <c r="S396" s="12" t="s">
        <v>66</v>
      </c>
      <c r="U396" s="13"/>
    </row>
    <row r="397" ht="14.25" hidden="1" customHeight="1">
      <c r="A397" s="13">
        <v>38.0</v>
      </c>
      <c r="B397" s="16" t="s">
        <v>31</v>
      </c>
      <c r="D397" s="12" t="s">
        <v>80</v>
      </c>
      <c r="E397" s="13" t="s">
        <v>35</v>
      </c>
      <c r="F397" s="20">
        <v>2020.0</v>
      </c>
      <c r="G397" s="13">
        <v>2.0</v>
      </c>
      <c r="H397" s="13" t="s">
        <v>36</v>
      </c>
      <c r="I397" s="12" t="s">
        <v>38</v>
      </c>
      <c r="J397" s="13" t="s">
        <v>39</v>
      </c>
      <c r="K397" s="23">
        <v>0.721100971</v>
      </c>
      <c r="U397" s="13"/>
    </row>
    <row r="398" ht="14.25" hidden="1" customHeight="1">
      <c r="A398" s="13">
        <v>34.0</v>
      </c>
      <c r="B398" s="16" t="s">
        <v>239</v>
      </c>
      <c r="C398" s="154"/>
      <c r="D398" s="117" t="s">
        <v>784</v>
      </c>
      <c r="E398" s="13" t="s">
        <v>270</v>
      </c>
      <c r="F398" s="13">
        <v>2023.0</v>
      </c>
      <c r="G398" s="13">
        <v>3.0</v>
      </c>
      <c r="H398" s="13" t="s">
        <v>36</v>
      </c>
      <c r="I398" s="13" t="s">
        <v>114</v>
      </c>
      <c r="J398" s="13" t="s">
        <v>189</v>
      </c>
      <c r="U398" s="13"/>
    </row>
    <row r="399" ht="14.25" hidden="1" customHeight="1">
      <c r="A399" s="13">
        <v>34.0</v>
      </c>
      <c r="B399" s="16" t="s">
        <v>239</v>
      </c>
      <c r="D399" s="77" t="s">
        <v>784</v>
      </c>
      <c r="E399" s="13" t="s">
        <v>217</v>
      </c>
      <c r="F399" s="13">
        <v>2017.0</v>
      </c>
      <c r="G399" s="13">
        <v>3.0</v>
      </c>
      <c r="H399" s="13" t="s">
        <v>43</v>
      </c>
      <c r="I399" s="13" t="s">
        <v>114</v>
      </c>
      <c r="J399" s="13" t="s">
        <v>189</v>
      </c>
      <c r="U399" s="13"/>
    </row>
    <row r="400" ht="14.25" hidden="1" customHeight="1">
      <c r="A400" s="13">
        <v>33.0</v>
      </c>
      <c r="B400" s="16" t="s">
        <v>236</v>
      </c>
      <c r="C400" s="12" t="s">
        <v>289</v>
      </c>
      <c r="D400" s="12" t="s">
        <v>291</v>
      </c>
      <c r="E400" s="13" t="s">
        <v>283</v>
      </c>
      <c r="F400" s="13">
        <v>2021.0</v>
      </c>
      <c r="G400" s="13">
        <v>1.0</v>
      </c>
      <c r="H400" s="13" t="s">
        <v>43</v>
      </c>
      <c r="I400" s="12" t="s">
        <v>44</v>
      </c>
      <c r="J400" s="13" t="s">
        <v>39</v>
      </c>
      <c r="K400" s="24">
        <v>1.00793672501703</v>
      </c>
      <c r="O400" s="12">
        <v>250.0</v>
      </c>
      <c r="P400" s="24">
        <v>1.08170385510547</v>
      </c>
      <c r="S400" s="12" t="s">
        <v>129</v>
      </c>
      <c r="U400" s="13"/>
    </row>
    <row r="401" ht="14.25" hidden="1" customHeight="1">
      <c r="A401" s="13">
        <v>35.0</v>
      </c>
      <c r="B401" s="16" t="s">
        <v>180</v>
      </c>
      <c r="C401" s="12" t="s">
        <v>191</v>
      </c>
      <c r="D401" s="12" t="s">
        <v>193</v>
      </c>
      <c r="E401" s="13" t="s">
        <v>111</v>
      </c>
      <c r="F401" s="13">
        <v>2022.0</v>
      </c>
      <c r="G401" s="13">
        <v>2.0</v>
      </c>
      <c r="H401" s="13" t="s">
        <v>46</v>
      </c>
      <c r="I401" s="12" t="s">
        <v>38</v>
      </c>
      <c r="J401" s="13" t="s">
        <v>39</v>
      </c>
      <c r="K401" s="29">
        <v>1.931329184</v>
      </c>
      <c r="U401" s="13"/>
    </row>
    <row r="402" ht="14.25" hidden="1" customHeight="1">
      <c r="A402" s="13">
        <v>35.0</v>
      </c>
      <c r="B402" s="16" t="s">
        <v>180</v>
      </c>
      <c r="C402" s="12" t="s">
        <v>199</v>
      </c>
      <c r="D402" s="12" t="s">
        <v>202</v>
      </c>
      <c r="E402" s="13" t="s">
        <v>35</v>
      </c>
      <c r="F402" s="20">
        <v>2021.0</v>
      </c>
      <c r="G402" s="13">
        <v>2.0</v>
      </c>
      <c r="H402" s="13" t="s">
        <v>46</v>
      </c>
      <c r="I402" s="12" t="s">
        <v>38</v>
      </c>
      <c r="J402" s="13" t="s">
        <v>39</v>
      </c>
      <c r="K402" s="23">
        <v>1.329901401</v>
      </c>
      <c r="U402" s="13"/>
    </row>
    <row r="403" ht="14.25" hidden="1" customHeight="1">
      <c r="A403" s="13">
        <v>33.0</v>
      </c>
      <c r="B403" s="16" t="s">
        <v>236</v>
      </c>
      <c r="D403" s="77" t="s">
        <v>542</v>
      </c>
      <c r="E403" s="13" t="s">
        <v>270</v>
      </c>
      <c r="F403" s="13">
        <v>2023.0</v>
      </c>
      <c r="G403" s="13">
        <v>3.0</v>
      </c>
      <c r="H403" s="13" t="s">
        <v>36</v>
      </c>
      <c r="I403" s="13" t="s">
        <v>114</v>
      </c>
      <c r="J403" s="13" t="s">
        <v>189</v>
      </c>
      <c r="K403" s="12">
        <v>0.4</v>
      </c>
      <c r="P403" s="12" t="s">
        <v>533</v>
      </c>
      <c r="U403" s="13"/>
    </row>
    <row r="404" ht="14.25" hidden="1" customHeight="1">
      <c r="A404" s="13">
        <v>33.0</v>
      </c>
      <c r="B404" s="16" t="s">
        <v>236</v>
      </c>
      <c r="D404" s="77" t="s">
        <v>542</v>
      </c>
      <c r="E404" s="13" t="s">
        <v>217</v>
      </c>
      <c r="F404" s="13">
        <v>2019.0</v>
      </c>
      <c r="G404" s="13">
        <v>3.0</v>
      </c>
      <c r="H404" s="13" t="s">
        <v>36</v>
      </c>
      <c r="I404" s="13" t="s">
        <v>114</v>
      </c>
      <c r="J404" s="13" t="s">
        <v>189</v>
      </c>
      <c r="U404" s="13"/>
    </row>
    <row r="405" ht="14.25" hidden="1" customHeight="1">
      <c r="A405" s="57">
        <v>33.0</v>
      </c>
      <c r="B405" s="62" t="s">
        <v>236</v>
      </c>
      <c r="C405" s="63"/>
      <c r="D405" s="88" t="s">
        <v>655</v>
      </c>
      <c r="E405" s="57" t="s">
        <v>35</v>
      </c>
      <c r="F405" s="89">
        <v>2020.0</v>
      </c>
      <c r="G405" s="57">
        <v>2.0</v>
      </c>
      <c r="H405" s="57" t="s">
        <v>43</v>
      </c>
      <c r="I405" s="63" t="s">
        <v>38</v>
      </c>
      <c r="J405" s="57" t="s">
        <v>39</v>
      </c>
      <c r="K405" s="90">
        <v>0.977748602</v>
      </c>
      <c r="L405" s="63"/>
      <c r="M405" s="63"/>
      <c r="N405" s="63"/>
      <c r="O405" s="63"/>
      <c r="P405" s="63"/>
      <c r="Q405" s="63"/>
      <c r="R405" s="63"/>
      <c r="S405" s="63"/>
      <c r="T405" s="63"/>
      <c r="U405" s="67"/>
    </row>
    <row r="406" ht="14.25" hidden="1" customHeight="1">
      <c r="A406" s="13">
        <v>33.0</v>
      </c>
      <c r="B406" s="16" t="s">
        <v>236</v>
      </c>
      <c r="D406" s="83" t="s">
        <v>547</v>
      </c>
      <c r="E406" s="13" t="s">
        <v>123</v>
      </c>
      <c r="F406" s="13">
        <v>2020.0</v>
      </c>
      <c r="G406" s="13">
        <v>3.0</v>
      </c>
      <c r="H406" s="13" t="s">
        <v>43</v>
      </c>
      <c r="I406" s="13" t="s">
        <v>114</v>
      </c>
      <c r="J406" s="12" t="s">
        <v>47</v>
      </c>
      <c r="U406" s="13"/>
    </row>
    <row r="407" ht="14.25" hidden="1" customHeight="1">
      <c r="A407" s="13">
        <v>33.0</v>
      </c>
      <c r="B407" s="16" t="s">
        <v>236</v>
      </c>
      <c r="D407" s="77" t="s">
        <v>556</v>
      </c>
      <c r="E407" s="13" t="s">
        <v>501</v>
      </c>
      <c r="F407" s="13">
        <v>2021.0</v>
      </c>
      <c r="G407" s="13">
        <v>3.0</v>
      </c>
      <c r="H407" s="13" t="s">
        <v>43</v>
      </c>
      <c r="I407" s="13" t="s">
        <v>114</v>
      </c>
      <c r="J407" s="13" t="s">
        <v>47</v>
      </c>
      <c r="U407" s="13"/>
    </row>
    <row r="408" ht="14.25" hidden="1" customHeight="1">
      <c r="A408" s="13">
        <v>34.0</v>
      </c>
      <c r="B408" s="16" t="s">
        <v>239</v>
      </c>
      <c r="D408" s="31" t="s">
        <v>623</v>
      </c>
      <c r="E408" s="13" t="s">
        <v>35</v>
      </c>
      <c r="F408" s="20">
        <v>2020.0</v>
      </c>
      <c r="G408" s="13">
        <v>2.0</v>
      </c>
      <c r="H408" s="13" t="s">
        <v>43</v>
      </c>
      <c r="I408" s="12" t="s">
        <v>38</v>
      </c>
      <c r="J408" s="13" t="s">
        <v>39</v>
      </c>
      <c r="K408" s="23">
        <v>1.114834653</v>
      </c>
      <c r="U408" s="13"/>
    </row>
    <row r="409" ht="14.25" hidden="1" customHeight="1">
      <c r="A409" s="13">
        <v>34.0</v>
      </c>
      <c r="B409" s="16" t="s">
        <v>239</v>
      </c>
      <c r="C409" s="12" t="s">
        <v>289</v>
      </c>
      <c r="D409" s="12" t="s">
        <v>565</v>
      </c>
      <c r="E409" s="13" t="s">
        <v>283</v>
      </c>
      <c r="F409" s="13">
        <v>2021.0</v>
      </c>
      <c r="G409" s="13">
        <v>1.0</v>
      </c>
      <c r="H409" s="13" t="s">
        <v>43</v>
      </c>
      <c r="I409" s="12" t="s">
        <v>44</v>
      </c>
      <c r="J409" s="13" t="s">
        <v>39</v>
      </c>
      <c r="K409" s="24">
        <v>1.02416891679454</v>
      </c>
      <c r="O409" s="12">
        <v>500.0</v>
      </c>
      <c r="P409" s="24">
        <v>1.17047792388649</v>
      </c>
      <c r="S409" s="12" t="s">
        <v>129</v>
      </c>
      <c r="U409" s="13"/>
    </row>
    <row r="410" ht="14.25" hidden="1" customHeight="1">
      <c r="A410" s="57">
        <v>33.0</v>
      </c>
      <c r="B410" s="62" t="s">
        <v>236</v>
      </c>
      <c r="C410" s="63"/>
      <c r="D410" s="146" t="s">
        <v>570</v>
      </c>
      <c r="E410" s="57" t="s">
        <v>270</v>
      </c>
      <c r="F410" s="57">
        <v>2016.0</v>
      </c>
      <c r="G410" s="57">
        <v>3.0</v>
      </c>
      <c r="H410" s="57" t="s">
        <v>46</v>
      </c>
      <c r="I410" s="57" t="s">
        <v>114</v>
      </c>
      <c r="J410" s="57" t="s">
        <v>189</v>
      </c>
      <c r="K410" s="63">
        <v>0.5</v>
      </c>
      <c r="L410" s="63"/>
      <c r="M410" s="63"/>
      <c r="N410" s="63"/>
      <c r="O410" s="63"/>
      <c r="P410" s="63">
        <v>6.0</v>
      </c>
      <c r="Q410" s="63"/>
      <c r="R410" s="63"/>
      <c r="S410" s="63"/>
      <c r="T410" s="63"/>
      <c r="U410" s="67"/>
    </row>
    <row r="411" ht="14.25" hidden="1" customHeight="1">
      <c r="A411" s="13">
        <v>33.0</v>
      </c>
      <c r="B411" s="16" t="s">
        <v>236</v>
      </c>
      <c r="D411" s="77" t="s">
        <v>570</v>
      </c>
      <c r="E411" s="13" t="s">
        <v>217</v>
      </c>
      <c r="F411" s="13">
        <v>2017.0</v>
      </c>
      <c r="G411" s="13">
        <v>3.0</v>
      </c>
      <c r="H411" s="13" t="s">
        <v>43</v>
      </c>
      <c r="I411" s="13" t="s">
        <v>114</v>
      </c>
      <c r="J411" s="13" t="s">
        <v>189</v>
      </c>
      <c r="U411" s="13"/>
    </row>
    <row r="412" ht="14.25" hidden="1" customHeight="1">
      <c r="A412" s="13">
        <v>33.0</v>
      </c>
      <c r="B412" s="16" t="s">
        <v>236</v>
      </c>
      <c r="D412" s="77" t="s">
        <v>587</v>
      </c>
      <c r="E412" s="13" t="s">
        <v>501</v>
      </c>
      <c r="F412" s="13">
        <v>2021.0</v>
      </c>
      <c r="G412" s="13">
        <v>3.0</v>
      </c>
      <c r="H412" s="13" t="s">
        <v>36</v>
      </c>
      <c r="I412" s="13" t="s">
        <v>114</v>
      </c>
      <c r="J412" s="13" t="s">
        <v>47</v>
      </c>
      <c r="U412" s="13"/>
    </row>
    <row r="413" ht="14.25" hidden="1" customHeight="1">
      <c r="A413" s="13">
        <v>33.0</v>
      </c>
      <c r="B413" s="16" t="s">
        <v>236</v>
      </c>
      <c r="D413" s="83" t="s">
        <v>591</v>
      </c>
      <c r="E413" s="13" t="s">
        <v>123</v>
      </c>
      <c r="F413" s="13">
        <v>2020.0</v>
      </c>
      <c r="G413" s="13">
        <v>3.0</v>
      </c>
      <c r="H413" s="13" t="s">
        <v>43</v>
      </c>
      <c r="I413" s="13" t="s">
        <v>114</v>
      </c>
      <c r="J413" s="12" t="s">
        <v>47</v>
      </c>
      <c r="U413" s="13"/>
    </row>
    <row r="414" ht="14.25" hidden="1" customHeight="1">
      <c r="A414" s="13">
        <v>33.0</v>
      </c>
      <c r="B414" s="16" t="s">
        <v>236</v>
      </c>
      <c r="C414" s="12" t="s">
        <v>319</v>
      </c>
      <c r="D414" s="12" t="s">
        <v>321</v>
      </c>
      <c r="E414" s="13" t="s">
        <v>283</v>
      </c>
      <c r="F414" s="13">
        <v>2021.0</v>
      </c>
      <c r="G414" s="13">
        <v>1.0</v>
      </c>
      <c r="H414" s="13" t="s">
        <v>43</v>
      </c>
      <c r="I414" s="12" t="s">
        <v>38</v>
      </c>
      <c r="J414" s="13" t="s">
        <v>39</v>
      </c>
      <c r="K414" s="24">
        <v>1.00526800837587</v>
      </c>
      <c r="O414" s="12">
        <v>500.0</v>
      </c>
      <c r="P414" s="24">
        <v>0.942304653993023</v>
      </c>
      <c r="S414" s="12" t="s">
        <v>129</v>
      </c>
      <c r="U414" s="13"/>
    </row>
    <row r="415" ht="14.25" hidden="1" customHeight="1">
      <c r="A415" s="57">
        <v>34.0</v>
      </c>
      <c r="B415" s="62" t="s">
        <v>239</v>
      </c>
      <c r="C415" s="63"/>
      <c r="D415" s="88" t="s">
        <v>669</v>
      </c>
      <c r="E415" s="57" t="s">
        <v>35</v>
      </c>
      <c r="F415" s="89">
        <v>2020.0</v>
      </c>
      <c r="G415" s="57">
        <v>2.0</v>
      </c>
      <c r="H415" s="57" t="s">
        <v>43</v>
      </c>
      <c r="I415" s="63" t="s">
        <v>38</v>
      </c>
      <c r="J415" s="57" t="s">
        <v>39</v>
      </c>
      <c r="K415" s="90">
        <v>1.008347909</v>
      </c>
      <c r="L415" s="63"/>
      <c r="M415" s="63"/>
      <c r="N415" s="63"/>
      <c r="O415" s="63"/>
      <c r="P415" s="63"/>
      <c r="Q415" s="63"/>
      <c r="R415" s="63"/>
      <c r="S415" s="63"/>
      <c r="T415" s="63"/>
      <c r="U415" s="67"/>
    </row>
    <row r="416" ht="14.25" hidden="1" customHeight="1">
      <c r="A416" s="13">
        <v>45.0</v>
      </c>
      <c r="B416" s="16" t="s">
        <v>1031</v>
      </c>
      <c r="D416" s="117" t="s">
        <v>1082</v>
      </c>
      <c r="E416" s="13" t="s">
        <v>270</v>
      </c>
      <c r="F416" s="13">
        <v>2023.0</v>
      </c>
      <c r="G416" s="13">
        <v>3.0</v>
      </c>
      <c r="H416" s="13" t="s">
        <v>36</v>
      </c>
      <c r="I416" s="13" t="s">
        <v>114</v>
      </c>
      <c r="J416" s="13" t="s">
        <v>71</v>
      </c>
      <c r="U416" s="13"/>
    </row>
    <row r="417" ht="14.25" hidden="1" customHeight="1">
      <c r="A417" s="57">
        <v>43.0</v>
      </c>
      <c r="B417" s="62" t="s">
        <v>996</v>
      </c>
      <c r="C417" s="63"/>
      <c r="D417" s="123" t="s">
        <v>998</v>
      </c>
      <c r="E417" s="57" t="s">
        <v>123</v>
      </c>
      <c r="F417" s="57">
        <v>2021.0</v>
      </c>
      <c r="G417" s="57">
        <v>3.0</v>
      </c>
      <c r="H417" s="57" t="s">
        <v>46</v>
      </c>
      <c r="I417" s="57" t="s">
        <v>114</v>
      </c>
      <c r="J417" s="57" t="s">
        <v>71</v>
      </c>
      <c r="K417" s="63"/>
      <c r="L417" s="63"/>
      <c r="M417" s="63"/>
      <c r="N417" s="63"/>
      <c r="O417" s="63"/>
      <c r="P417" s="63"/>
      <c r="Q417" s="63"/>
      <c r="R417" s="63"/>
      <c r="S417" s="63"/>
      <c r="T417" s="63"/>
      <c r="U417" s="67"/>
    </row>
    <row r="418" ht="14.25" hidden="1" customHeight="1">
      <c r="A418" s="57">
        <v>45.0</v>
      </c>
      <c r="B418" s="62" t="s">
        <v>1031</v>
      </c>
      <c r="C418" s="63"/>
      <c r="D418" s="79" t="s">
        <v>1081</v>
      </c>
      <c r="E418" s="57" t="s">
        <v>217</v>
      </c>
      <c r="F418" s="57">
        <v>2020.0</v>
      </c>
      <c r="G418" s="57">
        <v>3.0</v>
      </c>
      <c r="H418" s="57" t="s">
        <v>43</v>
      </c>
      <c r="I418" s="57" t="s">
        <v>114</v>
      </c>
      <c r="J418" s="57" t="s">
        <v>189</v>
      </c>
      <c r="K418" s="63"/>
      <c r="L418" s="63"/>
      <c r="M418" s="63"/>
      <c r="N418" s="63"/>
      <c r="O418" s="63"/>
      <c r="P418" s="63"/>
      <c r="Q418" s="63"/>
      <c r="R418" s="63"/>
      <c r="S418" s="63"/>
      <c r="T418" s="63"/>
      <c r="U418" s="67"/>
    </row>
    <row r="419" ht="14.25" hidden="1" customHeight="1">
      <c r="A419" s="57">
        <v>45.0</v>
      </c>
      <c r="B419" s="62" t="s">
        <v>1031</v>
      </c>
      <c r="C419" s="63"/>
      <c r="D419" s="62" t="s">
        <v>1078</v>
      </c>
      <c r="E419" s="57" t="s">
        <v>270</v>
      </c>
      <c r="F419" s="57">
        <v>2016.0</v>
      </c>
      <c r="G419" s="57">
        <v>3.0</v>
      </c>
      <c r="H419" s="57" t="s">
        <v>36</v>
      </c>
      <c r="I419" s="57" t="s">
        <v>114</v>
      </c>
      <c r="J419" s="57" t="s">
        <v>189</v>
      </c>
      <c r="K419" s="63"/>
      <c r="L419" s="63"/>
      <c r="M419" s="63"/>
      <c r="N419" s="63"/>
      <c r="O419" s="63"/>
      <c r="P419" s="63">
        <v>1.6129032258064515</v>
      </c>
      <c r="Q419" s="63"/>
      <c r="R419" s="63"/>
      <c r="S419" s="63"/>
      <c r="T419" s="63"/>
      <c r="U419" s="67"/>
    </row>
    <row r="420" ht="14.25" hidden="1" customHeight="1">
      <c r="A420" s="57">
        <v>39.0</v>
      </c>
      <c r="B420" s="62" t="s">
        <v>256</v>
      </c>
      <c r="C420" s="63"/>
      <c r="D420" s="112" t="s">
        <v>965</v>
      </c>
      <c r="E420" s="57" t="s">
        <v>270</v>
      </c>
      <c r="F420" s="57">
        <v>2018.0</v>
      </c>
      <c r="G420" s="57">
        <v>3.0</v>
      </c>
      <c r="H420" s="57" t="s">
        <v>36</v>
      </c>
      <c r="I420" s="57" t="s">
        <v>114</v>
      </c>
      <c r="J420" s="57" t="s">
        <v>189</v>
      </c>
      <c r="K420" s="63"/>
      <c r="L420" s="63"/>
      <c r="M420" s="63"/>
      <c r="N420" s="63"/>
      <c r="O420" s="63"/>
      <c r="P420" s="63"/>
      <c r="Q420" s="63"/>
      <c r="R420" s="63"/>
      <c r="S420" s="63"/>
      <c r="T420" s="63"/>
      <c r="U420" s="67"/>
    </row>
    <row r="421" ht="14.25" hidden="1" customHeight="1">
      <c r="A421" s="13">
        <v>57.0</v>
      </c>
      <c r="B421" s="16" t="s">
        <v>1104</v>
      </c>
      <c r="D421" s="77" t="s">
        <v>1125</v>
      </c>
      <c r="E421" s="13" t="s">
        <v>1126</v>
      </c>
      <c r="F421" s="13">
        <v>2020.0</v>
      </c>
      <c r="G421" s="13">
        <v>3.0</v>
      </c>
      <c r="H421" s="13" t="s">
        <v>46</v>
      </c>
      <c r="I421" s="13" t="s">
        <v>114</v>
      </c>
      <c r="J421" s="13" t="s">
        <v>189</v>
      </c>
      <c r="U421" s="13"/>
    </row>
    <row r="422" ht="14.25" hidden="1" customHeight="1">
      <c r="A422" s="13">
        <v>57.0</v>
      </c>
      <c r="B422" s="16" t="s">
        <v>1104</v>
      </c>
      <c r="C422" s="155"/>
      <c r="D422" s="16" t="s">
        <v>1125</v>
      </c>
      <c r="E422" s="13" t="s">
        <v>989</v>
      </c>
      <c r="F422" s="13">
        <v>2021.0</v>
      </c>
      <c r="G422" s="13">
        <v>3.0</v>
      </c>
      <c r="H422" s="13" t="s">
        <v>43</v>
      </c>
      <c r="I422" s="13" t="s">
        <v>114</v>
      </c>
      <c r="J422" s="13" t="s">
        <v>189</v>
      </c>
      <c r="U422" s="13"/>
    </row>
    <row r="423" ht="14.25" hidden="1" customHeight="1">
      <c r="A423" s="13">
        <v>57.0</v>
      </c>
      <c r="B423" s="16" t="s">
        <v>1104</v>
      </c>
      <c r="D423" s="77" t="s">
        <v>1125</v>
      </c>
      <c r="E423" s="13" t="s">
        <v>217</v>
      </c>
      <c r="F423" s="13">
        <v>2020.0</v>
      </c>
      <c r="G423" s="13">
        <v>3.0</v>
      </c>
      <c r="H423" s="13" t="s">
        <v>36</v>
      </c>
      <c r="I423" s="13" t="s">
        <v>114</v>
      </c>
      <c r="J423" s="13" t="s">
        <v>189</v>
      </c>
      <c r="U423" s="13"/>
    </row>
    <row r="424" ht="14.25" hidden="1" customHeight="1">
      <c r="A424" s="13">
        <v>34.0</v>
      </c>
      <c r="B424" s="16" t="s">
        <v>239</v>
      </c>
      <c r="C424" s="12" t="s">
        <v>289</v>
      </c>
      <c r="D424" s="12" t="s">
        <v>736</v>
      </c>
      <c r="E424" s="13" t="s">
        <v>283</v>
      </c>
      <c r="F424" s="13">
        <v>2021.0</v>
      </c>
      <c r="G424" s="13">
        <v>1.0</v>
      </c>
      <c r="H424" s="13" t="s">
        <v>36</v>
      </c>
      <c r="I424" s="12" t="s">
        <v>44</v>
      </c>
      <c r="J424" s="13" t="s">
        <v>189</v>
      </c>
      <c r="K424" s="24">
        <v>0.857336171373047</v>
      </c>
      <c r="O424" s="12">
        <v>150.0</v>
      </c>
      <c r="P424" s="24">
        <v>2.037396785541</v>
      </c>
      <c r="S424" s="12" t="s">
        <v>66</v>
      </c>
      <c r="U424" s="13"/>
    </row>
    <row r="425" ht="14.25" hidden="1" customHeight="1">
      <c r="A425" s="13">
        <v>43.0</v>
      </c>
      <c r="B425" s="16" t="s">
        <v>996</v>
      </c>
      <c r="D425" s="83" t="s">
        <v>1023</v>
      </c>
      <c r="E425" s="13" t="s">
        <v>123</v>
      </c>
      <c r="F425" s="13">
        <v>2021.0</v>
      </c>
      <c r="G425" s="13">
        <v>3.0</v>
      </c>
      <c r="H425" s="13" t="s">
        <v>36</v>
      </c>
      <c r="I425" s="13" t="s">
        <v>114</v>
      </c>
      <c r="J425" s="13" t="s">
        <v>71</v>
      </c>
      <c r="U425" s="13"/>
    </row>
    <row r="426" ht="14.25" hidden="1" customHeight="1">
      <c r="A426" s="13">
        <v>37.0</v>
      </c>
      <c r="B426" s="16" t="s">
        <v>107</v>
      </c>
      <c r="D426" s="12" t="s">
        <v>852</v>
      </c>
      <c r="E426" s="13" t="s">
        <v>35</v>
      </c>
      <c r="F426" s="13">
        <v>2021.0</v>
      </c>
      <c r="G426" s="13">
        <v>2.0</v>
      </c>
      <c r="H426" s="13" t="s">
        <v>36</v>
      </c>
      <c r="I426" s="12" t="s">
        <v>38</v>
      </c>
      <c r="J426" s="13" t="s">
        <v>39</v>
      </c>
      <c r="K426" s="29">
        <v>0.720764753</v>
      </c>
      <c r="U426" s="13"/>
    </row>
    <row r="427" ht="14.25" hidden="1" customHeight="1">
      <c r="A427" s="13">
        <v>43.0</v>
      </c>
      <c r="B427" s="16" t="s">
        <v>996</v>
      </c>
      <c r="D427" s="77" t="s">
        <v>1014</v>
      </c>
      <c r="E427" s="13" t="s">
        <v>270</v>
      </c>
      <c r="F427" s="13">
        <v>2016.0</v>
      </c>
      <c r="G427" s="13">
        <v>3.0</v>
      </c>
      <c r="H427" s="13" t="s">
        <v>43</v>
      </c>
      <c r="I427" s="13" t="s">
        <v>114</v>
      </c>
      <c r="J427" s="13" t="s">
        <v>189</v>
      </c>
      <c r="P427" s="12">
        <v>0.18</v>
      </c>
      <c r="U427" s="13"/>
    </row>
    <row r="428" ht="14.25" hidden="1" customHeight="1">
      <c r="A428" s="13">
        <v>43.0</v>
      </c>
      <c r="B428" s="16" t="s">
        <v>996</v>
      </c>
      <c r="D428" s="77" t="s">
        <v>1011</v>
      </c>
      <c r="E428" s="13" t="s">
        <v>270</v>
      </c>
      <c r="F428" s="13">
        <v>2016.0</v>
      </c>
      <c r="G428" s="13">
        <v>3.0</v>
      </c>
      <c r="H428" s="13" t="s">
        <v>43</v>
      </c>
      <c r="I428" s="13" t="s">
        <v>114</v>
      </c>
      <c r="J428" s="13" t="s">
        <v>189</v>
      </c>
      <c r="P428" s="12">
        <v>0.19</v>
      </c>
      <c r="U428" s="13"/>
    </row>
    <row r="429" ht="14.25" hidden="1" customHeight="1">
      <c r="A429" s="13">
        <v>43.0</v>
      </c>
      <c r="B429" s="16" t="s">
        <v>996</v>
      </c>
      <c r="D429" s="77" t="s">
        <v>1008</v>
      </c>
      <c r="E429" s="13" t="s">
        <v>270</v>
      </c>
      <c r="F429" s="13">
        <v>2016.0</v>
      </c>
      <c r="G429" s="13">
        <v>3.0</v>
      </c>
      <c r="H429" s="13" t="s">
        <v>43</v>
      </c>
      <c r="I429" s="13" t="s">
        <v>114</v>
      </c>
      <c r="J429" s="13" t="s">
        <v>189</v>
      </c>
      <c r="P429" s="12">
        <v>0.29</v>
      </c>
      <c r="U429" s="13"/>
    </row>
    <row r="430" ht="14.25" hidden="1" customHeight="1">
      <c r="A430" s="57">
        <v>43.0</v>
      </c>
      <c r="B430" s="62" t="s">
        <v>996</v>
      </c>
      <c r="C430" s="183"/>
      <c r="D430" s="79" t="s">
        <v>1005</v>
      </c>
      <c r="E430" s="57" t="s">
        <v>270</v>
      </c>
      <c r="F430" s="57">
        <v>2016.0</v>
      </c>
      <c r="G430" s="57">
        <v>3.0</v>
      </c>
      <c r="H430" s="57" t="s">
        <v>43</v>
      </c>
      <c r="I430" s="57" t="s">
        <v>114</v>
      </c>
      <c r="J430" s="57" t="s">
        <v>189</v>
      </c>
      <c r="K430" s="63"/>
      <c r="L430" s="63"/>
      <c r="M430" s="63"/>
      <c r="N430" s="63"/>
      <c r="O430" s="63"/>
      <c r="P430" s="63">
        <v>0.88</v>
      </c>
      <c r="Q430" s="63"/>
      <c r="R430" s="63"/>
      <c r="S430" s="63"/>
      <c r="T430" s="63"/>
      <c r="U430" s="67"/>
    </row>
    <row r="431" ht="14.25" hidden="1" customHeight="1">
      <c r="A431" s="57">
        <v>35.0</v>
      </c>
      <c r="B431" s="62" t="s">
        <v>180</v>
      </c>
      <c r="C431" s="63"/>
      <c r="D431" s="79" t="s">
        <v>268</v>
      </c>
      <c r="E431" s="57" t="s">
        <v>270</v>
      </c>
      <c r="F431" s="57">
        <v>2016.0</v>
      </c>
      <c r="G431" s="57">
        <v>3.0</v>
      </c>
      <c r="H431" s="57" t="s">
        <v>46</v>
      </c>
      <c r="I431" s="57" t="s">
        <v>114</v>
      </c>
      <c r="J431" s="57" t="s">
        <v>189</v>
      </c>
      <c r="K431" s="63"/>
      <c r="L431" s="63"/>
      <c r="M431" s="63"/>
      <c r="N431" s="63"/>
      <c r="O431" s="63"/>
      <c r="P431" s="63"/>
      <c r="Q431" s="63"/>
      <c r="R431" s="63"/>
      <c r="S431" s="63"/>
      <c r="T431" s="63"/>
      <c r="U431" s="67"/>
    </row>
    <row r="432" ht="14.25" hidden="1" customHeight="1">
      <c r="A432" s="13">
        <v>35.0</v>
      </c>
      <c r="B432" s="16" t="s">
        <v>180</v>
      </c>
      <c r="D432" s="83" t="s">
        <v>268</v>
      </c>
      <c r="E432" s="13" t="s">
        <v>123</v>
      </c>
      <c r="F432" s="13">
        <v>2019.0</v>
      </c>
      <c r="G432" s="13">
        <v>3.0</v>
      </c>
      <c r="H432" s="13" t="s">
        <v>36</v>
      </c>
      <c r="I432" s="13" t="s">
        <v>114</v>
      </c>
      <c r="J432" s="13" t="s">
        <v>39</v>
      </c>
      <c r="U432" s="13"/>
    </row>
    <row r="433" ht="14.25" hidden="1" customHeight="1">
      <c r="A433" s="57">
        <v>45.0</v>
      </c>
      <c r="B433" s="62" t="s">
        <v>1031</v>
      </c>
      <c r="C433" s="63"/>
      <c r="D433" s="79" t="s">
        <v>1038</v>
      </c>
      <c r="E433" s="57" t="s">
        <v>989</v>
      </c>
      <c r="F433" s="57">
        <v>2021.0</v>
      </c>
      <c r="G433" s="57">
        <v>3.0</v>
      </c>
      <c r="H433" s="57" t="s">
        <v>43</v>
      </c>
      <c r="I433" s="57" t="s">
        <v>114</v>
      </c>
      <c r="J433" s="57" t="s">
        <v>39</v>
      </c>
      <c r="K433" s="63"/>
      <c r="L433" s="63"/>
      <c r="M433" s="63"/>
      <c r="N433" s="63"/>
      <c r="O433" s="63"/>
      <c r="P433" s="63"/>
      <c r="Q433" s="63"/>
      <c r="R433" s="63"/>
      <c r="S433" s="63"/>
      <c r="T433" s="63"/>
      <c r="U433" s="67"/>
    </row>
    <row r="434" ht="14.25" hidden="1" customHeight="1">
      <c r="A434" s="13">
        <v>45.0</v>
      </c>
      <c r="B434" s="16" t="s">
        <v>1031</v>
      </c>
      <c r="C434" s="154"/>
      <c r="D434" s="83" t="s">
        <v>1062</v>
      </c>
      <c r="E434" s="13" t="s">
        <v>123</v>
      </c>
      <c r="F434" s="13">
        <v>2020.0</v>
      </c>
      <c r="G434" s="13">
        <v>3.0</v>
      </c>
      <c r="H434" s="13" t="s">
        <v>36</v>
      </c>
      <c r="I434" s="13" t="s">
        <v>114</v>
      </c>
      <c r="J434" s="13" t="s">
        <v>71</v>
      </c>
      <c r="U434" s="13"/>
    </row>
    <row r="435" ht="14.25" hidden="1" customHeight="1">
      <c r="A435" s="13">
        <v>37.0</v>
      </c>
      <c r="B435" s="16" t="s">
        <v>107</v>
      </c>
      <c r="D435" s="31" t="s">
        <v>851</v>
      </c>
      <c r="E435" s="13" t="s">
        <v>35</v>
      </c>
      <c r="F435" s="20">
        <v>2020.0</v>
      </c>
      <c r="G435" s="13">
        <v>2.0</v>
      </c>
      <c r="H435" s="13" t="s">
        <v>43</v>
      </c>
      <c r="I435" s="12" t="s">
        <v>38</v>
      </c>
      <c r="J435" s="13" t="s">
        <v>39</v>
      </c>
      <c r="K435" s="23">
        <v>0.911199369</v>
      </c>
      <c r="U435" s="13"/>
    </row>
    <row r="436" ht="14.25" hidden="1" customHeight="1">
      <c r="A436" s="13">
        <v>45.0</v>
      </c>
      <c r="B436" s="16" t="s">
        <v>1031</v>
      </c>
      <c r="D436" s="76" t="s">
        <v>1062</v>
      </c>
      <c r="E436" s="13" t="s">
        <v>217</v>
      </c>
      <c r="F436" s="13">
        <v>2020.0</v>
      </c>
      <c r="G436" s="13">
        <v>3.0</v>
      </c>
      <c r="H436" s="13" t="s">
        <v>43</v>
      </c>
      <c r="I436" s="13" t="s">
        <v>114</v>
      </c>
      <c r="J436" s="13" t="s">
        <v>39</v>
      </c>
      <c r="U436" s="13"/>
    </row>
    <row r="437" ht="14.25" hidden="1" customHeight="1">
      <c r="A437" s="57">
        <v>45.0</v>
      </c>
      <c r="B437" s="62" t="s">
        <v>1031</v>
      </c>
      <c r="C437" s="63"/>
      <c r="D437" s="146" t="s">
        <v>1065</v>
      </c>
      <c r="E437" s="57" t="s">
        <v>270</v>
      </c>
      <c r="F437" s="57">
        <v>2023.0</v>
      </c>
      <c r="G437" s="57">
        <v>3.0</v>
      </c>
      <c r="H437" s="57" t="s">
        <v>36</v>
      </c>
      <c r="I437" s="57" t="s">
        <v>114</v>
      </c>
      <c r="J437" s="57" t="s">
        <v>71</v>
      </c>
      <c r="K437" s="63"/>
      <c r="L437" s="63"/>
      <c r="M437" s="63"/>
      <c r="N437" s="63"/>
      <c r="O437" s="63"/>
      <c r="P437" s="63">
        <v>2.8</v>
      </c>
      <c r="Q437" s="63"/>
      <c r="R437" s="63"/>
      <c r="S437" s="63"/>
      <c r="T437" s="63"/>
      <c r="U437" s="67"/>
    </row>
    <row r="438" ht="14.25" hidden="1" customHeight="1">
      <c r="A438" s="13">
        <v>45.0</v>
      </c>
      <c r="B438" s="16" t="s">
        <v>1031</v>
      </c>
      <c r="D438" s="117" t="s">
        <v>1055</v>
      </c>
      <c r="E438" s="13" t="s">
        <v>270</v>
      </c>
      <c r="F438" s="13">
        <v>2023.0</v>
      </c>
      <c r="G438" s="13">
        <v>3.0</v>
      </c>
      <c r="H438" s="13" t="s">
        <v>36</v>
      </c>
      <c r="I438" s="13" t="s">
        <v>114</v>
      </c>
      <c r="J438" s="13" t="s">
        <v>71</v>
      </c>
      <c r="P438" s="12">
        <v>2.5</v>
      </c>
      <c r="U438" s="13"/>
    </row>
    <row r="439" ht="14.25" hidden="1" customHeight="1">
      <c r="A439" s="13">
        <v>45.0</v>
      </c>
      <c r="B439" s="16" t="s">
        <v>1031</v>
      </c>
      <c r="D439" s="117" t="s">
        <v>1059</v>
      </c>
      <c r="E439" s="13" t="s">
        <v>270</v>
      </c>
      <c r="F439" s="13">
        <v>2023.0</v>
      </c>
      <c r="G439" s="13">
        <v>3.0</v>
      </c>
      <c r="H439" s="13" t="s">
        <v>36</v>
      </c>
      <c r="I439" s="13" t="s">
        <v>114</v>
      </c>
      <c r="J439" s="13" t="s">
        <v>71</v>
      </c>
      <c r="U439" s="13"/>
    </row>
    <row r="440" ht="14.25" hidden="1" customHeight="1">
      <c r="A440" s="13">
        <v>45.0</v>
      </c>
      <c r="B440" s="16" t="s">
        <v>1031</v>
      </c>
      <c r="C440" s="154"/>
      <c r="D440" s="117" t="s">
        <v>1050</v>
      </c>
      <c r="E440" s="13" t="s">
        <v>270</v>
      </c>
      <c r="F440" s="13">
        <v>2016.0</v>
      </c>
      <c r="G440" s="13">
        <v>3.0</v>
      </c>
      <c r="H440" s="13" t="s">
        <v>46</v>
      </c>
      <c r="I440" s="13" t="s">
        <v>114</v>
      </c>
      <c r="J440" s="13" t="s">
        <v>71</v>
      </c>
      <c r="U440" s="13"/>
    </row>
    <row r="441" ht="14.25" hidden="1" customHeight="1">
      <c r="A441" s="57">
        <v>45.0</v>
      </c>
      <c r="B441" s="62" t="s">
        <v>1031</v>
      </c>
      <c r="C441" s="63"/>
      <c r="D441" s="79" t="s">
        <v>1052</v>
      </c>
      <c r="E441" s="57" t="s">
        <v>270</v>
      </c>
      <c r="F441" s="57">
        <v>2016.0</v>
      </c>
      <c r="G441" s="57">
        <v>3.0</v>
      </c>
      <c r="H441" s="57" t="s">
        <v>36</v>
      </c>
      <c r="I441" s="57" t="s">
        <v>114</v>
      </c>
      <c r="J441" s="57" t="s">
        <v>189</v>
      </c>
      <c r="K441" s="63"/>
      <c r="L441" s="63"/>
      <c r="M441" s="63"/>
      <c r="N441" s="63"/>
      <c r="O441" s="63"/>
      <c r="P441" s="63">
        <v>1.99</v>
      </c>
      <c r="Q441" s="63"/>
      <c r="R441" s="63"/>
      <c r="S441" s="63"/>
      <c r="T441" s="63"/>
      <c r="U441" s="67"/>
    </row>
    <row r="442" ht="14.25" hidden="1" customHeight="1">
      <c r="A442" s="13">
        <v>34.0</v>
      </c>
      <c r="B442" s="16" t="s">
        <v>239</v>
      </c>
      <c r="D442" s="83" t="s">
        <v>607</v>
      </c>
      <c r="E442" s="13" t="s">
        <v>123</v>
      </c>
      <c r="F442" s="13">
        <v>2020.0</v>
      </c>
      <c r="G442" s="13">
        <v>3.0</v>
      </c>
      <c r="H442" s="13" t="s">
        <v>36</v>
      </c>
      <c r="I442" s="13" t="s">
        <v>114</v>
      </c>
      <c r="J442" s="12" t="s">
        <v>47</v>
      </c>
      <c r="U442" s="13"/>
    </row>
    <row r="443" ht="14.25" hidden="1" customHeight="1">
      <c r="A443" s="57">
        <v>34.0</v>
      </c>
      <c r="B443" s="62" t="s">
        <v>239</v>
      </c>
      <c r="C443" s="63"/>
      <c r="D443" s="79" t="s">
        <v>425</v>
      </c>
      <c r="E443" s="57" t="s">
        <v>270</v>
      </c>
      <c r="F443" s="57">
        <v>2023.0</v>
      </c>
      <c r="G443" s="57">
        <v>3.0</v>
      </c>
      <c r="H443" s="57" t="s">
        <v>36</v>
      </c>
      <c r="I443" s="57" t="s">
        <v>114</v>
      </c>
      <c r="J443" s="57" t="s">
        <v>189</v>
      </c>
      <c r="K443" s="63"/>
      <c r="L443" s="63"/>
      <c r="M443" s="63"/>
      <c r="N443" s="63"/>
      <c r="O443" s="63"/>
      <c r="P443" s="63"/>
      <c r="Q443" s="63"/>
      <c r="R443" s="63"/>
      <c r="S443" s="63"/>
      <c r="T443" s="63"/>
      <c r="U443" s="67"/>
    </row>
    <row r="444" ht="14.25" hidden="1" customHeight="1">
      <c r="A444" s="57">
        <v>38.0</v>
      </c>
      <c r="B444" s="62" t="s">
        <v>31</v>
      </c>
      <c r="C444" s="63" t="s">
        <v>67</v>
      </c>
      <c r="D444" s="63" t="s">
        <v>69</v>
      </c>
      <c r="E444" s="57" t="s">
        <v>70</v>
      </c>
      <c r="F444" s="57">
        <v>2022.0</v>
      </c>
      <c r="G444" s="57">
        <v>1.0</v>
      </c>
      <c r="H444" s="57" t="s">
        <v>46</v>
      </c>
      <c r="I444" s="63" t="s">
        <v>44</v>
      </c>
      <c r="J444" s="57" t="s">
        <v>71</v>
      </c>
      <c r="K444" s="63">
        <v>1.3</v>
      </c>
      <c r="L444" s="63"/>
      <c r="M444" s="63"/>
      <c r="N444" s="63"/>
      <c r="O444" s="63">
        <v>33500.0</v>
      </c>
      <c r="P444" s="63">
        <v>0.9</v>
      </c>
      <c r="Q444" s="63"/>
      <c r="R444" s="63"/>
      <c r="S444" s="63" t="s">
        <v>62</v>
      </c>
      <c r="T444" s="63" t="s">
        <v>52</v>
      </c>
      <c r="U444" s="67"/>
    </row>
    <row r="445" ht="14.25" hidden="1" customHeight="1">
      <c r="A445" s="57">
        <v>34.0</v>
      </c>
      <c r="B445" s="62" t="s">
        <v>239</v>
      </c>
      <c r="C445" s="63"/>
      <c r="D445" s="79" t="s">
        <v>801</v>
      </c>
      <c r="E445" s="57" t="s">
        <v>501</v>
      </c>
      <c r="F445" s="57">
        <v>2021.0</v>
      </c>
      <c r="G445" s="57">
        <v>3.0</v>
      </c>
      <c r="H445" s="57" t="s">
        <v>36</v>
      </c>
      <c r="I445" s="57" t="s">
        <v>114</v>
      </c>
      <c r="J445" s="57" t="s">
        <v>47</v>
      </c>
      <c r="K445" s="63"/>
      <c r="L445" s="63"/>
      <c r="M445" s="63"/>
      <c r="N445" s="63"/>
      <c r="O445" s="63"/>
      <c r="P445" s="63"/>
      <c r="Q445" s="63"/>
      <c r="R445" s="63"/>
      <c r="S445" s="63"/>
      <c r="T445" s="63"/>
      <c r="U445" s="67"/>
    </row>
    <row r="446" ht="14.25" hidden="1" customHeight="1">
      <c r="A446" s="13">
        <v>34.0</v>
      </c>
      <c r="B446" s="16" t="s">
        <v>239</v>
      </c>
      <c r="C446" s="154"/>
      <c r="D446" s="83" t="s">
        <v>804</v>
      </c>
      <c r="E446" s="13" t="s">
        <v>123</v>
      </c>
      <c r="F446" s="13">
        <v>2020.0</v>
      </c>
      <c r="G446" s="13">
        <v>3.0</v>
      </c>
      <c r="H446" s="13" t="s">
        <v>43</v>
      </c>
      <c r="I446" s="13" t="s">
        <v>114</v>
      </c>
      <c r="J446" s="12" t="s">
        <v>47</v>
      </c>
      <c r="U446" s="13"/>
    </row>
    <row r="447" ht="14.25" hidden="1" customHeight="1">
      <c r="A447" s="57">
        <v>34.0</v>
      </c>
      <c r="B447" s="62" t="s">
        <v>239</v>
      </c>
      <c r="C447" s="63"/>
      <c r="D447" s="79" t="s">
        <v>804</v>
      </c>
      <c r="E447" s="57" t="s">
        <v>501</v>
      </c>
      <c r="F447" s="57">
        <v>2021.0</v>
      </c>
      <c r="G447" s="57">
        <v>3.0</v>
      </c>
      <c r="H447" s="57" t="s">
        <v>36</v>
      </c>
      <c r="I447" s="57" t="s">
        <v>114</v>
      </c>
      <c r="J447" s="57" t="s">
        <v>47</v>
      </c>
      <c r="K447" s="63"/>
      <c r="L447" s="63"/>
      <c r="M447" s="63"/>
      <c r="N447" s="63"/>
      <c r="O447" s="63"/>
      <c r="P447" s="63"/>
      <c r="Q447" s="63"/>
      <c r="R447" s="63"/>
      <c r="S447" s="63"/>
      <c r="T447" s="63"/>
      <c r="U447" s="67"/>
    </row>
    <row r="448" ht="14.25" hidden="1" customHeight="1">
      <c r="A448" s="13">
        <v>34.0</v>
      </c>
      <c r="B448" s="16" t="s">
        <v>239</v>
      </c>
      <c r="D448" s="77" t="s">
        <v>808</v>
      </c>
      <c r="E448" s="13" t="s">
        <v>501</v>
      </c>
      <c r="F448" s="13">
        <v>2021.0</v>
      </c>
      <c r="G448" s="13">
        <v>3.0</v>
      </c>
      <c r="H448" s="13" t="s">
        <v>43</v>
      </c>
      <c r="I448" s="13" t="s">
        <v>114</v>
      </c>
      <c r="J448" s="13" t="s">
        <v>47</v>
      </c>
      <c r="U448" s="13"/>
    </row>
    <row r="449" ht="14.25" hidden="1" customHeight="1">
      <c r="A449" s="13">
        <v>35.0</v>
      </c>
      <c r="B449" s="16" t="s">
        <v>180</v>
      </c>
      <c r="D449" s="83" t="s">
        <v>223</v>
      </c>
      <c r="E449" s="13" t="s">
        <v>123</v>
      </c>
      <c r="F449" s="13">
        <v>2019.0</v>
      </c>
      <c r="G449" s="13">
        <v>3.0</v>
      </c>
      <c r="H449" s="13" t="s">
        <v>43</v>
      </c>
      <c r="I449" s="13" t="s">
        <v>114</v>
      </c>
      <c r="J449" s="13" t="s">
        <v>47</v>
      </c>
      <c r="U449" s="13"/>
    </row>
    <row r="450" ht="14.25" hidden="1" customHeight="1">
      <c r="A450" s="13">
        <v>35.0</v>
      </c>
      <c r="B450" s="16" t="s">
        <v>180</v>
      </c>
      <c r="C450" s="154"/>
      <c r="D450" s="83" t="s">
        <v>226</v>
      </c>
      <c r="E450" s="13" t="s">
        <v>123</v>
      </c>
      <c r="F450" s="13">
        <v>2019.0</v>
      </c>
      <c r="G450" s="13">
        <v>3.0</v>
      </c>
      <c r="H450" s="13" t="s">
        <v>46</v>
      </c>
      <c r="I450" s="13" t="s">
        <v>114</v>
      </c>
      <c r="J450" s="13" t="s">
        <v>47</v>
      </c>
      <c r="U450" s="13"/>
    </row>
    <row r="451" ht="14.25" hidden="1" customHeight="1">
      <c r="A451" s="13">
        <v>34.0</v>
      </c>
      <c r="B451" s="16" t="s">
        <v>239</v>
      </c>
      <c r="D451" s="77" t="s">
        <v>616</v>
      </c>
      <c r="E451" s="13" t="s">
        <v>270</v>
      </c>
      <c r="F451" s="13">
        <v>2023.0</v>
      </c>
      <c r="G451" s="13">
        <v>3.0</v>
      </c>
      <c r="H451" s="13" t="s">
        <v>43</v>
      </c>
      <c r="I451" s="13" t="s">
        <v>114</v>
      </c>
      <c r="J451" s="13" t="s">
        <v>189</v>
      </c>
      <c r="U451" s="13"/>
    </row>
    <row r="452" ht="14.25" hidden="1" customHeight="1">
      <c r="A452" s="13">
        <v>34.0</v>
      </c>
      <c r="B452" s="16" t="s">
        <v>239</v>
      </c>
      <c r="D452" s="77" t="s">
        <v>620</v>
      </c>
      <c r="E452" s="13" t="s">
        <v>217</v>
      </c>
      <c r="F452" s="13">
        <v>2019.0</v>
      </c>
      <c r="G452" s="13">
        <v>3.0</v>
      </c>
      <c r="H452" s="13" t="s">
        <v>36</v>
      </c>
      <c r="I452" s="13" t="s">
        <v>114</v>
      </c>
      <c r="J452" s="13" t="s">
        <v>189</v>
      </c>
      <c r="U452" s="13"/>
    </row>
    <row r="453" ht="14.25" hidden="1" customHeight="1">
      <c r="A453" s="13">
        <v>34.0</v>
      </c>
      <c r="B453" s="16" t="s">
        <v>239</v>
      </c>
      <c r="C453" s="155"/>
      <c r="D453" s="77" t="s">
        <v>666</v>
      </c>
      <c r="E453" s="13" t="s">
        <v>270</v>
      </c>
      <c r="F453" s="13">
        <v>2023.0</v>
      </c>
      <c r="G453" s="13">
        <v>3.0</v>
      </c>
      <c r="H453" s="13" t="s">
        <v>43</v>
      </c>
      <c r="I453" s="13" t="s">
        <v>114</v>
      </c>
      <c r="J453" s="13" t="s">
        <v>189</v>
      </c>
      <c r="U453" s="13"/>
    </row>
    <row r="454" ht="14.25" hidden="1" customHeight="1">
      <c r="A454" s="13">
        <v>36.0</v>
      </c>
      <c r="B454" s="16" t="s">
        <v>84</v>
      </c>
      <c r="C454" s="12" t="s">
        <v>289</v>
      </c>
      <c r="D454" s="12" t="s">
        <v>848</v>
      </c>
      <c r="E454" s="13" t="s">
        <v>283</v>
      </c>
      <c r="F454" s="13">
        <v>2021.0</v>
      </c>
      <c r="G454" s="13">
        <v>1.0</v>
      </c>
      <c r="H454" s="13" t="s">
        <v>46</v>
      </c>
      <c r="I454" s="12" t="s">
        <v>44</v>
      </c>
      <c r="J454" s="13" t="s">
        <v>39</v>
      </c>
      <c r="K454" s="24">
        <v>1.38670975964268</v>
      </c>
      <c r="O454" s="12">
        <v>142.0</v>
      </c>
      <c r="P454" s="24">
        <v>0.582165539503214</v>
      </c>
      <c r="S454" s="12" t="s">
        <v>62</v>
      </c>
      <c r="U454" s="13"/>
    </row>
    <row r="455" ht="14.25" hidden="1" customHeight="1">
      <c r="A455" s="13">
        <v>42.0</v>
      </c>
      <c r="B455" s="16" t="s">
        <v>966</v>
      </c>
      <c r="D455" s="77" t="s">
        <v>987</v>
      </c>
      <c r="E455" s="13" t="s">
        <v>989</v>
      </c>
      <c r="F455" s="13">
        <v>2022.0</v>
      </c>
      <c r="G455" s="13">
        <v>3.0</v>
      </c>
      <c r="H455" s="13" t="s">
        <v>36</v>
      </c>
      <c r="I455" s="13" t="s">
        <v>114</v>
      </c>
      <c r="J455" s="13" t="s">
        <v>189</v>
      </c>
      <c r="U455" s="13"/>
    </row>
    <row r="456" ht="14.25" hidden="1" customHeight="1">
      <c r="A456" s="57">
        <v>34.0</v>
      </c>
      <c r="B456" s="62" t="s">
        <v>239</v>
      </c>
      <c r="C456" s="63" t="s">
        <v>289</v>
      </c>
      <c r="D456" s="63" t="s">
        <v>374</v>
      </c>
      <c r="E456" s="57" t="s">
        <v>283</v>
      </c>
      <c r="F456" s="57">
        <v>2021.0</v>
      </c>
      <c r="G456" s="57">
        <v>1.0</v>
      </c>
      <c r="H456" s="57" t="s">
        <v>46</v>
      </c>
      <c r="I456" s="63" t="s">
        <v>44</v>
      </c>
      <c r="J456" s="57" t="s">
        <v>39</v>
      </c>
      <c r="K456" s="92">
        <v>1.34979884649105</v>
      </c>
      <c r="L456" s="63"/>
      <c r="M456" s="63"/>
      <c r="N456" s="63"/>
      <c r="O456" s="63">
        <v>93.0</v>
      </c>
      <c r="P456" s="92">
        <v>1.37018844840235</v>
      </c>
      <c r="Q456" s="63"/>
      <c r="R456" s="63"/>
      <c r="S456" s="63" t="s">
        <v>62</v>
      </c>
      <c r="T456" s="63"/>
      <c r="U456" s="67"/>
    </row>
    <row r="457" ht="14.25" hidden="1" customHeight="1">
      <c r="A457" s="13">
        <v>33.0</v>
      </c>
      <c r="B457" s="16" t="s">
        <v>236</v>
      </c>
      <c r="C457" s="12" t="s">
        <v>289</v>
      </c>
      <c r="D457" s="12" t="s">
        <v>426</v>
      </c>
      <c r="E457" s="13" t="s">
        <v>283</v>
      </c>
      <c r="F457" s="13">
        <v>2021.0</v>
      </c>
      <c r="G457" s="13">
        <v>1.0</v>
      </c>
      <c r="H457" s="13" t="s">
        <v>46</v>
      </c>
      <c r="I457" s="12" t="s">
        <v>44</v>
      </c>
      <c r="J457" s="13" t="s">
        <v>39</v>
      </c>
      <c r="K457" s="24">
        <v>1.44379381337906</v>
      </c>
      <c r="O457" s="12">
        <v>329.0</v>
      </c>
      <c r="P457" s="24">
        <v>0.569371486396514</v>
      </c>
      <c r="S457" s="12" t="s">
        <v>62</v>
      </c>
      <c r="U457" s="13"/>
    </row>
    <row r="458" ht="14.25" hidden="1" customHeight="1">
      <c r="A458" s="13">
        <v>33.0</v>
      </c>
      <c r="B458" s="16" t="s">
        <v>236</v>
      </c>
      <c r="C458" s="12" t="s">
        <v>429</v>
      </c>
      <c r="D458" s="12" t="s">
        <v>440</v>
      </c>
      <c r="E458" s="13" t="s">
        <v>443</v>
      </c>
      <c r="F458" s="13">
        <v>2017.0</v>
      </c>
      <c r="G458" s="13">
        <v>3.0</v>
      </c>
      <c r="H458" s="13" t="s">
        <v>36</v>
      </c>
      <c r="I458" s="13" t="s">
        <v>38</v>
      </c>
      <c r="J458" s="13" t="s">
        <v>189</v>
      </c>
      <c r="U458" s="13"/>
    </row>
    <row r="459" ht="14.25" hidden="1" customHeight="1">
      <c r="A459" s="13">
        <v>33.0</v>
      </c>
      <c r="B459" s="16" t="s">
        <v>236</v>
      </c>
      <c r="D459" s="117" t="s">
        <v>445</v>
      </c>
      <c r="E459" s="13" t="s">
        <v>270</v>
      </c>
      <c r="F459" s="13">
        <v>2023.0</v>
      </c>
      <c r="G459" s="13">
        <v>3.0</v>
      </c>
      <c r="H459" s="13" t="s">
        <v>36</v>
      </c>
      <c r="I459" s="13" t="s">
        <v>114</v>
      </c>
      <c r="J459" s="13" t="s">
        <v>189</v>
      </c>
      <c r="K459" s="12">
        <v>0.5</v>
      </c>
      <c r="P459" s="12">
        <v>2.3</v>
      </c>
      <c r="U459" s="13"/>
    </row>
    <row r="460" ht="14.25" hidden="1" customHeight="1">
      <c r="A460" s="13">
        <v>33.0</v>
      </c>
      <c r="B460" s="16" t="s">
        <v>236</v>
      </c>
      <c r="D460" s="77" t="s">
        <v>445</v>
      </c>
      <c r="E460" s="13" t="s">
        <v>217</v>
      </c>
      <c r="F460" s="13">
        <v>2014.0</v>
      </c>
      <c r="G460" s="13">
        <v>3.0</v>
      </c>
      <c r="H460" s="13" t="s">
        <v>36</v>
      </c>
      <c r="I460" s="13" t="s">
        <v>114</v>
      </c>
      <c r="J460" s="13" t="s">
        <v>189</v>
      </c>
      <c r="U460" s="13"/>
    </row>
    <row r="461" ht="14.25" hidden="1" customHeight="1">
      <c r="A461" s="13">
        <v>37.0</v>
      </c>
      <c r="B461" s="16" t="s">
        <v>107</v>
      </c>
      <c r="D461" s="77" t="s">
        <v>887</v>
      </c>
      <c r="E461" s="13" t="s">
        <v>270</v>
      </c>
      <c r="F461" s="13">
        <v>2016.0</v>
      </c>
      <c r="G461" s="13">
        <v>3.0</v>
      </c>
      <c r="H461" s="13" t="s">
        <v>36</v>
      </c>
      <c r="I461" s="13" t="s">
        <v>114</v>
      </c>
      <c r="J461" s="13" t="s">
        <v>189</v>
      </c>
      <c r="K461" s="12">
        <v>0.65</v>
      </c>
      <c r="P461" s="12">
        <v>2.4</v>
      </c>
      <c r="U461" s="13"/>
    </row>
    <row r="462" ht="14.25" hidden="1" customHeight="1">
      <c r="A462" s="13">
        <v>37.0</v>
      </c>
      <c r="B462" s="16" t="s">
        <v>107</v>
      </c>
      <c r="D462" s="12" t="s">
        <v>166</v>
      </c>
      <c r="E462" s="13" t="s">
        <v>35</v>
      </c>
      <c r="F462" s="20">
        <v>2020.0</v>
      </c>
      <c r="G462" s="13">
        <v>2.0</v>
      </c>
      <c r="H462" s="13" t="s">
        <v>36</v>
      </c>
      <c r="I462" s="12" t="s">
        <v>38</v>
      </c>
      <c r="J462" s="13" t="s">
        <v>39</v>
      </c>
      <c r="K462" s="23">
        <v>0.476452792</v>
      </c>
      <c r="U462" s="13"/>
    </row>
    <row r="463" ht="14.25" hidden="1" customHeight="1">
      <c r="A463" s="13">
        <v>38.0</v>
      </c>
      <c r="B463" s="16" t="s">
        <v>31</v>
      </c>
      <c r="D463" s="12" t="s">
        <v>74</v>
      </c>
      <c r="E463" s="13" t="s">
        <v>35</v>
      </c>
      <c r="F463" s="20">
        <v>2020.0</v>
      </c>
      <c r="G463" s="13">
        <v>2.0</v>
      </c>
      <c r="H463" s="13" t="s">
        <v>36</v>
      </c>
      <c r="I463" s="12" t="s">
        <v>38</v>
      </c>
      <c r="J463" s="13" t="s">
        <v>39</v>
      </c>
      <c r="K463" s="23">
        <v>0.590937854</v>
      </c>
      <c r="U463" s="13"/>
    </row>
    <row r="464" ht="14.25" hidden="1" customHeight="1">
      <c r="A464" s="13">
        <v>37.0</v>
      </c>
      <c r="B464" s="16" t="s">
        <v>107</v>
      </c>
      <c r="C464" s="12" t="s">
        <v>289</v>
      </c>
      <c r="D464" s="12" t="s">
        <v>895</v>
      </c>
      <c r="E464" s="13" t="s">
        <v>283</v>
      </c>
      <c r="F464" s="13">
        <v>2021.0</v>
      </c>
      <c r="G464" s="13">
        <v>1.0</v>
      </c>
      <c r="H464" s="13" t="s">
        <v>43</v>
      </c>
      <c r="I464" s="12" t="s">
        <v>44</v>
      </c>
      <c r="J464" s="13" t="s">
        <v>39</v>
      </c>
      <c r="K464" s="24">
        <v>0.901441802242993</v>
      </c>
      <c r="O464" s="12">
        <v>194.0</v>
      </c>
      <c r="P464" s="24">
        <v>1.25594308328165</v>
      </c>
      <c r="S464" s="12" t="s">
        <v>129</v>
      </c>
      <c r="U464" s="13"/>
    </row>
    <row r="465" ht="14.25" hidden="1" customHeight="1">
      <c r="A465" s="57">
        <v>38.0</v>
      </c>
      <c r="B465" s="62" t="s">
        <v>31</v>
      </c>
      <c r="C465" s="63" t="s">
        <v>75</v>
      </c>
      <c r="D465" s="63" t="s">
        <v>77</v>
      </c>
      <c r="E465" s="57" t="s">
        <v>70</v>
      </c>
      <c r="F465" s="57">
        <v>2022.0</v>
      </c>
      <c r="G465" s="57">
        <v>1.0</v>
      </c>
      <c r="H465" s="57" t="s">
        <v>36</v>
      </c>
      <c r="I465" s="63" t="s">
        <v>44</v>
      </c>
      <c r="J465" s="57" t="s">
        <v>71</v>
      </c>
      <c r="K465" s="63">
        <v>0.29</v>
      </c>
      <c r="L465" s="63"/>
      <c r="M465" s="63"/>
      <c r="N465" s="63"/>
      <c r="O465" s="63">
        <v>165.0</v>
      </c>
      <c r="P465" s="63">
        <v>0.77</v>
      </c>
      <c r="Q465" s="63"/>
      <c r="R465" s="63"/>
      <c r="S465" s="63" t="s">
        <v>66</v>
      </c>
      <c r="T465" s="63" t="s">
        <v>49</v>
      </c>
      <c r="U465" s="67"/>
    </row>
    <row r="466" ht="14.25" hidden="1" customHeight="1">
      <c r="A466" s="13">
        <v>35.0</v>
      </c>
      <c r="B466" s="16" t="s">
        <v>180</v>
      </c>
      <c r="D466" s="77" t="s">
        <v>215</v>
      </c>
      <c r="E466" s="13" t="s">
        <v>217</v>
      </c>
      <c r="F466" s="13">
        <v>2021.0</v>
      </c>
      <c r="G466" s="13">
        <v>3.0</v>
      </c>
      <c r="H466" s="13" t="s">
        <v>43</v>
      </c>
      <c r="I466" s="13" t="s">
        <v>114</v>
      </c>
      <c r="J466" s="13" t="s">
        <v>189</v>
      </c>
      <c r="U466" s="13"/>
    </row>
    <row r="467" ht="14.25" hidden="1" customHeight="1">
      <c r="A467" s="13">
        <v>57.0</v>
      </c>
      <c r="B467" s="16" t="s">
        <v>1104</v>
      </c>
      <c r="D467" s="12" t="s">
        <v>1129</v>
      </c>
      <c r="E467" s="13" t="s">
        <v>35</v>
      </c>
      <c r="F467" s="20">
        <v>2020.0</v>
      </c>
      <c r="G467" s="13">
        <v>2.0</v>
      </c>
      <c r="H467" s="13" t="s">
        <v>46</v>
      </c>
      <c r="I467" s="12" t="s">
        <v>38</v>
      </c>
      <c r="J467" s="13" t="s">
        <v>39</v>
      </c>
      <c r="K467" s="23">
        <v>1.206319823</v>
      </c>
      <c r="U467" s="13"/>
    </row>
    <row r="468" ht="14.25" hidden="1" customHeight="1">
      <c r="A468" s="57">
        <v>35.0</v>
      </c>
      <c r="B468" s="62" t="s">
        <v>180</v>
      </c>
      <c r="C468" s="63"/>
      <c r="D468" s="79" t="s">
        <v>219</v>
      </c>
      <c r="E468" s="57" t="s">
        <v>217</v>
      </c>
      <c r="F468" s="57">
        <v>2020.0</v>
      </c>
      <c r="G468" s="57">
        <v>3.0</v>
      </c>
      <c r="H468" s="57" t="s">
        <v>36</v>
      </c>
      <c r="I468" s="57" t="s">
        <v>114</v>
      </c>
      <c r="J468" s="57" t="s">
        <v>189</v>
      </c>
      <c r="K468" s="63"/>
      <c r="L468" s="63"/>
      <c r="M468" s="63"/>
      <c r="N468" s="63"/>
      <c r="O468" s="63"/>
      <c r="P468" s="63"/>
      <c r="Q468" s="63"/>
      <c r="R468" s="63"/>
      <c r="S468" s="63"/>
      <c r="T468" s="63"/>
      <c r="U468" s="67"/>
    </row>
    <row r="469" ht="14.25" hidden="1" customHeight="1">
      <c r="A469" s="57">
        <v>34.0</v>
      </c>
      <c r="B469" s="62" t="s">
        <v>239</v>
      </c>
      <c r="C469" s="63" t="s">
        <v>479</v>
      </c>
      <c r="D469" s="63" t="s">
        <v>480</v>
      </c>
      <c r="E469" s="57" t="s">
        <v>113</v>
      </c>
      <c r="F469" s="57">
        <v>2021.0</v>
      </c>
      <c r="G469" s="57">
        <v>3.0</v>
      </c>
      <c r="H469" s="57" t="s">
        <v>43</v>
      </c>
      <c r="I469" s="57" t="s">
        <v>114</v>
      </c>
      <c r="J469" s="57" t="s">
        <v>39</v>
      </c>
      <c r="K469" s="63"/>
      <c r="L469" s="63"/>
      <c r="M469" s="63">
        <v>84.0</v>
      </c>
      <c r="N469" s="63"/>
      <c r="O469" s="63">
        <v>343.0</v>
      </c>
      <c r="P469" s="63"/>
      <c r="Q469" s="63"/>
      <c r="R469" s="63"/>
      <c r="S469" s="63"/>
      <c r="T469" s="63"/>
      <c r="U469" s="67"/>
    </row>
    <row r="470" ht="14.25" hidden="1" customHeight="1">
      <c r="A470" s="13">
        <v>36.0</v>
      </c>
      <c r="B470" s="16" t="s">
        <v>84</v>
      </c>
      <c r="C470" s="12" t="s">
        <v>139</v>
      </c>
      <c r="D470" s="12" t="s">
        <v>141</v>
      </c>
      <c r="E470" s="13" t="s">
        <v>70</v>
      </c>
      <c r="F470" s="13">
        <v>2021.0</v>
      </c>
      <c r="G470" s="13">
        <v>1.0</v>
      </c>
      <c r="H470" s="13" t="s">
        <v>36</v>
      </c>
      <c r="I470" s="12" t="s">
        <v>44</v>
      </c>
      <c r="J470" s="13" t="s">
        <v>71</v>
      </c>
      <c r="K470" s="12">
        <v>0.51</v>
      </c>
      <c r="O470" s="12">
        <v>4800.0</v>
      </c>
      <c r="P470" s="12">
        <v>3.9</v>
      </c>
      <c r="S470" s="12" t="s">
        <v>66</v>
      </c>
      <c r="T470" s="12" t="s">
        <v>49</v>
      </c>
      <c r="U470" s="13"/>
    </row>
    <row r="471" ht="14.25" hidden="1" customHeight="1">
      <c r="A471" s="57">
        <v>34.0</v>
      </c>
      <c r="B471" s="62" t="s">
        <v>239</v>
      </c>
      <c r="C471" s="63" t="s">
        <v>737</v>
      </c>
      <c r="D471" s="63" t="s">
        <v>739</v>
      </c>
      <c r="E471" s="57" t="s">
        <v>117</v>
      </c>
      <c r="F471" s="57">
        <v>2021.0</v>
      </c>
      <c r="G471" s="57">
        <v>3.0</v>
      </c>
      <c r="H471" s="57" t="s">
        <v>43</v>
      </c>
      <c r="I471" s="57" t="s">
        <v>114</v>
      </c>
      <c r="J471" s="57" t="s">
        <v>39</v>
      </c>
      <c r="K471" s="63"/>
      <c r="L471" s="63"/>
      <c r="M471" s="63">
        <v>173.0</v>
      </c>
      <c r="N471" s="63"/>
      <c r="O471" s="116">
        <v>216.0</v>
      </c>
      <c r="P471" s="63"/>
      <c r="Q471" s="63"/>
      <c r="R471" s="63"/>
      <c r="S471" s="63"/>
      <c r="T471" s="63"/>
      <c r="U471" s="67"/>
    </row>
    <row r="472" ht="14.25" hidden="1" customHeight="1">
      <c r="A472" s="13">
        <v>34.0</v>
      </c>
      <c r="B472" s="16" t="s">
        <v>239</v>
      </c>
      <c r="C472" s="12" t="s">
        <v>512</v>
      </c>
      <c r="D472" s="12" t="s">
        <v>514</v>
      </c>
      <c r="E472" s="13" t="s">
        <v>117</v>
      </c>
      <c r="F472" s="13">
        <v>2021.0</v>
      </c>
      <c r="G472" s="13">
        <v>3.0</v>
      </c>
      <c r="H472" s="13" t="s">
        <v>36</v>
      </c>
      <c r="I472" s="13" t="s">
        <v>114</v>
      </c>
      <c r="J472" s="13" t="s">
        <v>39</v>
      </c>
      <c r="M472" s="12">
        <v>0.0</v>
      </c>
      <c r="O472" s="119">
        <v>0.0</v>
      </c>
      <c r="U472" s="13"/>
    </row>
    <row r="473" ht="14.25" hidden="1" customHeight="1">
      <c r="A473" s="57">
        <v>34.0</v>
      </c>
      <c r="B473" s="62" t="s">
        <v>239</v>
      </c>
      <c r="C473" s="63"/>
      <c r="D473" s="63" t="s">
        <v>373</v>
      </c>
      <c r="E473" s="57" t="s">
        <v>35</v>
      </c>
      <c r="F473" s="89">
        <v>2020.0</v>
      </c>
      <c r="G473" s="57">
        <v>2.0</v>
      </c>
      <c r="H473" s="57" t="s">
        <v>36</v>
      </c>
      <c r="I473" s="63" t="s">
        <v>38</v>
      </c>
      <c r="J473" s="57" t="s">
        <v>39</v>
      </c>
      <c r="K473" s="90">
        <v>0.447403715</v>
      </c>
      <c r="L473" s="63"/>
      <c r="M473" s="63"/>
      <c r="N473" s="63"/>
      <c r="O473" s="63"/>
      <c r="P473" s="63"/>
      <c r="Q473" s="63"/>
      <c r="R473" s="63"/>
      <c r="S473" s="63"/>
      <c r="T473" s="63"/>
      <c r="U473" s="67"/>
    </row>
    <row r="474" ht="14.25" hidden="1" customHeight="1">
      <c r="A474" s="57">
        <v>34.0</v>
      </c>
      <c r="B474" s="62" t="s">
        <v>239</v>
      </c>
      <c r="C474" s="63" t="s">
        <v>540</v>
      </c>
      <c r="D474" s="63" t="s">
        <v>542</v>
      </c>
      <c r="E474" s="57" t="s">
        <v>117</v>
      </c>
      <c r="F474" s="57">
        <v>2021.0</v>
      </c>
      <c r="G474" s="57">
        <v>3.0</v>
      </c>
      <c r="H474" s="57" t="s">
        <v>43</v>
      </c>
      <c r="I474" s="57" t="s">
        <v>114</v>
      </c>
      <c r="J474" s="57" t="s">
        <v>39</v>
      </c>
      <c r="K474" s="63"/>
      <c r="L474" s="63"/>
      <c r="M474" s="63">
        <v>339.0</v>
      </c>
      <c r="N474" s="63"/>
      <c r="O474" s="116">
        <v>410.0</v>
      </c>
      <c r="P474" s="63"/>
      <c r="Q474" s="63"/>
      <c r="R474" s="63"/>
      <c r="S474" s="63"/>
      <c r="T474" s="63"/>
      <c r="U474" s="67"/>
    </row>
    <row r="475" ht="14.25" hidden="1" customHeight="1">
      <c r="A475" s="13">
        <v>34.0</v>
      </c>
      <c r="B475" s="16" t="s">
        <v>239</v>
      </c>
      <c r="C475" s="12" t="s">
        <v>578</v>
      </c>
      <c r="D475" s="12" t="s">
        <v>580</v>
      </c>
      <c r="E475" s="13" t="s">
        <v>117</v>
      </c>
      <c r="F475" s="13">
        <v>2021.0</v>
      </c>
      <c r="G475" s="13">
        <v>3.0</v>
      </c>
      <c r="H475" s="13" t="s">
        <v>43</v>
      </c>
      <c r="I475" s="13" t="s">
        <v>114</v>
      </c>
      <c r="J475" s="13" t="s">
        <v>39</v>
      </c>
      <c r="M475" s="12">
        <v>5.0</v>
      </c>
      <c r="O475" s="119">
        <v>285.0</v>
      </c>
      <c r="U475" s="13"/>
    </row>
    <row r="476" ht="14.25" hidden="1" customHeight="1">
      <c r="A476" s="13">
        <v>76.0</v>
      </c>
      <c r="B476" s="16" t="s">
        <v>1133</v>
      </c>
      <c r="D476" s="77" t="s">
        <v>1135</v>
      </c>
      <c r="E476" s="13" t="s">
        <v>283</v>
      </c>
      <c r="F476" s="13">
        <v>2022.0</v>
      </c>
      <c r="G476" s="13">
        <v>3.0</v>
      </c>
      <c r="H476" s="13" t="s">
        <v>43</v>
      </c>
      <c r="I476" s="13" t="s">
        <v>114</v>
      </c>
      <c r="J476" s="13" t="s">
        <v>189</v>
      </c>
      <c r="U476" s="13"/>
    </row>
    <row r="477" ht="14.25" hidden="1" customHeight="1">
      <c r="A477" s="57">
        <v>34.0</v>
      </c>
      <c r="B477" s="62" t="s">
        <v>239</v>
      </c>
      <c r="C477" s="63" t="s">
        <v>791</v>
      </c>
      <c r="D477" s="63" t="s">
        <v>793</v>
      </c>
      <c r="E477" s="57" t="s">
        <v>117</v>
      </c>
      <c r="F477" s="57">
        <v>2021.0</v>
      </c>
      <c r="G477" s="57">
        <v>3.0</v>
      </c>
      <c r="H477" s="57" t="s">
        <v>43</v>
      </c>
      <c r="I477" s="57" t="s">
        <v>114</v>
      </c>
      <c r="J477" s="57" t="s">
        <v>39</v>
      </c>
      <c r="K477" s="63"/>
      <c r="L477" s="63"/>
      <c r="M477" s="63">
        <v>222.0</v>
      </c>
      <c r="N477" s="63"/>
      <c r="O477" s="116">
        <v>312.0</v>
      </c>
      <c r="P477" s="63"/>
      <c r="Q477" s="63"/>
      <c r="R477" s="63"/>
      <c r="S477" s="63"/>
      <c r="T477" s="63"/>
      <c r="U477" s="67"/>
    </row>
    <row r="478" ht="14.25" hidden="1" customHeight="1">
      <c r="A478" s="57">
        <v>33.0</v>
      </c>
      <c r="B478" s="62" t="s">
        <v>236</v>
      </c>
      <c r="C478" s="63"/>
      <c r="D478" s="63" t="s">
        <v>428</v>
      </c>
      <c r="E478" s="57" t="s">
        <v>35</v>
      </c>
      <c r="F478" s="57">
        <v>2021.0</v>
      </c>
      <c r="G478" s="57">
        <v>2.0</v>
      </c>
      <c r="H478" s="57" t="s">
        <v>43</v>
      </c>
      <c r="I478" s="63" t="s">
        <v>38</v>
      </c>
      <c r="J478" s="57" t="s">
        <v>39</v>
      </c>
      <c r="K478" s="97">
        <v>1.050388774</v>
      </c>
      <c r="L478" s="63"/>
      <c r="M478" s="63"/>
      <c r="N478" s="63"/>
      <c r="O478" s="63"/>
      <c r="P478" s="63"/>
      <c r="Q478" s="63"/>
      <c r="R478" s="63"/>
      <c r="S478" s="63"/>
      <c r="T478" s="63"/>
      <c r="U478" s="67"/>
    </row>
    <row r="479" ht="14.25" hidden="1" customHeight="1">
      <c r="A479" s="13">
        <v>34.0</v>
      </c>
      <c r="B479" s="16" t="s">
        <v>239</v>
      </c>
      <c r="C479" s="12" t="s">
        <v>438</v>
      </c>
      <c r="D479" s="12" t="s">
        <v>440</v>
      </c>
      <c r="E479" s="13" t="s">
        <v>117</v>
      </c>
      <c r="F479" s="13">
        <v>2021.0</v>
      </c>
      <c r="G479" s="13">
        <v>3.0</v>
      </c>
      <c r="H479" s="13" t="s">
        <v>36</v>
      </c>
      <c r="I479" s="13" t="s">
        <v>114</v>
      </c>
      <c r="J479" s="13" t="s">
        <v>39</v>
      </c>
      <c r="M479" s="12">
        <v>256.0</v>
      </c>
      <c r="O479" s="119">
        <v>256.0</v>
      </c>
      <c r="U479" s="13"/>
    </row>
    <row r="480" ht="14.25" hidden="1" customHeight="1">
      <c r="A480" s="13">
        <v>33.0</v>
      </c>
      <c r="B480" s="16" t="s">
        <v>236</v>
      </c>
      <c r="C480" s="12" t="s">
        <v>546</v>
      </c>
      <c r="D480" s="12" t="s">
        <v>548</v>
      </c>
      <c r="E480" s="13" t="s">
        <v>150</v>
      </c>
      <c r="F480" s="13">
        <v>2022.0</v>
      </c>
      <c r="G480" s="13">
        <v>3.0</v>
      </c>
      <c r="H480" s="13" t="s">
        <v>43</v>
      </c>
      <c r="I480" s="13" t="s">
        <v>38</v>
      </c>
      <c r="J480" s="13" t="s">
        <v>39</v>
      </c>
      <c r="K480" s="107">
        <v>0.943793911007026</v>
      </c>
      <c r="U480" s="13"/>
    </row>
    <row r="481" ht="14.25" hidden="1" customHeight="1">
      <c r="A481" s="57">
        <v>33.0</v>
      </c>
      <c r="B481" s="62" t="s">
        <v>236</v>
      </c>
      <c r="C481" s="63"/>
      <c r="D481" s="63" t="s">
        <v>447</v>
      </c>
      <c r="E481" s="57" t="s">
        <v>35</v>
      </c>
      <c r="F481" s="89">
        <v>2020.0</v>
      </c>
      <c r="G481" s="57">
        <v>2.0</v>
      </c>
      <c r="H481" s="57" t="s">
        <v>46</v>
      </c>
      <c r="I481" s="63" t="s">
        <v>38</v>
      </c>
      <c r="J481" s="57" t="s">
        <v>39</v>
      </c>
      <c r="K481" s="90">
        <v>1.418852917</v>
      </c>
      <c r="L481" s="63"/>
      <c r="M481" s="63"/>
      <c r="N481" s="63"/>
      <c r="O481" s="63"/>
      <c r="P481" s="63"/>
      <c r="Q481" s="63"/>
      <c r="R481" s="63"/>
      <c r="S481" s="63"/>
      <c r="T481" s="63"/>
      <c r="U481" s="67"/>
    </row>
    <row r="482" ht="14.25" hidden="1" customHeight="1">
      <c r="A482" s="13">
        <v>33.0</v>
      </c>
      <c r="B482" s="16" t="s">
        <v>236</v>
      </c>
      <c r="D482" s="12" t="s">
        <v>671</v>
      </c>
      <c r="E482" s="13" t="s">
        <v>35</v>
      </c>
      <c r="F482" s="20">
        <v>2020.0</v>
      </c>
      <c r="G482" s="13">
        <v>2.0</v>
      </c>
      <c r="H482" s="13" t="s">
        <v>36</v>
      </c>
      <c r="I482" s="12" t="s">
        <v>38</v>
      </c>
      <c r="J482" s="13" t="s">
        <v>39</v>
      </c>
      <c r="K482" s="23">
        <v>0.692148493</v>
      </c>
      <c r="U482" s="13"/>
    </row>
    <row r="483" ht="14.25" hidden="1" customHeight="1">
      <c r="A483" s="13">
        <v>33.0</v>
      </c>
      <c r="B483" s="16" t="s">
        <v>236</v>
      </c>
      <c r="C483" s="12" t="s">
        <v>435</v>
      </c>
      <c r="D483" s="12" t="s">
        <v>436</v>
      </c>
      <c r="E483" s="13" t="s">
        <v>150</v>
      </c>
      <c r="F483" s="13">
        <v>2022.0</v>
      </c>
      <c r="G483" s="13">
        <v>3.0</v>
      </c>
      <c r="H483" s="13" t="s">
        <v>43</v>
      </c>
      <c r="I483" s="13" t="s">
        <v>38</v>
      </c>
      <c r="J483" s="13" t="s">
        <v>39</v>
      </c>
      <c r="K483" s="107">
        <v>0.96144578313253</v>
      </c>
      <c r="U483" s="13"/>
    </row>
    <row r="484" ht="14.25" hidden="1" customHeight="1">
      <c r="A484" s="13">
        <v>33.0</v>
      </c>
      <c r="B484" s="16" t="s">
        <v>236</v>
      </c>
      <c r="C484" s="12" t="s">
        <v>477</v>
      </c>
      <c r="D484" s="12" t="s">
        <v>475</v>
      </c>
      <c r="E484" s="13" t="s">
        <v>150</v>
      </c>
      <c r="F484" s="13">
        <v>2022.0</v>
      </c>
      <c r="G484" s="13">
        <v>3.0</v>
      </c>
      <c r="H484" s="13" t="s">
        <v>36</v>
      </c>
      <c r="I484" s="13" t="s">
        <v>38</v>
      </c>
      <c r="J484" s="13" t="s">
        <v>39</v>
      </c>
      <c r="K484" s="107">
        <v>0.5906976744186047</v>
      </c>
      <c r="U484" s="13"/>
    </row>
    <row r="485" ht="14.25" hidden="1" customHeight="1">
      <c r="A485" s="13">
        <v>33.0</v>
      </c>
      <c r="B485" s="16" t="s">
        <v>236</v>
      </c>
      <c r="D485" s="31" t="s">
        <v>673</v>
      </c>
      <c r="E485" s="13" t="s">
        <v>35</v>
      </c>
      <c r="F485" s="20">
        <v>2020.0</v>
      </c>
      <c r="G485" s="13">
        <v>2.0</v>
      </c>
      <c r="H485" s="13" t="s">
        <v>43</v>
      </c>
      <c r="I485" s="12" t="s">
        <v>38</v>
      </c>
      <c r="J485" s="13" t="s">
        <v>39</v>
      </c>
      <c r="K485" s="23">
        <v>1.078300469</v>
      </c>
      <c r="U485" s="13"/>
    </row>
    <row r="486" ht="14.25" hidden="1" customHeight="1">
      <c r="A486" s="13">
        <v>33.0</v>
      </c>
      <c r="B486" s="16" t="s">
        <v>236</v>
      </c>
      <c r="C486" s="12" t="s">
        <v>931</v>
      </c>
      <c r="D486" s="12" t="s">
        <v>932</v>
      </c>
      <c r="E486" s="13" t="s">
        <v>150</v>
      </c>
      <c r="F486" s="13">
        <v>2022.0</v>
      </c>
      <c r="G486" s="13">
        <v>3.0</v>
      </c>
      <c r="H486" s="13" t="s">
        <v>43</v>
      </c>
      <c r="I486" s="13" t="s">
        <v>38</v>
      </c>
      <c r="J486" s="13" t="s">
        <v>39</v>
      </c>
      <c r="K486" s="107">
        <v>1.0418470418470418</v>
      </c>
      <c r="U486" s="13"/>
    </row>
    <row r="487" ht="14.25" hidden="1" customHeight="1">
      <c r="A487" s="13">
        <v>33.0</v>
      </c>
      <c r="B487" s="16" t="s">
        <v>236</v>
      </c>
      <c r="C487" s="12" t="s">
        <v>603</v>
      </c>
      <c r="D487" s="12" t="s">
        <v>604</v>
      </c>
      <c r="E487" s="13" t="s">
        <v>150</v>
      </c>
      <c r="F487" s="13">
        <v>2022.0</v>
      </c>
      <c r="G487" s="13">
        <v>3.0</v>
      </c>
      <c r="H487" s="13" t="s">
        <v>43</v>
      </c>
      <c r="I487" s="13" t="s">
        <v>38</v>
      </c>
      <c r="J487" s="13" t="s">
        <v>39</v>
      </c>
      <c r="K487" s="107">
        <v>1.048780487804878</v>
      </c>
      <c r="U487" s="13"/>
    </row>
    <row r="488" ht="14.25" hidden="1" customHeight="1">
      <c r="A488" s="13">
        <v>34.0</v>
      </c>
      <c r="B488" s="16" t="s">
        <v>239</v>
      </c>
      <c r="D488" s="12" t="s">
        <v>610</v>
      </c>
      <c r="E488" s="13" t="s">
        <v>35</v>
      </c>
      <c r="F488" s="20">
        <v>2020.0</v>
      </c>
      <c r="G488" s="13">
        <v>2.0</v>
      </c>
      <c r="H488" s="13" t="s">
        <v>46</v>
      </c>
      <c r="I488" s="12" t="s">
        <v>38</v>
      </c>
      <c r="J488" s="13" t="s">
        <v>39</v>
      </c>
      <c r="K488" s="23">
        <v>1.327641376</v>
      </c>
      <c r="U488" s="13"/>
    </row>
    <row r="489" ht="14.25" hidden="1" customHeight="1">
      <c r="A489" s="13">
        <v>35.0</v>
      </c>
      <c r="B489" s="16" t="s">
        <v>180</v>
      </c>
      <c r="D489" s="83" t="s">
        <v>235</v>
      </c>
      <c r="E489" s="13" t="s">
        <v>123</v>
      </c>
      <c r="F489" s="13">
        <v>2019.0</v>
      </c>
      <c r="G489" s="13">
        <v>3.0</v>
      </c>
      <c r="H489" s="13" t="s">
        <v>36</v>
      </c>
      <c r="I489" s="13" t="s">
        <v>114</v>
      </c>
      <c r="J489" s="13" t="s">
        <v>47</v>
      </c>
      <c r="U489" s="13"/>
    </row>
    <row r="490" ht="14.25" hidden="1" customHeight="1">
      <c r="A490" s="13">
        <v>34.0</v>
      </c>
      <c r="B490" s="16" t="s">
        <v>239</v>
      </c>
      <c r="C490" s="12" t="s">
        <v>750</v>
      </c>
      <c r="D490" s="12" t="s">
        <v>1173</v>
      </c>
      <c r="E490" s="13" t="s">
        <v>150</v>
      </c>
      <c r="F490" s="13">
        <v>2022.0</v>
      </c>
      <c r="G490" s="13">
        <v>3.0</v>
      </c>
      <c r="H490" s="13" t="s">
        <v>43</v>
      </c>
      <c r="I490" s="13" t="s">
        <v>38</v>
      </c>
      <c r="J490" s="13" t="s">
        <v>39</v>
      </c>
      <c r="K490" s="107">
        <v>1.0913705583756346</v>
      </c>
      <c r="U490" s="13"/>
    </row>
    <row r="491" ht="14.25" hidden="1" customHeight="1">
      <c r="A491" s="13">
        <v>34.0</v>
      </c>
      <c r="B491" s="16" t="s">
        <v>239</v>
      </c>
      <c r="C491" s="12" t="s">
        <v>399</v>
      </c>
      <c r="D491" s="12" t="s">
        <v>402</v>
      </c>
      <c r="E491" s="13" t="s">
        <v>150</v>
      </c>
      <c r="F491" s="13">
        <v>2022.0</v>
      </c>
      <c r="G491" s="13">
        <v>3.0</v>
      </c>
      <c r="H491" s="13" t="s">
        <v>43</v>
      </c>
      <c r="I491" s="13" t="s">
        <v>38</v>
      </c>
      <c r="J491" s="13" t="s">
        <v>39</v>
      </c>
      <c r="K491" s="107">
        <v>0.8251121076233184</v>
      </c>
      <c r="U491" s="13"/>
    </row>
    <row r="492" ht="14.25" hidden="1" customHeight="1">
      <c r="A492" s="13">
        <v>33.0</v>
      </c>
      <c r="B492" s="16" t="s">
        <v>236</v>
      </c>
      <c r="C492" s="12" t="s">
        <v>920</v>
      </c>
      <c r="D492" s="12" t="s">
        <v>1174</v>
      </c>
      <c r="E492" s="13" t="s">
        <v>150</v>
      </c>
      <c r="F492" s="13">
        <v>2022.0</v>
      </c>
      <c r="G492" s="13">
        <v>3.0</v>
      </c>
      <c r="H492" s="13" t="s">
        <v>36</v>
      </c>
      <c r="I492" s="13" t="s">
        <v>38</v>
      </c>
      <c r="J492" s="13" t="s">
        <v>39</v>
      </c>
      <c r="K492" s="107">
        <v>0.5346938775510205</v>
      </c>
      <c r="U492" s="13"/>
    </row>
    <row r="493" ht="14.25" hidden="1" customHeight="1">
      <c r="A493" s="13">
        <v>34.0</v>
      </c>
      <c r="B493" s="16" t="s">
        <v>239</v>
      </c>
      <c r="C493" s="12" t="s">
        <v>470</v>
      </c>
      <c r="D493" s="12" t="s">
        <v>468</v>
      </c>
      <c r="E493" s="13" t="s">
        <v>150</v>
      </c>
      <c r="F493" s="13">
        <v>2022.0</v>
      </c>
      <c r="G493" s="13">
        <v>3.0</v>
      </c>
      <c r="H493" s="13" t="s">
        <v>36</v>
      </c>
      <c r="I493" s="13" t="s">
        <v>38</v>
      </c>
      <c r="J493" s="13" t="s">
        <v>39</v>
      </c>
      <c r="K493" s="107">
        <v>0.643859649122807</v>
      </c>
      <c r="U493" s="13"/>
    </row>
    <row r="494" ht="14.25" hidden="1" customHeight="1">
      <c r="A494" s="13">
        <v>34.0</v>
      </c>
      <c r="B494" s="16" t="s">
        <v>239</v>
      </c>
      <c r="C494" s="12" t="s">
        <v>762</v>
      </c>
      <c r="D494" s="12" t="s">
        <v>763</v>
      </c>
      <c r="E494" s="13" t="s">
        <v>121</v>
      </c>
      <c r="F494" s="13">
        <v>2022.0</v>
      </c>
      <c r="G494" s="13">
        <v>3.0</v>
      </c>
      <c r="H494" s="13" t="s">
        <v>46</v>
      </c>
      <c r="I494" s="13" t="s">
        <v>114</v>
      </c>
      <c r="J494" s="13" t="s">
        <v>39</v>
      </c>
      <c r="K494" s="12">
        <v>1.4</v>
      </c>
      <c r="U494" s="13"/>
    </row>
    <row r="495" ht="14.25" hidden="1" customHeight="1">
      <c r="A495" s="13">
        <v>34.0</v>
      </c>
      <c r="B495" s="16" t="s">
        <v>239</v>
      </c>
      <c r="C495" s="12" t="s">
        <v>467</v>
      </c>
      <c r="D495" s="12" t="s">
        <v>468</v>
      </c>
      <c r="E495" s="13" t="s">
        <v>121</v>
      </c>
      <c r="F495" s="13">
        <v>2022.0</v>
      </c>
      <c r="G495" s="13">
        <v>3.0</v>
      </c>
      <c r="H495" s="13" t="s">
        <v>46</v>
      </c>
      <c r="I495" s="13" t="s">
        <v>114</v>
      </c>
      <c r="J495" s="13" t="s">
        <v>39</v>
      </c>
      <c r="U495" s="13"/>
    </row>
    <row r="496" ht="14.25" hidden="1" customHeight="1">
      <c r="A496" s="13">
        <v>34.0</v>
      </c>
      <c r="B496" s="16" t="s">
        <v>239</v>
      </c>
      <c r="C496" s="12" t="s">
        <v>316</v>
      </c>
      <c r="D496" s="12" t="s">
        <v>317</v>
      </c>
      <c r="E496" s="13" t="s">
        <v>121</v>
      </c>
      <c r="F496" s="13">
        <v>2022.0</v>
      </c>
      <c r="G496" s="13">
        <v>3.0</v>
      </c>
      <c r="H496" s="13" t="s">
        <v>36</v>
      </c>
      <c r="I496" s="13" t="s">
        <v>114</v>
      </c>
      <c r="J496" s="13" t="s">
        <v>39</v>
      </c>
      <c r="K496" s="12">
        <v>0.586</v>
      </c>
      <c r="U496" s="13"/>
    </row>
    <row r="497" ht="14.25" hidden="1" customHeight="1">
      <c r="A497" s="57">
        <v>35.0</v>
      </c>
      <c r="B497" s="62" t="s">
        <v>180</v>
      </c>
      <c r="C497" s="63" t="s">
        <v>207</v>
      </c>
      <c r="D497" s="63" t="s">
        <v>210</v>
      </c>
      <c r="E497" s="57" t="s">
        <v>35</v>
      </c>
      <c r="F497" s="57">
        <v>2021.0</v>
      </c>
      <c r="G497" s="57">
        <v>2.0</v>
      </c>
      <c r="H497" s="57" t="s">
        <v>43</v>
      </c>
      <c r="I497" s="63" t="s">
        <v>38</v>
      </c>
      <c r="J497" s="57" t="s">
        <v>39</v>
      </c>
      <c r="K497" s="97">
        <v>0.83791804</v>
      </c>
      <c r="L497" s="63"/>
      <c r="M497" s="63"/>
      <c r="N497" s="63"/>
      <c r="O497" s="63"/>
      <c r="P497" s="63"/>
      <c r="Q497" s="63"/>
      <c r="R497" s="63"/>
      <c r="S497" s="63"/>
      <c r="T497" s="63"/>
      <c r="U497" s="67"/>
    </row>
    <row r="498" ht="14.25" hidden="1" customHeight="1">
      <c r="A498" s="57">
        <v>34.0</v>
      </c>
      <c r="B498" s="62" t="s">
        <v>239</v>
      </c>
      <c r="C498" s="63" t="s">
        <v>747</v>
      </c>
      <c r="D498" s="63" t="s">
        <v>748</v>
      </c>
      <c r="E498" s="57" t="s">
        <v>121</v>
      </c>
      <c r="F498" s="57">
        <v>2022.0</v>
      </c>
      <c r="G498" s="57">
        <v>3.0</v>
      </c>
      <c r="H498" s="57" t="s">
        <v>46</v>
      </c>
      <c r="I498" s="57" t="s">
        <v>114</v>
      </c>
      <c r="J498" s="57" t="s">
        <v>39</v>
      </c>
      <c r="K498" s="63">
        <v>1.48</v>
      </c>
      <c r="L498" s="63"/>
      <c r="M498" s="63"/>
      <c r="N498" s="63"/>
      <c r="O498" s="63"/>
      <c r="P498" s="63"/>
      <c r="Q498" s="63"/>
      <c r="R498" s="63"/>
      <c r="S498" s="63"/>
      <c r="T498" s="63"/>
      <c r="U498" s="67"/>
    </row>
    <row r="499" ht="14.25" hidden="1" customHeight="1">
      <c r="A499" s="13">
        <v>36.0</v>
      </c>
      <c r="B499" s="16" t="s">
        <v>84</v>
      </c>
      <c r="C499" s="12" t="s">
        <v>88</v>
      </c>
      <c r="D499" s="12" t="s">
        <v>89</v>
      </c>
      <c r="E499" s="13" t="s">
        <v>70</v>
      </c>
      <c r="F499" s="13">
        <v>2022.0</v>
      </c>
      <c r="G499" s="13">
        <v>1.0</v>
      </c>
      <c r="H499" s="13" t="s">
        <v>43</v>
      </c>
      <c r="I499" s="12" t="s">
        <v>44</v>
      </c>
      <c r="J499" s="13" t="s">
        <v>71</v>
      </c>
      <c r="K499" s="12">
        <v>0.87</v>
      </c>
      <c r="O499" s="12">
        <v>349000.0</v>
      </c>
      <c r="P499" s="12">
        <v>1.32</v>
      </c>
      <c r="S499" s="12" t="s">
        <v>129</v>
      </c>
      <c r="T499" s="12" t="s">
        <v>52</v>
      </c>
      <c r="U499" s="13"/>
    </row>
    <row r="500" ht="14.25" hidden="1" customHeight="1">
      <c r="A500" s="13">
        <v>24.0</v>
      </c>
      <c r="B500" s="12" t="s">
        <v>259</v>
      </c>
      <c r="C500" s="12" t="s">
        <v>260</v>
      </c>
      <c r="D500" s="12" t="s">
        <v>261</v>
      </c>
      <c r="E500" s="13" t="s">
        <v>35</v>
      </c>
      <c r="F500" s="20">
        <v>2020.0</v>
      </c>
      <c r="G500" s="13">
        <v>2.0</v>
      </c>
      <c r="H500" s="13" t="s">
        <v>36</v>
      </c>
      <c r="I500" s="12" t="s">
        <v>38</v>
      </c>
      <c r="J500" s="13" t="s">
        <v>39</v>
      </c>
      <c r="K500" s="23">
        <v>0.751207485</v>
      </c>
      <c r="U500" s="13"/>
    </row>
    <row r="501" ht="14.25" hidden="1" customHeight="1">
      <c r="A501" s="13">
        <v>34.0</v>
      </c>
      <c r="B501" s="16" t="s">
        <v>239</v>
      </c>
      <c r="C501" s="12" t="s">
        <v>299</v>
      </c>
      <c r="D501" s="12" t="s">
        <v>295</v>
      </c>
      <c r="E501" s="13" t="s">
        <v>121</v>
      </c>
      <c r="F501" s="13">
        <v>2022.0</v>
      </c>
      <c r="G501" s="13">
        <v>3.0</v>
      </c>
      <c r="H501" s="13" t="s">
        <v>36</v>
      </c>
      <c r="I501" s="13" t="s">
        <v>114</v>
      </c>
      <c r="J501" s="13" t="s">
        <v>39</v>
      </c>
      <c r="K501" s="12">
        <v>0.657</v>
      </c>
      <c r="U501" s="13"/>
    </row>
    <row r="502" ht="14.25" hidden="1" customHeight="1">
      <c r="A502" s="13">
        <v>34.0</v>
      </c>
      <c r="B502" s="16" t="s">
        <v>239</v>
      </c>
      <c r="C502" s="12" t="s">
        <v>552</v>
      </c>
      <c r="D502" s="12" t="s">
        <v>553</v>
      </c>
      <c r="E502" s="13" t="s">
        <v>121</v>
      </c>
      <c r="F502" s="13">
        <v>2022.0</v>
      </c>
      <c r="G502" s="13">
        <v>3.0</v>
      </c>
      <c r="H502" s="13" t="s">
        <v>43</v>
      </c>
      <c r="I502" s="13" t="s">
        <v>114</v>
      </c>
      <c r="J502" s="13" t="s">
        <v>39</v>
      </c>
      <c r="K502" s="12">
        <v>0.948</v>
      </c>
      <c r="U502" s="13"/>
    </row>
    <row r="503" ht="14.25" hidden="1" customHeight="1">
      <c r="A503" s="13">
        <v>34.0</v>
      </c>
      <c r="B503" s="16" t="s">
        <v>239</v>
      </c>
      <c r="C503" s="12" t="s">
        <v>757</v>
      </c>
      <c r="D503" s="12" t="s">
        <v>760</v>
      </c>
      <c r="E503" s="13" t="s">
        <v>121</v>
      </c>
      <c r="F503" s="13">
        <v>2022.0</v>
      </c>
      <c r="G503" s="13">
        <v>3.0</v>
      </c>
      <c r="H503" s="13" t="s">
        <v>46</v>
      </c>
      <c r="I503" s="13" t="s">
        <v>114</v>
      </c>
      <c r="J503" s="13" t="s">
        <v>39</v>
      </c>
      <c r="K503" s="12">
        <v>1.4</v>
      </c>
      <c r="U503" s="13"/>
    </row>
    <row r="504" ht="14.25" hidden="1" customHeight="1">
      <c r="A504" s="13">
        <v>34.0</v>
      </c>
      <c r="B504" s="16" t="s">
        <v>239</v>
      </c>
      <c r="C504" s="12" t="s">
        <v>569</v>
      </c>
      <c r="D504" s="12" t="s">
        <v>570</v>
      </c>
      <c r="E504" s="13" t="s">
        <v>121</v>
      </c>
      <c r="F504" s="13">
        <v>2022.0</v>
      </c>
      <c r="G504" s="13">
        <v>3.0</v>
      </c>
      <c r="H504" s="13" t="s">
        <v>43</v>
      </c>
      <c r="I504" s="13" t="s">
        <v>114</v>
      </c>
      <c r="J504" s="13" t="s">
        <v>39</v>
      </c>
      <c r="K504" s="12">
        <v>1.23</v>
      </c>
      <c r="U504" s="13"/>
    </row>
    <row r="505" ht="14.25" hidden="1" customHeight="1">
      <c r="A505" s="13">
        <v>34.0</v>
      </c>
      <c r="B505" s="16" t="s">
        <v>239</v>
      </c>
      <c r="C505" s="12" t="s">
        <v>313</v>
      </c>
      <c r="D505" s="12" t="s">
        <v>314</v>
      </c>
      <c r="E505" s="13" t="s">
        <v>121</v>
      </c>
      <c r="F505" s="13">
        <v>2022.0</v>
      </c>
      <c r="G505" s="13">
        <v>3.0</v>
      </c>
      <c r="H505" s="13" t="s">
        <v>43</v>
      </c>
      <c r="I505" s="13" t="s">
        <v>114</v>
      </c>
      <c r="J505" s="13" t="s">
        <v>39</v>
      </c>
      <c r="K505" s="12">
        <v>0.914</v>
      </c>
      <c r="U505" s="13"/>
    </row>
    <row r="506" ht="14.25" hidden="1" customHeight="1">
      <c r="A506" s="13">
        <v>34.0</v>
      </c>
      <c r="B506" s="16" t="s">
        <v>239</v>
      </c>
      <c r="C506" s="12" t="s">
        <v>769</v>
      </c>
      <c r="D506" s="12" t="s">
        <v>770</v>
      </c>
      <c r="E506" s="13" t="s">
        <v>121</v>
      </c>
      <c r="F506" s="13">
        <v>2022.0</v>
      </c>
      <c r="G506" s="13">
        <v>3.0</v>
      </c>
      <c r="H506" s="13" t="s">
        <v>46</v>
      </c>
      <c r="I506" s="13" t="s">
        <v>114</v>
      </c>
      <c r="J506" s="13" t="s">
        <v>39</v>
      </c>
      <c r="K506" s="12">
        <v>1.32</v>
      </c>
      <c r="U506" s="13"/>
    </row>
    <row r="507" ht="14.25" hidden="1" customHeight="1">
      <c r="A507" s="13">
        <v>34.0</v>
      </c>
      <c r="B507" s="16" t="s">
        <v>239</v>
      </c>
      <c r="C507" s="12" t="s">
        <v>651</v>
      </c>
      <c r="D507" s="12" t="s">
        <v>652</v>
      </c>
      <c r="E507" s="13" t="s">
        <v>121</v>
      </c>
      <c r="F507" s="13">
        <v>2022.0</v>
      </c>
      <c r="G507" s="13">
        <v>3.0</v>
      </c>
      <c r="H507" s="13" t="s">
        <v>46</v>
      </c>
      <c r="I507" s="13" t="s">
        <v>114</v>
      </c>
      <c r="J507" s="13" t="s">
        <v>39</v>
      </c>
      <c r="K507" s="12">
        <v>1.3</v>
      </c>
      <c r="U507" s="13"/>
    </row>
    <row r="508" ht="14.25" hidden="1" customHeight="1">
      <c r="A508" s="13">
        <v>34.0</v>
      </c>
      <c r="B508" s="16" t="s">
        <v>239</v>
      </c>
      <c r="D508" s="77" t="s">
        <v>636</v>
      </c>
      <c r="E508" s="13" t="s">
        <v>270</v>
      </c>
      <c r="F508" s="13">
        <v>2023.0</v>
      </c>
      <c r="G508" s="13">
        <v>3.0</v>
      </c>
      <c r="H508" s="13" t="s">
        <v>43</v>
      </c>
      <c r="I508" s="13" t="s">
        <v>114</v>
      </c>
      <c r="J508" s="13" t="s">
        <v>189</v>
      </c>
      <c r="U508" s="13"/>
    </row>
    <row r="509" ht="14.25" hidden="1" customHeight="1">
      <c r="A509" s="57">
        <v>36.0</v>
      </c>
      <c r="B509" s="62" t="s">
        <v>84</v>
      </c>
      <c r="C509" s="63" t="s">
        <v>139</v>
      </c>
      <c r="D509" s="63" t="s">
        <v>141</v>
      </c>
      <c r="E509" s="57" t="s">
        <v>35</v>
      </c>
      <c r="F509" s="89">
        <v>2020.0</v>
      </c>
      <c r="G509" s="57">
        <v>2.0</v>
      </c>
      <c r="H509" s="57" t="s">
        <v>36</v>
      </c>
      <c r="I509" s="63" t="s">
        <v>38</v>
      </c>
      <c r="J509" s="57" t="s">
        <v>71</v>
      </c>
      <c r="K509" s="90">
        <v>0.720845038</v>
      </c>
      <c r="L509" s="63"/>
      <c r="M509" s="63"/>
      <c r="N509" s="63"/>
      <c r="O509" s="63"/>
      <c r="P509" s="63"/>
      <c r="Q509" s="63"/>
      <c r="R509" s="63"/>
      <c r="S509" s="63"/>
      <c r="T509" s="63"/>
      <c r="U509" s="67"/>
    </row>
    <row r="510" ht="14.25" hidden="1" customHeight="1">
      <c r="A510" s="13">
        <v>36.0</v>
      </c>
      <c r="B510" s="16" t="s">
        <v>84</v>
      </c>
      <c r="C510" s="12" t="s">
        <v>88</v>
      </c>
      <c r="D510" s="12" t="s">
        <v>89</v>
      </c>
      <c r="E510" s="13" t="s">
        <v>35</v>
      </c>
      <c r="F510" s="13">
        <v>2021.0</v>
      </c>
      <c r="G510" s="13">
        <v>2.0</v>
      </c>
      <c r="H510" s="13" t="s">
        <v>43</v>
      </c>
      <c r="I510" s="12" t="s">
        <v>38</v>
      </c>
      <c r="J510" s="13" t="s">
        <v>71</v>
      </c>
      <c r="K510" s="29">
        <v>1.082475226</v>
      </c>
      <c r="U510" s="13"/>
    </row>
    <row r="511" ht="14.25" hidden="1" customHeight="1">
      <c r="A511" s="13">
        <v>34.0</v>
      </c>
      <c r="B511" s="16" t="s">
        <v>239</v>
      </c>
      <c r="C511" s="12" t="s">
        <v>615</v>
      </c>
      <c r="D511" s="12" t="s">
        <v>616</v>
      </c>
      <c r="E511" s="13" t="s">
        <v>121</v>
      </c>
      <c r="F511" s="13">
        <v>2022.0</v>
      </c>
      <c r="G511" s="13">
        <v>3.0</v>
      </c>
      <c r="H511" s="13" t="s">
        <v>43</v>
      </c>
      <c r="I511" s="13" t="s">
        <v>114</v>
      </c>
      <c r="J511" s="13" t="s">
        <v>39</v>
      </c>
      <c r="K511" s="12">
        <v>0.954</v>
      </c>
      <c r="U511" s="13"/>
    </row>
    <row r="512" ht="14.25" hidden="1" customHeight="1">
      <c r="A512" s="13">
        <v>36.0</v>
      </c>
      <c r="B512" s="16" t="s">
        <v>84</v>
      </c>
      <c r="D512" s="31" t="s">
        <v>158</v>
      </c>
      <c r="E512" s="13" t="s">
        <v>35</v>
      </c>
      <c r="F512" s="20">
        <v>2020.0</v>
      </c>
      <c r="G512" s="13">
        <v>2.0</v>
      </c>
      <c r="H512" s="13" t="s">
        <v>43</v>
      </c>
      <c r="I512" s="12" t="s">
        <v>38</v>
      </c>
      <c r="J512" s="13" t="s">
        <v>39</v>
      </c>
      <c r="K512" s="23">
        <v>0.836547265</v>
      </c>
      <c r="U512" s="13"/>
    </row>
    <row r="513" ht="14.25" hidden="1" customHeight="1">
      <c r="A513" s="13">
        <v>33.0</v>
      </c>
      <c r="B513" s="16" t="s">
        <v>236</v>
      </c>
      <c r="C513" s="12" t="s">
        <v>430</v>
      </c>
      <c r="D513" s="12" t="s">
        <v>433</v>
      </c>
      <c r="E513" s="13" t="s">
        <v>121</v>
      </c>
      <c r="F513" s="13">
        <v>2022.0</v>
      </c>
      <c r="G513" s="13">
        <v>3.0</v>
      </c>
      <c r="H513" s="13" t="s">
        <v>46</v>
      </c>
      <c r="I513" s="13" t="s">
        <v>114</v>
      </c>
      <c r="J513" s="13" t="s">
        <v>39</v>
      </c>
      <c r="K513" s="12">
        <v>1.26</v>
      </c>
      <c r="U513" s="13"/>
    </row>
    <row r="514" ht="14.25" hidden="1" customHeight="1">
      <c r="A514" s="13">
        <v>37.0</v>
      </c>
      <c r="B514" s="16" t="s">
        <v>107</v>
      </c>
      <c r="C514" s="12" t="s">
        <v>884</v>
      </c>
      <c r="D514" s="12" t="s">
        <v>885</v>
      </c>
      <c r="E514" s="13" t="s">
        <v>121</v>
      </c>
      <c r="F514" s="13">
        <v>2022.0</v>
      </c>
      <c r="G514" s="13">
        <v>3.0</v>
      </c>
      <c r="H514" s="13" t="s">
        <v>46</v>
      </c>
      <c r="I514" s="13" t="s">
        <v>114</v>
      </c>
      <c r="J514" s="13" t="s">
        <v>39</v>
      </c>
      <c r="K514" s="12">
        <v>1.54</v>
      </c>
      <c r="U514" s="13"/>
    </row>
    <row r="515" ht="14.25" hidden="1" customHeight="1">
      <c r="A515" s="57">
        <v>34.0</v>
      </c>
      <c r="B515" s="62" t="s">
        <v>239</v>
      </c>
      <c r="C515" s="63" t="s">
        <v>927</v>
      </c>
      <c r="D515" s="63" t="s">
        <v>929</v>
      </c>
      <c r="E515" s="57" t="s">
        <v>121</v>
      </c>
      <c r="F515" s="57">
        <v>2022.0</v>
      </c>
      <c r="G515" s="57">
        <v>3.0</v>
      </c>
      <c r="H515" s="57" t="s">
        <v>36</v>
      </c>
      <c r="I515" s="57" t="s">
        <v>114</v>
      </c>
      <c r="J515" s="57" t="s">
        <v>39</v>
      </c>
      <c r="K515" s="63">
        <v>0.912</v>
      </c>
      <c r="L515" s="63"/>
      <c r="M515" s="63"/>
      <c r="N515" s="63"/>
      <c r="O515" s="63"/>
      <c r="P515" s="63"/>
      <c r="Q515" s="63"/>
      <c r="R515" s="63"/>
      <c r="S515" s="63"/>
      <c r="T515" s="63"/>
      <c r="U515" s="67"/>
    </row>
    <row r="516" ht="14.25" hidden="1" customHeight="1">
      <c r="A516" s="13">
        <v>34.0</v>
      </c>
      <c r="B516" s="16" t="s">
        <v>239</v>
      </c>
      <c r="C516" s="12" t="s">
        <v>953</v>
      </c>
      <c r="D516" s="12" t="s">
        <v>955</v>
      </c>
      <c r="E516" s="13" t="s">
        <v>121</v>
      </c>
      <c r="F516" s="13">
        <v>2022.0</v>
      </c>
      <c r="G516" s="13">
        <v>3.0</v>
      </c>
      <c r="H516" s="13" t="s">
        <v>46</v>
      </c>
      <c r="I516" s="13" t="s">
        <v>114</v>
      </c>
      <c r="J516" s="13" t="s">
        <v>39</v>
      </c>
      <c r="K516" s="12">
        <v>1.59</v>
      </c>
      <c r="U516" s="13"/>
    </row>
    <row r="517" ht="14.25" hidden="1" customHeight="1">
      <c r="A517" s="13">
        <v>33.0</v>
      </c>
      <c r="B517" s="16" t="s">
        <v>236</v>
      </c>
      <c r="C517" s="12" t="s">
        <v>526</v>
      </c>
      <c r="D517" s="12" t="s">
        <v>528</v>
      </c>
      <c r="E517" s="13" t="s">
        <v>121</v>
      </c>
      <c r="F517" s="13">
        <v>2022.0</v>
      </c>
      <c r="G517" s="13">
        <v>3.0</v>
      </c>
      <c r="H517" s="13" t="s">
        <v>46</v>
      </c>
      <c r="I517" s="13" t="s">
        <v>114</v>
      </c>
      <c r="J517" s="13" t="s">
        <v>39</v>
      </c>
      <c r="K517" s="12">
        <v>1.5</v>
      </c>
      <c r="U517" s="13"/>
    </row>
    <row r="518" ht="14.25" hidden="1" customHeight="1">
      <c r="A518" s="13">
        <v>37.0</v>
      </c>
      <c r="B518" s="16" t="s">
        <v>107</v>
      </c>
      <c r="C518" s="12" t="s">
        <v>118</v>
      </c>
      <c r="D518" s="14" t="s">
        <v>119</v>
      </c>
      <c r="E518" s="13" t="s">
        <v>121</v>
      </c>
      <c r="F518" s="13">
        <v>2022.0</v>
      </c>
      <c r="G518" s="13">
        <v>3.0</v>
      </c>
      <c r="H518" s="13" t="s">
        <v>46</v>
      </c>
      <c r="I518" s="13" t="s">
        <v>114</v>
      </c>
      <c r="J518" s="13" t="s">
        <v>39</v>
      </c>
      <c r="K518" s="12">
        <v>1.39</v>
      </c>
      <c r="U518" s="13"/>
    </row>
    <row r="519" ht="14.25" hidden="1" customHeight="1">
      <c r="A519" s="57">
        <v>33.0</v>
      </c>
      <c r="B519" s="62" t="s">
        <v>236</v>
      </c>
      <c r="C519" s="63" t="s">
        <v>474</v>
      </c>
      <c r="D519" s="63" t="s">
        <v>475</v>
      </c>
      <c r="E519" s="57" t="s">
        <v>121</v>
      </c>
      <c r="F519" s="57">
        <v>2022.0</v>
      </c>
      <c r="G519" s="57">
        <v>3.0</v>
      </c>
      <c r="H519" s="57" t="s">
        <v>43</v>
      </c>
      <c r="I519" s="57" t="s">
        <v>114</v>
      </c>
      <c r="J519" s="57" t="s">
        <v>39</v>
      </c>
      <c r="K519" s="63">
        <v>0.979</v>
      </c>
      <c r="L519" s="63"/>
      <c r="M519" s="63"/>
      <c r="N519" s="63"/>
      <c r="O519" s="63"/>
      <c r="P519" s="63"/>
      <c r="Q519" s="63"/>
      <c r="R519" s="63"/>
      <c r="S519" s="63"/>
      <c r="T519" s="63"/>
      <c r="U519" s="67"/>
    </row>
    <row r="520" ht="14.25" hidden="1" customHeight="1">
      <c r="A520" s="13">
        <v>34.0</v>
      </c>
      <c r="B520" s="16" t="s">
        <v>239</v>
      </c>
      <c r="C520" s="12" t="s">
        <v>915</v>
      </c>
      <c r="D520" s="12" t="s">
        <v>918</v>
      </c>
      <c r="E520" s="13" t="s">
        <v>121</v>
      </c>
      <c r="F520" s="13">
        <v>2022.0</v>
      </c>
      <c r="G520" s="13">
        <v>3.0</v>
      </c>
      <c r="H520" s="13" t="s">
        <v>46</v>
      </c>
      <c r="I520" s="13" t="s">
        <v>114</v>
      </c>
      <c r="J520" s="13" t="s">
        <v>39</v>
      </c>
      <c r="K520" s="12">
        <v>1.54</v>
      </c>
      <c r="U520" s="13"/>
    </row>
    <row r="521" ht="14.25" hidden="1" customHeight="1">
      <c r="A521" s="13">
        <v>33.0</v>
      </c>
      <c r="B521" s="16" t="s">
        <v>236</v>
      </c>
      <c r="C521" s="12" t="s">
        <v>923</v>
      </c>
      <c r="D521" s="12" t="s">
        <v>925</v>
      </c>
      <c r="E521" s="13" t="s">
        <v>111</v>
      </c>
      <c r="F521" s="13">
        <v>2020.0</v>
      </c>
      <c r="G521" s="13">
        <v>3.0</v>
      </c>
      <c r="H521" s="13" t="s">
        <v>43</v>
      </c>
      <c r="I521" s="13" t="s">
        <v>114</v>
      </c>
      <c r="J521" s="13" t="s">
        <v>39</v>
      </c>
      <c r="U521" s="13"/>
    </row>
    <row r="522" ht="14.25" hidden="1" customHeight="1">
      <c r="A522" s="13">
        <v>33.0</v>
      </c>
      <c r="B522" s="16" t="s">
        <v>236</v>
      </c>
      <c r="C522" s="12" t="s">
        <v>546</v>
      </c>
      <c r="D522" s="12" t="s">
        <v>547</v>
      </c>
      <c r="E522" s="13" t="s">
        <v>111</v>
      </c>
      <c r="F522" s="13">
        <v>2020.0</v>
      </c>
      <c r="G522" s="13">
        <v>3.0</v>
      </c>
      <c r="H522" s="13" t="s">
        <v>43</v>
      </c>
      <c r="I522" s="13" t="s">
        <v>114</v>
      </c>
      <c r="J522" s="13" t="s">
        <v>39</v>
      </c>
      <c r="U522" s="13"/>
    </row>
    <row r="523" ht="14.25" hidden="1" customHeight="1">
      <c r="A523" s="13">
        <v>33.0</v>
      </c>
      <c r="B523" s="16" t="s">
        <v>236</v>
      </c>
      <c r="C523" s="12" t="s">
        <v>575</v>
      </c>
      <c r="D523" s="12" t="s">
        <v>576</v>
      </c>
      <c r="E523" s="13" t="s">
        <v>111</v>
      </c>
      <c r="F523" s="13">
        <v>2020.0</v>
      </c>
      <c r="G523" s="13">
        <v>3.0</v>
      </c>
      <c r="H523" s="13" t="s">
        <v>43</v>
      </c>
      <c r="I523" s="13" t="s">
        <v>114</v>
      </c>
      <c r="J523" s="13" t="s">
        <v>39</v>
      </c>
      <c r="U523" s="13"/>
    </row>
    <row r="524" ht="14.25" hidden="1" customHeight="1">
      <c r="A524" s="13">
        <v>34.0</v>
      </c>
      <c r="B524" s="16" t="s">
        <v>239</v>
      </c>
      <c r="C524" s="12" t="s">
        <v>645</v>
      </c>
      <c r="D524" s="12" t="s">
        <v>647</v>
      </c>
      <c r="E524" s="13" t="s">
        <v>111</v>
      </c>
      <c r="F524" s="13">
        <v>2020.0</v>
      </c>
      <c r="G524" s="13">
        <v>3.0</v>
      </c>
      <c r="H524" s="13" t="s">
        <v>43</v>
      </c>
      <c r="I524" s="13" t="s">
        <v>114</v>
      </c>
      <c r="J524" s="13" t="s">
        <v>39</v>
      </c>
      <c r="U524" s="13"/>
    </row>
    <row r="525" ht="14.25" hidden="1" customHeight="1">
      <c r="A525" s="13">
        <v>34.0</v>
      </c>
      <c r="B525" s="16" t="s">
        <v>239</v>
      </c>
      <c r="C525" s="12" t="s">
        <v>422</v>
      </c>
      <c r="D525" s="12" t="s">
        <v>423</v>
      </c>
      <c r="E525" s="13" t="s">
        <v>111</v>
      </c>
      <c r="F525" s="13">
        <v>2020.0</v>
      </c>
      <c r="G525" s="13">
        <v>3.0</v>
      </c>
      <c r="H525" s="13" t="s">
        <v>43</v>
      </c>
      <c r="I525" s="13" t="s">
        <v>114</v>
      </c>
      <c r="J525" s="13" t="s">
        <v>39</v>
      </c>
      <c r="U525" s="13"/>
    </row>
    <row r="526" ht="14.25" hidden="1" customHeight="1">
      <c r="A526" s="57">
        <v>37.0</v>
      </c>
      <c r="B526" s="62" t="s">
        <v>107</v>
      </c>
      <c r="C526" s="63" t="s">
        <v>866</v>
      </c>
      <c r="D526" s="63" t="s">
        <v>867</v>
      </c>
      <c r="E526" s="57" t="s">
        <v>111</v>
      </c>
      <c r="F526" s="57">
        <v>2020.0</v>
      </c>
      <c r="G526" s="57">
        <v>3.0</v>
      </c>
      <c r="H526" s="57" t="s">
        <v>43</v>
      </c>
      <c r="I526" s="57" t="s">
        <v>114</v>
      </c>
      <c r="J526" s="57" t="s">
        <v>39</v>
      </c>
      <c r="K526" s="63"/>
      <c r="L526" s="63"/>
      <c r="M526" s="63"/>
      <c r="N526" s="63"/>
      <c r="O526" s="63"/>
      <c r="P526" s="63"/>
      <c r="Q526" s="63"/>
      <c r="R526" s="63"/>
      <c r="S526" s="63"/>
      <c r="T526" s="63"/>
      <c r="U526" s="67"/>
    </row>
    <row r="527" ht="14.25" hidden="1" customHeight="1">
      <c r="A527" s="13">
        <v>35.0</v>
      </c>
      <c r="B527" s="16" t="s">
        <v>180</v>
      </c>
      <c r="C527" s="12" t="s">
        <v>191</v>
      </c>
      <c r="D527" s="12" t="s">
        <v>193</v>
      </c>
      <c r="E527" s="13" t="s">
        <v>111</v>
      </c>
      <c r="F527" s="13">
        <v>2020.0</v>
      </c>
      <c r="G527" s="13">
        <v>3.0</v>
      </c>
      <c r="H527" s="13" t="s">
        <v>46</v>
      </c>
      <c r="I527" s="13" t="s">
        <v>114</v>
      </c>
      <c r="J527" s="13" t="s">
        <v>39</v>
      </c>
      <c r="U527" s="13"/>
    </row>
    <row r="528" ht="14.25" hidden="1" customHeight="1">
      <c r="A528" s="57">
        <v>37.0</v>
      </c>
      <c r="B528" s="62" t="s">
        <v>107</v>
      </c>
      <c r="C528" s="63" t="s">
        <v>897</v>
      </c>
      <c r="D528" s="63" t="s">
        <v>898</v>
      </c>
      <c r="E528" s="57" t="s">
        <v>111</v>
      </c>
      <c r="F528" s="57">
        <v>2020.0</v>
      </c>
      <c r="G528" s="57">
        <v>3.0</v>
      </c>
      <c r="H528" s="57" t="s">
        <v>43</v>
      </c>
      <c r="I528" s="57" t="s">
        <v>114</v>
      </c>
      <c r="J528" s="57" t="s">
        <v>39</v>
      </c>
      <c r="K528" s="63"/>
      <c r="L528" s="63"/>
      <c r="M528" s="63"/>
      <c r="N528" s="63"/>
      <c r="O528" s="63"/>
      <c r="P528" s="63"/>
      <c r="Q528" s="63"/>
      <c r="R528" s="63"/>
      <c r="S528" s="63"/>
      <c r="T528" s="63"/>
      <c r="U528" s="67"/>
    </row>
    <row r="529" ht="14.25" hidden="1" customHeight="1">
      <c r="A529" s="13">
        <v>34.0</v>
      </c>
      <c r="B529" s="16" t="s">
        <v>239</v>
      </c>
      <c r="C529" s="12" t="s">
        <v>483</v>
      </c>
      <c r="D529" s="12" t="s">
        <v>484</v>
      </c>
      <c r="E529" s="13" t="s">
        <v>111</v>
      </c>
      <c r="F529" s="13">
        <v>2020.0</v>
      </c>
      <c r="G529" s="13">
        <v>3.0</v>
      </c>
      <c r="H529" s="13" t="s">
        <v>43</v>
      </c>
      <c r="I529" s="13" t="s">
        <v>114</v>
      </c>
      <c r="J529" s="13" t="s">
        <v>39</v>
      </c>
      <c r="U529" s="13"/>
    </row>
    <row r="530" ht="14.25" hidden="1" customHeight="1">
      <c r="A530" s="13">
        <v>34.0</v>
      </c>
      <c r="B530" s="16" t="s">
        <v>239</v>
      </c>
      <c r="C530" s="12" t="s">
        <v>479</v>
      </c>
      <c r="D530" s="12" t="s">
        <v>480</v>
      </c>
      <c r="E530" s="13" t="s">
        <v>111</v>
      </c>
      <c r="F530" s="13">
        <v>2020.0</v>
      </c>
      <c r="G530" s="13">
        <v>3.0</v>
      </c>
      <c r="H530" s="13" t="s">
        <v>43</v>
      </c>
      <c r="I530" s="13" t="s">
        <v>114</v>
      </c>
      <c r="J530" s="13" t="s">
        <v>39</v>
      </c>
      <c r="U530" s="13"/>
    </row>
    <row r="531" ht="14.25" hidden="1" customHeight="1">
      <c r="A531" s="13">
        <v>33.0</v>
      </c>
      <c r="B531" s="16" t="s">
        <v>236</v>
      </c>
      <c r="D531" s="31" t="s">
        <v>456</v>
      </c>
      <c r="E531" s="13" t="s">
        <v>35</v>
      </c>
      <c r="F531" s="20">
        <v>2020.0</v>
      </c>
      <c r="G531" s="13">
        <v>2.0</v>
      </c>
      <c r="H531" s="13" t="s">
        <v>43</v>
      </c>
      <c r="I531" s="12" t="s">
        <v>38</v>
      </c>
      <c r="J531" s="13" t="s">
        <v>39</v>
      </c>
      <c r="K531" s="23">
        <v>0.929346321</v>
      </c>
      <c r="U531" s="13"/>
    </row>
    <row r="532" ht="14.25" hidden="1" customHeight="1">
      <c r="A532" s="13">
        <v>33.0</v>
      </c>
      <c r="B532" s="16" t="s">
        <v>236</v>
      </c>
      <c r="C532" s="12" t="s">
        <v>429</v>
      </c>
      <c r="D532" s="12" t="s">
        <v>431</v>
      </c>
      <c r="E532" s="13" t="s">
        <v>111</v>
      </c>
      <c r="F532" s="13">
        <v>2020.0</v>
      </c>
      <c r="G532" s="13">
        <v>3.0</v>
      </c>
      <c r="H532" s="13" t="s">
        <v>43</v>
      </c>
      <c r="I532" s="13" t="s">
        <v>114</v>
      </c>
      <c r="J532" s="13" t="s">
        <v>39</v>
      </c>
      <c r="U532" s="13"/>
    </row>
    <row r="533" ht="14.25" hidden="1" customHeight="1">
      <c r="A533" s="13">
        <v>33.0</v>
      </c>
      <c r="B533" s="16" t="s">
        <v>236</v>
      </c>
      <c r="C533" s="12" t="s">
        <v>596</v>
      </c>
      <c r="D533" s="12" t="s">
        <v>597</v>
      </c>
      <c r="E533" s="13" t="s">
        <v>599</v>
      </c>
      <c r="F533" s="13">
        <v>2021.0</v>
      </c>
      <c r="G533" s="13">
        <v>3.0</v>
      </c>
      <c r="H533" s="13" t="s">
        <v>46</v>
      </c>
      <c r="I533" s="13" t="s">
        <v>114</v>
      </c>
      <c r="J533" s="13" t="s">
        <v>39</v>
      </c>
      <c r="U533" s="13"/>
    </row>
    <row r="534" ht="14.25" hidden="1" customHeight="1">
      <c r="A534" s="13">
        <v>37.0</v>
      </c>
      <c r="B534" s="16" t="s">
        <v>107</v>
      </c>
      <c r="D534" s="31" t="s">
        <v>854</v>
      </c>
      <c r="E534" s="13" t="s">
        <v>35</v>
      </c>
      <c r="F534" s="20">
        <v>2020.0</v>
      </c>
      <c r="G534" s="13">
        <v>2.0</v>
      </c>
      <c r="H534" s="13" t="s">
        <v>43</v>
      </c>
      <c r="I534" s="12" t="s">
        <v>38</v>
      </c>
      <c r="J534" s="13" t="s">
        <v>39</v>
      </c>
      <c r="K534" s="23">
        <v>0.965350838</v>
      </c>
      <c r="U534" s="13"/>
    </row>
    <row r="535" ht="14.25" hidden="1" customHeight="1">
      <c r="A535" s="13">
        <v>34.0</v>
      </c>
      <c r="B535" s="16" t="s">
        <v>239</v>
      </c>
      <c r="D535" s="77" t="s">
        <v>630</v>
      </c>
      <c r="E535" s="13" t="s">
        <v>501</v>
      </c>
      <c r="F535" s="13">
        <v>2021.0</v>
      </c>
      <c r="G535" s="13">
        <v>3.0</v>
      </c>
      <c r="H535" s="13" t="s">
        <v>43</v>
      </c>
      <c r="I535" s="13" t="s">
        <v>114</v>
      </c>
      <c r="J535" s="13" t="s">
        <v>47</v>
      </c>
      <c r="U535" s="13"/>
    </row>
    <row r="536" ht="14.25" hidden="1" customHeight="1">
      <c r="A536" s="13">
        <v>37.0</v>
      </c>
      <c r="B536" s="16" t="s">
        <v>107</v>
      </c>
      <c r="C536" s="12" t="s">
        <v>523</v>
      </c>
      <c r="D536" s="12" t="s">
        <v>717</v>
      </c>
      <c r="E536" s="13" t="s">
        <v>35</v>
      </c>
      <c r="F536" s="13">
        <v>2021.0</v>
      </c>
      <c r="G536" s="13">
        <v>2.0</v>
      </c>
      <c r="H536" s="13" t="s">
        <v>43</v>
      </c>
      <c r="I536" s="12" t="s">
        <v>38</v>
      </c>
      <c r="J536" s="13" t="s">
        <v>39</v>
      </c>
      <c r="K536" s="29">
        <v>1.196128741</v>
      </c>
      <c r="U536" s="13"/>
    </row>
    <row r="537" ht="14.25" hidden="1" customHeight="1">
      <c r="A537" s="13">
        <v>34.0</v>
      </c>
      <c r="B537" s="16" t="s">
        <v>239</v>
      </c>
      <c r="C537" s="12" t="s">
        <v>827</v>
      </c>
      <c r="D537" s="12" t="s">
        <v>829</v>
      </c>
      <c r="E537" s="13" t="s">
        <v>486</v>
      </c>
      <c r="F537" s="13">
        <v>2022.0</v>
      </c>
      <c r="G537" s="13">
        <v>3.0</v>
      </c>
      <c r="H537" s="13" t="s">
        <v>46</v>
      </c>
      <c r="I537" s="13" t="s">
        <v>114</v>
      </c>
      <c r="J537" s="13" t="s">
        <v>47</v>
      </c>
      <c r="U537" s="13"/>
    </row>
    <row r="538" ht="14.25" hidden="1" customHeight="1">
      <c r="A538" s="13">
        <v>34.0</v>
      </c>
      <c r="B538" s="16" t="s">
        <v>239</v>
      </c>
      <c r="C538" s="12" t="s">
        <v>753</v>
      </c>
      <c r="D538" s="12" t="s">
        <v>754</v>
      </c>
      <c r="E538" s="13" t="s">
        <v>486</v>
      </c>
      <c r="F538" s="13">
        <v>2022.0</v>
      </c>
      <c r="G538" s="13">
        <v>3.0</v>
      </c>
      <c r="H538" s="13" t="s">
        <v>43</v>
      </c>
      <c r="I538" s="13" t="s">
        <v>114</v>
      </c>
      <c r="J538" s="13" t="s">
        <v>39</v>
      </c>
      <c r="U538" s="13"/>
    </row>
    <row r="539" ht="14.25" hidden="1" customHeight="1">
      <c r="A539" s="13">
        <v>34.0</v>
      </c>
      <c r="B539" s="16" t="s">
        <v>239</v>
      </c>
      <c r="C539" s="12" t="s">
        <v>638</v>
      </c>
      <c r="D539" s="12" t="s">
        <v>639</v>
      </c>
      <c r="E539" s="13" t="s">
        <v>486</v>
      </c>
      <c r="F539" s="13">
        <v>2022.0</v>
      </c>
      <c r="G539" s="13">
        <v>3.0</v>
      </c>
      <c r="H539" s="13" t="s">
        <v>46</v>
      </c>
      <c r="I539" s="13" t="s">
        <v>114</v>
      </c>
      <c r="J539" s="13" t="s">
        <v>47</v>
      </c>
      <c r="U539" s="13"/>
    </row>
    <row r="540" ht="14.25" hidden="1" customHeight="1">
      <c r="A540" s="13">
        <v>37.0</v>
      </c>
      <c r="B540" s="16" t="s">
        <v>107</v>
      </c>
      <c r="C540" s="12" t="s">
        <v>957</v>
      </c>
      <c r="D540" s="12" t="s">
        <v>958</v>
      </c>
      <c r="E540" s="13" t="s">
        <v>486</v>
      </c>
      <c r="F540" s="13">
        <v>2022.0</v>
      </c>
      <c r="G540" s="13">
        <v>3.0</v>
      </c>
      <c r="H540" s="13" t="s">
        <v>46</v>
      </c>
      <c r="I540" s="13" t="s">
        <v>114</v>
      </c>
      <c r="J540" s="13" t="s">
        <v>47</v>
      </c>
      <c r="U540" s="13"/>
    </row>
    <row r="541" ht="14.25" hidden="1" customHeight="1">
      <c r="A541" s="57">
        <v>34.0</v>
      </c>
      <c r="B541" s="62" t="s">
        <v>239</v>
      </c>
      <c r="C541" s="63" t="s">
        <v>483</v>
      </c>
      <c r="D541" s="63" t="s">
        <v>485</v>
      </c>
      <c r="E541" s="57" t="s">
        <v>486</v>
      </c>
      <c r="F541" s="57">
        <v>2022.0</v>
      </c>
      <c r="G541" s="57">
        <v>3.0</v>
      </c>
      <c r="H541" s="57" t="s">
        <v>36</v>
      </c>
      <c r="I541" s="57" t="s">
        <v>114</v>
      </c>
      <c r="J541" s="57" t="s">
        <v>39</v>
      </c>
      <c r="K541" s="63"/>
      <c r="L541" s="63"/>
      <c r="M541" s="63"/>
      <c r="N541" s="63"/>
      <c r="O541" s="63"/>
      <c r="P541" s="63"/>
      <c r="Q541" s="63"/>
      <c r="R541" s="63"/>
      <c r="S541" s="63"/>
      <c r="T541" s="63"/>
      <c r="U541" s="67"/>
    </row>
    <row r="542" ht="14.25" hidden="1" customHeight="1">
      <c r="A542" s="57">
        <v>44.0</v>
      </c>
      <c r="B542" s="62" t="s">
        <v>1028</v>
      </c>
      <c r="C542" s="63" t="s">
        <v>1029</v>
      </c>
      <c r="D542" s="63" t="s">
        <v>1030</v>
      </c>
      <c r="E542" s="57" t="s">
        <v>486</v>
      </c>
      <c r="F542" s="57">
        <v>2022.0</v>
      </c>
      <c r="G542" s="57">
        <v>3.0</v>
      </c>
      <c r="H542" s="57" t="s">
        <v>36</v>
      </c>
      <c r="I542" s="57" t="s">
        <v>114</v>
      </c>
      <c r="J542" s="57" t="s">
        <v>39</v>
      </c>
      <c r="K542" s="63"/>
      <c r="L542" s="63"/>
      <c r="M542" s="63"/>
      <c r="N542" s="63"/>
      <c r="O542" s="63"/>
      <c r="P542" s="63"/>
      <c r="Q542" s="63"/>
      <c r="R542" s="63"/>
      <c r="S542" s="63"/>
      <c r="T542" s="63"/>
      <c r="U542" s="67"/>
    </row>
    <row r="543" ht="14.25" hidden="1" customHeight="1">
      <c r="A543" s="57">
        <v>45.0</v>
      </c>
      <c r="B543" s="62" t="s">
        <v>1031</v>
      </c>
      <c r="C543" s="63" t="s">
        <v>1094</v>
      </c>
      <c r="D543" s="63" t="s">
        <v>1095</v>
      </c>
      <c r="E543" s="57" t="s">
        <v>486</v>
      </c>
      <c r="F543" s="57">
        <v>2022.0</v>
      </c>
      <c r="G543" s="57">
        <v>3.0</v>
      </c>
      <c r="H543" s="57" t="s">
        <v>46</v>
      </c>
      <c r="I543" s="57" t="s">
        <v>114</v>
      </c>
      <c r="J543" s="57" t="s">
        <v>39</v>
      </c>
      <c r="K543" s="63"/>
      <c r="L543" s="63"/>
      <c r="M543" s="63"/>
      <c r="N543" s="63"/>
      <c r="O543" s="63"/>
      <c r="P543" s="63"/>
      <c r="Q543" s="63"/>
      <c r="R543" s="63"/>
      <c r="S543" s="63"/>
      <c r="T543" s="63"/>
      <c r="U543" s="67"/>
    </row>
    <row r="544" ht="14.25" hidden="1" customHeight="1">
      <c r="A544" s="13">
        <v>57.0</v>
      </c>
      <c r="B544" s="16" t="s">
        <v>1104</v>
      </c>
      <c r="C544" s="12" t="s">
        <v>1117</v>
      </c>
      <c r="D544" s="12" t="s">
        <v>1118</v>
      </c>
      <c r="E544" s="13" t="s">
        <v>486</v>
      </c>
      <c r="F544" s="13">
        <v>2022.0</v>
      </c>
      <c r="G544" s="13">
        <v>3.0</v>
      </c>
      <c r="H544" s="13" t="s">
        <v>46</v>
      </c>
      <c r="I544" s="13" t="s">
        <v>114</v>
      </c>
      <c r="J544" s="13" t="s">
        <v>47</v>
      </c>
      <c r="U544" s="13"/>
    </row>
    <row r="545" ht="14.25" hidden="1" customHeight="1">
      <c r="A545" s="57">
        <v>37.0</v>
      </c>
      <c r="B545" s="62" t="s">
        <v>107</v>
      </c>
      <c r="C545" s="63" t="s">
        <v>891</v>
      </c>
      <c r="D545" s="63" t="s">
        <v>892</v>
      </c>
      <c r="E545" s="57" t="s">
        <v>522</v>
      </c>
      <c r="F545" s="57">
        <v>2022.0</v>
      </c>
      <c r="G545" s="57">
        <v>3.0</v>
      </c>
      <c r="H545" s="57" t="s">
        <v>46</v>
      </c>
      <c r="I545" s="57" t="s">
        <v>114</v>
      </c>
      <c r="J545" s="57" t="s">
        <v>47</v>
      </c>
      <c r="K545" s="63"/>
      <c r="L545" s="63"/>
      <c r="M545" s="63"/>
      <c r="N545" s="63"/>
      <c r="O545" s="63"/>
      <c r="P545" s="63"/>
      <c r="Q545" s="63"/>
      <c r="R545" s="63"/>
      <c r="S545" s="63"/>
      <c r="T545" s="63"/>
      <c r="U545" s="67"/>
    </row>
    <row r="546" ht="14.25" hidden="1" customHeight="1">
      <c r="A546" s="57">
        <v>33.0</v>
      </c>
      <c r="B546" s="62" t="s">
        <v>236</v>
      </c>
      <c r="C546" s="63"/>
      <c r="D546" s="88" t="s">
        <v>691</v>
      </c>
      <c r="E546" s="57" t="s">
        <v>35</v>
      </c>
      <c r="F546" s="89">
        <v>2020.0</v>
      </c>
      <c r="G546" s="57">
        <v>2.0</v>
      </c>
      <c r="H546" s="57" t="s">
        <v>43</v>
      </c>
      <c r="I546" s="63" t="s">
        <v>38</v>
      </c>
      <c r="J546" s="57" t="s">
        <v>39</v>
      </c>
      <c r="K546" s="90">
        <v>0.972135102</v>
      </c>
      <c r="L546" s="63"/>
      <c r="M546" s="63"/>
      <c r="N546" s="63"/>
      <c r="O546" s="63"/>
      <c r="P546" s="63"/>
      <c r="Q546" s="63"/>
      <c r="R546" s="63"/>
      <c r="S546" s="63"/>
      <c r="T546" s="63"/>
      <c r="U546" s="67"/>
    </row>
    <row r="547" ht="14.25" hidden="1" customHeight="1">
      <c r="A547" s="13">
        <v>33.0</v>
      </c>
      <c r="B547" s="16" t="s">
        <v>236</v>
      </c>
      <c r="D547" s="31" t="s">
        <v>633</v>
      </c>
      <c r="E547" s="13" t="s">
        <v>35</v>
      </c>
      <c r="F547" s="20">
        <v>2020.0</v>
      </c>
      <c r="G547" s="13">
        <v>2.0</v>
      </c>
      <c r="H547" s="13" t="s">
        <v>43</v>
      </c>
      <c r="I547" s="12" t="s">
        <v>38</v>
      </c>
      <c r="J547" s="13" t="s">
        <v>39</v>
      </c>
      <c r="K547" s="23">
        <v>0.832164001</v>
      </c>
      <c r="U547" s="13"/>
    </row>
    <row r="548" ht="14.25" hidden="1" customHeight="1">
      <c r="A548" s="13">
        <v>34.0</v>
      </c>
      <c r="B548" s="16" t="s">
        <v>239</v>
      </c>
      <c r="C548" s="12" t="s">
        <v>827</v>
      </c>
      <c r="D548" s="12" t="s">
        <v>829</v>
      </c>
      <c r="E548" s="13" t="s">
        <v>522</v>
      </c>
      <c r="F548" s="13">
        <v>2022.0</v>
      </c>
      <c r="G548" s="13">
        <v>3.0</v>
      </c>
      <c r="H548" s="13" t="s">
        <v>46</v>
      </c>
      <c r="I548" s="13" t="s">
        <v>114</v>
      </c>
      <c r="J548" s="13" t="s">
        <v>47</v>
      </c>
      <c r="U548" s="13"/>
    </row>
    <row r="549" ht="14.25" hidden="1" customHeight="1">
      <c r="A549" s="13">
        <v>34.0</v>
      </c>
      <c r="B549" s="16" t="s">
        <v>239</v>
      </c>
      <c r="C549" s="12" t="s">
        <v>753</v>
      </c>
      <c r="D549" s="12" t="s">
        <v>754</v>
      </c>
      <c r="E549" s="13" t="s">
        <v>522</v>
      </c>
      <c r="F549" s="13">
        <v>2022.0</v>
      </c>
      <c r="G549" s="13">
        <v>3.0</v>
      </c>
      <c r="H549" s="13" t="s">
        <v>46</v>
      </c>
      <c r="I549" s="13" t="s">
        <v>114</v>
      </c>
      <c r="J549" s="13" t="s">
        <v>47</v>
      </c>
      <c r="U549" s="13"/>
    </row>
    <row r="550" ht="14.25" hidden="1" customHeight="1">
      <c r="A550" s="13">
        <v>34.0</v>
      </c>
      <c r="B550" s="16" t="s">
        <v>239</v>
      </c>
      <c r="C550" s="12" t="s">
        <v>519</v>
      </c>
      <c r="D550" s="12" t="s">
        <v>520</v>
      </c>
      <c r="E550" s="13" t="s">
        <v>522</v>
      </c>
      <c r="F550" s="13">
        <v>2022.0</v>
      </c>
      <c r="G550" s="13">
        <v>3.0</v>
      </c>
      <c r="H550" s="13" t="s">
        <v>46</v>
      </c>
      <c r="I550" s="13" t="s">
        <v>114</v>
      </c>
      <c r="J550" s="13" t="s">
        <v>47</v>
      </c>
      <c r="U550" s="13"/>
    </row>
    <row r="551" ht="14.25" hidden="1" customHeight="1">
      <c r="A551" s="13">
        <v>37.0</v>
      </c>
      <c r="B551" s="16" t="s">
        <v>107</v>
      </c>
      <c r="C551" s="12" t="s">
        <v>957</v>
      </c>
      <c r="D551" s="12" t="s">
        <v>958</v>
      </c>
      <c r="E551" s="13" t="s">
        <v>522</v>
      </c>
      <c r="F551" s="13">
        <v>2022.0</v>
      </c>
      <c r="G551" s="13">
        <v>3.0</v>
      </c>
      <c r="H551" s="13" t="s">
        <v>46</v>
      </c>
      <c r="I551" s="13" t="s">
        <v>114</v>
      </c>
      <c r="J551" s="13" t="s">
        <v>47</v>
      </c>
      <c r="U551" s="13"/>
    </row>
    <row r="552" ht="14.25" hidden="1" customHeight="1">
      <c r="A552" s="13">
        <v>42.0</v>
      </c>
      <c r="B552" s="16" t="s">
        <v>966</v>
      </c>
      <c r="C552" s="12" t="s">
        <v>992</v>
      </c>
      <c r="D552" s="12" t="s">
        <v>994</v>
      </c>
      <c r="E552" s="13" t="s">
        <v>522</v>
      </c>
      <c r="F552" s="13">
        <v>2022.0</v>
      </c>
      <c r="G552" s="13">
        <v>3.0</v>
      </c>
      <c r="H552" s="13" t="s">
        <v>46</v>
      </c>
      <c r="I552" s="13" t="s">
        <v>114</v>
      </c>
      <c r="J552" s="13" t="s">
        <v>47</v>
      </c>
      <c r="U552" s="13"/>
    </row>
    <row r="553" ht="14.25" hidden="1" customHeight="1">
      <c r="A553" s="13">
        <v>44.0</v>
      </c>
      <c r="B553" s="16" t="s">
        <v>1028</v>
      </c>
      <c r="C553" s="12" t="s">
        <v>1029</v>
      </c>
      <c r="D553" s="12" t="s">
        <v>1030</v>
      </c>
      <c r="E553" s="13" t="s">
        <v>522</v>
      </c>
      <c r="F553" s="13">
        <v>2022.0</v>
      </c>
      <c r="G553" s="13">
        <v>3.0</v>
      </c>
      <c r="H553" s="13" t="s">
        <v>36</v>
      </c>
      <c r="I553" s="13" t="s">
        <v>114</v>
      </c>
      <c r="J553" s="13" t="s">
        <v>47</v>
      </c>
      <c r="U553" s="13"/>
    </row>
    <row r="554" ht="14.25" hidden="1" customHeight="1">
      <c r="A554" s="57">
        <v>45.0</v>
      </c>
      <c r="B554" s="62" t="s">
        <v>1031</v>
      </c>
      <c r="C554" s="63" t="s">
        <v>1092</v>
      </c>
      <c r="D554" s="63" t="s">
        <v>1093</v>
      </c>
      <c r="E554" s="57" t="s">
        <v>522</v>
      </c>
      <c r="F554" s="57">
        <v>2022.0</v>
      </c>
      <c r="G554" s="57">
        <v>3.0</v>
      </c>
      <c r="H554" s="57" t="s">
        <v>46</v>
      </c>
      <c r="I554" s="57" t="s">
        <v>114</v>
      </c>
      <c r="J554" s="57" t="s">
        <v>47</v>
      </c>
      <c r="K554" s="63"/>
      <c r="L554" s="63"/>
      <c r="M554" s="63"/>
      <c r="N554" s="63"/>
      <c r="O554" s="63"/>
      <c r="P554" s="63"/>
      <c r="Q554" s="63"/>
      <c r="R554" s="63"/>
      <c r="S554" s="63"/>
      <c r="T554" s="63"/>
      <c r="U554" s="67"/>
    </row>
    <row r="555" ht="14.25" hidden="1" customHeight="1">
      <c r="A555" s="57">
        <v>45.0</v>
      </c>
      <c r="B555" s="62" t="s">
        <v>1031</v>
      </c>
      <c r="C555" s="63" t="s">
        <v>1099</v>
      </c>
      <c r="D555" s="63" t="s">
        <v>1100</v>
      </c>
      <c r="E555" s="57" t="s">
        <v>522</v>
      </c>
      <c r="F555" s="57">
        <v>2022.0</v>
      </c>
      <c r="G555" s="57">
        <v>3.0</v>
      </c>
      <c r="H555" s="57" t="s">
        <v>46</v>
      </c>
      <c r="I555" s="57" t="s">
        <v>114</v>
      </c>
      <c r="J555" s="57" t="s">
        <v>47</v>
      </c>
      <c r="K555" s="63"/>
      <c r="L555" s="63"/>
      <c r="M555" s="63"/>
      <c r="N555" s="63"/>
      <c r="O555" s="63"/>
      <c r="P555" s="63"/>
      <c r="Q555" s="63"/>
      <c r="R555" s="63"/>
      <c r="S555" s="63"/>
      <c r="T555" s="63"/>
      <c r="U555" s="67"/>
    </row>
    <row r="556" ht="14.25" hidden="1" customHeight="1">
      <c r="A556" s="184">
        <v>34.0</v>
      </c>
      <c r="B556" s="16" t="s">
        <v>239</v>
      </c>
      <c r="C556" s="185" t="s">
        <v>727</v>
      </c>
      <c r="D556" s="185" t="s">
        <v>732</v>
      </c>
      <c r="E556" s="13" t="s">
        <v>362</v>
      </c>
      <c r="F556" s="13">
        <v>2019.0</v>
      </c>
      <c r="G556" s="13">
        <v>3.0</v>
      </c>
      <c r="H556" s="13" t="s">
        <v>36</v>
      </c>
      <c r="I556" s="13" t="s">
        <v>114</v>
      </c>
      <c r="J556" s="13" t="s">
        <v>71</v>
      </c>
      <c r="K556" s="12">
        <v>0.55</v>
      </c>
      <c r="U556" s="13"/>
    </row>
    <row r="557" ht="14.25" hidden="1" customHeight="1">
      <c r="A557" s="184">
        <v>34.0</v>
      </c>
      <c r="B557" s="16" t="s">
        <v>239</v>
      </c>
      <c r="C557" s="185" t="s">
        <v>660</v>
      </c>
      <c r="D557" s="185" t="s">
        <v>662</v>
      </c>
      <c r="E557" s="13" t="s">
        <v>362</v>
      </c>
      <c r="F557" s="13">
        <v>2019.0</v>
      </c>
      <c r="G557" s="13">
        <v>3.0</v>
      </c>
      <c r="H557" s="13" t="s">
        <v>36</v>
      </c>
      <c r="I557" s="13" t="s">
        <v>114</v>
      </c>
      <c r="J557" s="13" t="s">
        <v>71</v>
      </c>
      <c r="K557" s="12">
        <v>0.81</v>
      </c>
      <c r="U557" s="13"/>
    </row>
    <row r="558" ht="14.25" hidden="1" customHeight="1">
      <c r="A558" s="184">
        <v>34.0</v>
      </c>
      <c r="B558" s="16" t="s">
        <v>239</v>
      </c>
      <c r="C558" s="185" t="s">
        <v>360</v>
      </c>
      <c r="D558" s="185" t="s">
        <v>353</v>
      </c>
      <c r="E558" s="13" t="s">
        <v>362</v>
      </c>
      <c r="F558" s="13">
        <v>2019.0</v>
      </c>
      <c r="G558" s="13">
        <v>3.0</v>
      </c>
      <c r="H558" s="13" t="s">
        <v>43</v>
      </c>
      <c r="I558" s="13" t="s">
        <v>114</v>
      </c>
      <c r="J558" s="13" t="s">
        <v>71</v>
      </c>
      <c r="K558" s="12">
        <v>0.86</v>
      </c>
      <c r="U558" s="13"/>
    </row>
    <row r="559" ht="14.25" hidden="1" customHeight="1">
      <c r="A559" s="184">
        <v>33.0</v>
      </c>
      <c r="B559" s="16" t="s">
        <v>236</v>
      </c>
      <c r="C559" s="185" t="s">
        <v>523</v>
      </c>
      <c r="D559" s="185" t="s">
        <v>525</v>
      </c>
      <c r="E559" s="13" t="s">
        <v>362</v>
      </c>
      <c r="F559" s="13">
        <v>2019.0</v>
      </c>
      <c r="G559" s="13">
        <v>3.0</v>
      </c>
      <c r="H559" s="13" t="s">
        <v>36</v>
      </c>
      <c r="I559" s="13" t="s">
        <v>114</v>
      </c>
      <c r="J559" s="13" t="s">
        <v>71</v>
      </c>
      <c r="K559" s="12">
        <v>0.37</v>
      </c>
      <c r="U559" s="13"/>
    </row>
    <row r="560" ht="14.25" customHeight="1">
      <c r="A560" s="13"/>
      <c r="B560" s="16"/>
      <c r="E560" s="13"/>
      <c r="F560" s="13"/>
      <c r="G560" s="13"/>
      <c r="H560" s="13"/>
      <c r="U560" s="13"/>
    </row>
    <row r="561" ht="14.25" customHeight="1">
      <c r="A561" s="13"/>
      <c r="B561" s="16"/>
      <c r="E561" s="13"/>
      <c r="F561" s="13"/>
      <c r="G561" s="13"/>
      <c r="H561" s="13"/>
      <c r="U561" s="13"/>
    </row>
    <row r="562" ht="14.25" customHeight="1">
      <c r="A562" s="13"/>
      <c r="B562" s="16"/>
      <c r="E562" s="13"/>
      <c r="F562" s="13"/>
      <c r="G562" s="13"/>
      <c r="H562" s="13"/>
      <c r="U562" s="13"/>
    </row>
    <row r="563" ht="14.25" customHeight="1">
      <c r="A563" s="13"/>
      <c r="B563" s="16"/>
      <c r="E563" s="13"/>
      <c r="F563" s="13"/>
      <c r="G563" s="13"/>
      <c r="H563" s="13"/>
      <c r="U563" s="13"/>
    </row>
    <row r="564" ht="14.25" customHeight="1">
      <c r="A564" s="13"/>
      <c r="B564" s="16"/>
      <c r="E564" s="13"/>
      <c r="F564" s="13"/>
      <c r="G564" s="13"/>
      <c r="H564" s="13"/>
      <c r="U564" s="13"/>
    </row>
    <row r="565" ht="14.25" customHeight="1">
      <c r="A565" s="13"/>
      <c r="B565" s="16"/>
      <c r="C565" s="154"/>
      <c r="E565" s="13"/>
      <c r="F565" s="13"/>
      <c r="G565" s="13"/>
      <c r="H565" s="13"/>
      <c r="U565" s="13"/>
    </row>
    <row r="566" ht="14.25" customHeight="1">
      <c r="A566" s="13"/>
      <c r="B566" s="16"/>
      <c r="C566" s="154"/>
      <c r="E566" s="13"/>
      <c r="F566" s="13"/>
      <c r="G566" s="13"/>
      <c r="H566" s="13"/>
      <c r="U566" s="13"/>
    </row>
    <row r="567" ht="14.25" customHeight="1">
      <c r="A567" s="13"/>
      <c r="B567" s="16"/>
      <c r="E567" s="13"/>
      <c r="F567" s="13"/>
      <c r="G567" s="13"/>
      <c r="H567" s="13"/>
      <c r="U567" s="13"/>
    </row>
    <row r="568" ht="14.25" customHeight="1">
      <c r="A568" s="13"/>
      <c r="B568" s="16"/>
      <c r="E568" s="13"/>
      <c r="F568" s="13"/>
      <c r="G568" s="13"/>
      <c r="H568" s="13"/>
      <c r="U568" s="13"/>
    </row>
    <row r="569" ht="14.25" customHeight="1">
      <c r="A569" s="13"/>
      <c r="B569" s="16"/>
      <c r="E569" s="13"/>
      <c r="F569" s="13"/>
      <c r="G569" s="13"/>
      <c r="H569" s="13"/>
      <c r="U569" s="13"/>
    </row>
    <row r="570" ht="14.25" customHeight="1">
      <c r="A570" s="13"/>
      <c r="B570" s="16"/>
      <c r="E570" s="13"/>
      <c r="F570" s="13"/>
      <c r="G570" s="13"/>
      <c r="H570" s="13"/>
      <c r="U570" s="13"/>
    </row>
    <row r="571" ht="14.25" customHeight="1">
      <c r="A571" s="13"/>
      <c r="B571" s="16"/>
      <c r="E571" s="13"/>
      <c r="F571" s="13"/>
      <c r="G571" s="13"/>
      <c r="H571" s="13"/>
      <c r="U571" s="13"/>
    </row>
    <row r="572" ht="14.25" customHeight="1">
      <c r="A572" s="13"/>
      <c r="B572" s="16"/>
      <c r="E572" s="13"/>
      <c r="F572" s="13"/>
      <c r="G572" s="13"/>
      <c r="H572" s="13"/>
      <c r="U572" s="13"/>
    </row>
    <row r="573" ht="14.25" customHeight="1">
      <c r="A573" s="13"/>
      <c r="B573" s="16"/>
      <c r="E573" s="13"/>
      <c r="F573" s="13"/>
      <c r="G573" s="13"/>
      <c r="H573" s="13"/>
      <c r="U573" s="13"/>
    </row>
    <row r="574" ht="14.25" customHeight="1">
      <c r="A574" s="13"/>
      <c r="B574" s="16"/>
      <c r="E574" s="13"/>
      <c r="F574" s="13"/>
      <c r="G574" s="13"/>
      <c r="H574" s="13"/>
      <c r="U574" s="13"/>
    </row>
    <row r="575" ht="14.25" customHeight="1">
      <c r="A575" s="13"/>
      <c r="B575" s="16"/>
      <c r="E575" s="13"/>
      <c r="F575" s="13"/>
      <c r="G575" s="13"/>
      <c r="H575" s="13"/>
      <c r="U575" s="13"/>
    </row>
    <row r="576" ht="14.25" customHeight="1">
      <c r="A576" s="13"/>
      <c r="B576" s="16"/>
      <c r="E576" s="13"/>
      <c r="F576" s="13"/>
      <c r="G576" s="13"/>
      <c r="H576" s="13"/>
      <c r="U576" s="13"/>
    </row>
    <row r="577" ht="14.25" customHeight="1">
      <c r="A577" s="13"/>
      <c r="B577" s="16"/>
      <c r="E577" s="13"/>
      <c r="F577" s="13"/>
      <c r="G577" s="13"/>
      <c r="H577" s="13"/>
      <c r="U577" s="13"/>
    </row>
    <row r="578" ht="14.25" customHeight="1">
      <c r="A578" s="13"/>
      <c r="B578" s="16"/>
      <c r="E578" s="13"/>
      <c r="F578" s="13"/>
      <c r="G578" s="13"/>
      <c r="H578" s="13"/>
      <c r="U578" s="13"/>
    </row>
    <row r="579" ht="14.25" customHeight="1">
      <c r="A579" s="13"/>
      <c r="B579" s="16"/>
      <c r="C579" s="155"/>
      <c r="E579" s="13"/>
      <c r="F579" s="13"/>
      <c r="G579" s="13"/>
      <c r="H579" s="13"/>
      <c r="U579" s="13"/>
    </row>
    <row r="580" ht="14.25" customHeight="1">
      <c r="A580" s="13"/>
      <c r="B580" s="16"/>
      <c r="E580" s="13"/>
      <c r="F580" s="13"/>
      <c r="G580" s="13"/>
      <c r="H580" s="13"/>
      <c r="U580" s="13"/>
    </row>
    <row r="581" ht="14.25" customHeight="1">
      <c r="A581" s="13"/>
      <c r="B581" s="16"/>
      <c r="E581" s="13"/>
      <c r="F581" s="13"/>
      <c r="G581" s="13"/>
      <c r="H581" s="13"/>
      <c r="U581" s="13"/>
    </row>
    <row r="582" ht="14.25" customHeight="1">
      <c r="A582" s="13"/>
      <c r="B582" s="16"/>
      <c r="E582" s="13"/>
      <c r="F582" s="13"/>
      <c r="G582" s="13"/>
      <c r="H582" s="13"/>
      <c r="U582" s="13"/>
    </row>
    <row r="583" ht="14.25" customHeight="1">
      <c r="A583" s="13"/>
      <c r="B583" s="16"/>
      <c r="E583" s="13"/>
      <c r="F583" s="13"/>
      <c r="G583" s="13"/>
      <c r="H583" s="13"/>
      <c r="U583" s="13"/>
    </row>
    <row r="584" ht="14.25" customHeight="1">
      <c r="A584" s="13"/>
      <c r="B584" s="16"/>
      <c r="E584" s="13"/>
      <c r="F584" s="13"/>
      <c r="G584" s="13"/>
      <c r="H584" s="13"/>
      <c r="U584" s="13"/>
    </row>
    <row r="585" ht="14.25" customHeight="1">
      <c r="A585" s="13"/>
      <c r="B585" s="16"/>
      <c r="E585" s="13"/>
      <c r="F585" s="13"/>
      <c r="G585" s="13"/>
      <c r="H585" s="13"/>
      <c r="U585" s="13"/>
    </row>
    <row r="586" ht="14.25" customHeight="1">
      <c r="A586" s="13"/>
      <c r="B586" s="16"/>
      <c r="E586" s="13"/>
      <c r="F586" s="13"/>
      <c r="G586" s="13"/>
      <c r="H586" s="13"/>
      <c r="U586" s="13"/>
    </row>
    <row r="587" ht="14.25" customHeight="1">
      <c r="A587" s="13"/>
      <c r="B587" s="16"/>
      <c r="C587" s="155"/>
      <c r="E587" s="13"/>
      <c r="F587" s="13"/>
      <c r="G587" s="13"/>
      <c r="H587" s="13"/>
      <c r="U587" s="13"/>
    </row>
    <row r="588" ht="14.25" customHeight="1">
      <c r="A588" s="13"/>
      <c r="B588" s="16"/>
      <c r="E588" s="13"/>
      <c r="F588" s="13"/>
      <c r="G588" s="13"/>
      <c r="H588" s="13"/>
      <c r="U588" s="13"/>
    </row>
    <row r="589" ht="14.25" customHeight="1">
      <c r="A589" s="13"/>
      <c r="B589" s="16"/>
      <c r="E589" s="13"/>
      <c r="F589" s="13"/>
      <c r="G589" s="13"/>
      <c r="H589" s="13"/>
      <c r="U589" s="13"/>
    </row>
    <row r="590" ht="14.25" customHeight="1">
      <c r="A590" s="13"/>
      <c r="B590" s="16"/>
      <c r="E590" s="13"/>
      <c r="F590" s="13"/>
      <c r="G590" s="13"/>
      <c r="H590" s="13"/>
      <c r="U590" s="13"/>
    </row>
    <row r="591" ht="14.25" customHeight="1">
      <c r="A591" s="13"/>
      <c r="B591" s="16"/>
      <c r="E591" s="13"/>
      <c r="F591" s="13"/>
      <c r="G591" s="13"/>
      <c r="H591" s="13"/>
      <c r="U591" s="13"/>
    </row>
    <row r="592" ht="14.25" customHeight="1">
      <c r="A592" s="13"/>
      <c r="B592" s="16"/>
      <c r="E592" s="13"/>
      <c r="F592" s="13"/>
      <c r="G592" s="13"/>
      <c r="H592" s="13"/>
      <c r="U592" s="13"/>
    </row>
    <row r="593" ht="14.25" customHeight="1">
      <c r="A593" s="13"/>
      <c r="B593" s="16"/>
      <c r="E593" s="13"/>
      <c r="F593" s="13"/>
      <c r="G593" s="13"/>
      <c r="H593" s="13"/>
      <c r="U593" s="13"/>
    </row>
    <row r="594" ht="14.25" customHeight="1">
      <c r="A594" s="13"/>
      <c r="B594" s="16"/>
      <c r="E594" s="13"/>
      <c r="F594" s="13"/>
      <c r="G594" s="13"/>
      <c r="H594" s="13"/>
      <c r="U594" s="13"/>
    </row>
    <row r="595" ht="14.25" customHeight="1">
      <c r="A595" s="13"/>
      <c r="B595" s="16"/>
      <c r="E595" s="13"/>
      <c r="F595" s="13"/>
      <c r="G595" s="13"/>
      <c r="H595" s="13"/>
      <c r="U595" s="13"/>
    </row>
    <row r="596" ht="14.25" customHeight="1">
      <c r="A596" s="13"/>
      <c r="B596" s="16"/>
      <c r="E596" s="13"/>
      <c r="F596" s="13"/>
      <c r="G596" s="13"/>
      <c r="H596" s="13"/>
      <c r="U596" s="13"/>
    </row>
    <row r="597" ht="14.25" customHeight="1">
      <c r="A597" s="13"/>
      <c r="B597" s="16"/>
      <c r="E597" s="13"/>
      <c r="F597" s="13"/>
      <c r="G597" s="13"/>
      <c r="H597" s="13"/>
      <c r="U597" s="13"/>
    </row>
    <row r="598" ht="14.25" customHeight="1">
      <c r="A598" s="13"/>
      <c r="B598" s="16"/>
      <c r="E598" s="13"/>
      <c r="F598" s="13"/>
      <c r="G598" s="13"/>
      <c r="H598" s="13"/>
      <c r="U598" s="13"/>
    </row>
    <row r="599" ht="14.25" customHeight="1">
      <c r="A599" s="13"/>
      <c r="B599" s="16"/>
      <c r="E599" s="13"/>
      <c r="F599" s="13"/>
      <c r="G599" s="13"/>
      <c r="H599" s="13"/>
      <c r="U599" s="13"/>
    </row>
    <row r="600" ht="14.25" customHeight="1">
      <c r="A600" s="13"/>
      <c r="B600" s="16"/>
      <c r="E600" s="13"/>
      <c r="F600" s="13"/>
      <c r="G600" s="13"/>
      <c r="H600" s="13"/>
      <c r="U600" s="13"/>
    </row>
    <row r="601" ht="14.25" customHeight="1">
      <c r="A601" s="13"/>
      <c r="B601" s="16"/>
      <c r="E601" s="13"/>
      <c r="F601" s="13"/>
      <c r="G601" s="13"/>
      <c r="H601" s="13"/>
      <c r="U601" s="13"/>
    </row>
    <row r="602" ht="14.25" customHeight="1">
      <c r="A602" s="13"/>
      <c r="B602" s="16"/>
      <c r="E602" s="13"/>
      <c r="F602" s="13"/>
      <c r="G602" s="13"/>
      <c r="H602" s="13"/>
      <c r="U602" s="13"/>
    </row>
    <row r="603" ht="14.25" customHeight="1">
      <c r="A603" s="13"/>
      <c r="B603" s="16"/>
      <c r="E603" s="13"/>
      <c r="F603" s="13"/>
      <c r="G603" s="13"/>
      <c r="H603" s="13"/>
      <c r="U603" s="13"/>
    </row>
    <row r="604" ht="14.25" customHeight="1">
      <c r="A604" s="13"/>
      <c r="B604" s="16"/>
      <c r="C604" s="155"/>
      <c r="E604" s="13"/>
      <c r="F604" s="13"/>
      <c r="G604" s="13"/>
      <c r="H604" s="13"/>
      <c r="U604" s="13"/>
    </row>
    <row r="605" ht="14.25" customHeight="1">
      <c r="A605" s="13"/>
      <c r="B605" s="16"/>
      <c r="C605" s="155"/>
      <c r="E605" s="13"/>
      <c r="F605" s="13"/>
      <c r="G605" s="13"/>
      <c r="H605" s="13"/>
      <c r="U605" s="13"/>
    </row>
    <row r="606" ht="14.25" customHeight="1">
      <c r="A606" s="13"/>
      <c r="B606" s="16"/>
      <c r="E606" s="13"/>
      <c r="F606" s="13"/>
      <c r="G606" s="13"/>
      <c r="H606" s="13"/>
      <c r="U606" s="13"/>
    </row>
    <row r="607" ht="14.25" customHeight="1">
      <c r="A607" s="13"/>
      <c r="B607" s="16"/>
      <c r="E607" s="13"/>
      <c r="F607" s="13"/>
      <c r="G607" s="13"/>
      <c r="H607" s="13"/>
      <c r="U607" s="13"/>
    </row>
    <row r="608" ht="14.25" customHeight="1">
      <c r="A608" s="13"/>
      <c r="B608" s="16"/>
      <c r="E608" s="13"/>
      <c r="F608" s="13"/>
      <c r="G608" s="13"/>
      <c r="H608" s="13"/>
      <c r="U608" s="13"/>
    </row>
    <row r="609" ht="14.25" customHeight="1">
      <c r="A609" s="13"/>
      <c r="B609" s="16"/>
      <c r="E609" s="13"/>
      <c r="F609" s="13"/>
      <c r="G609" s="13"/>
      <c r="H609" s="13"/>
      <c r="U609" s="13"/>
    </row>
    <row r="610" ht="14.25" customHeight="1">
      <c r="A610" s="13"/>
      <c r="B610" s="16"/>
      <c r="E610" s="13"/>
      <c r="F610" s="13"/>
      <c r="G610" s="13"/>
      <c r="H610" s="13"/>
      <c r="U610" s="13"/>
    </row>
    <row r="611" ht="14.25" customHeight="1">
      <c r="A611" s="13"/>
      <c r="B611" s="16"/>
      <c r="E611" s="13"/>
      <c r="F611" s="13"/>
      <c r="G611" s="13"/>
      <c r="H611" s="13"/>
      <c r="U611" s="13"/>
    </row>
    <row r="612" ht="14.25" customHeight="1">
      <c r="A612" s="13"/>
      <c r="B612" s="16"/>
      <c r="E612" s="13"/>
      <c r="F612" s="13"/>
      <c r="G612" s="13"/>
      <c r="H612" s="13"/>
      <c r="U612" s="13"/>
    </row>
    <row r="613" ht="14.25" customHeight="1">
      <c r="A613" s="13"/>
      <c r="B613" s="16"/>
      <c r="E613" s="13"/>
      <c r="F613" s="13"/>
      <c r="G613" s="13"/>
      <c r="H613" s="13"/>
      <c r="U613" s="13"/>
    </row>
    <row r="614" ht="14.25" customHeight="1">
      <c r="A614" s="13"/>
      <c r="B614" s="16"/>
      <c r="E614" s="13"/>
      <c r="F614" s="13"/>
      <c r="G614" s="13"/>
      <c r="H614" s="13"/>
      <c r="U614" s="13"/>
    </row>
    <row r="615" ht="14.25" customHeight="1">
      <c r="A615" s="13"/>
      <c r="B615" s="16"/>
      <c r="E615" s="13"/>
      <c r="F615" s="13"/>
      <c r="G615" s="13"/>
      <c r="H615" s="13"/>
      <c r="U615" s="13"/>
    </row>
    <row r="616" ht="14.25" customHeight="1">
      <c r="A616" s="13"/>
      <c r="B616" s="16"/>
      <c r="E616" s="13"/>
      <c r="F616" s="13"/>
      <c r="G616" s="13"/>
      <c r="H616" s="13"/>
      <c r="U616" s="13"/>
    </row>
    <row r="617" ht="14.25" customHeight="1">
      <c r="A617" s="13"/>
      <c r="B617" s="16"/>
      <c r="E617" s="13"/>
      <c r="F617" s="13"/>
      <c r="G617" s="13"/>
      <c r="H617" s="13"/>
      <c r="U617" s="13"/>
    </row>
    <row r="618" ht="14.25" customHeight="1">
      <c r="A618" s="13"/>
      <c r="B618" s="16"/>
      <c r="E618" s="13"/>
      <c r="F618" s="13"/>
      <c r="G618" s="13"/>
      <c r="H618" s="13"/>
      <c r="U618" s="13"/>
    </row>
    <row r="619" ht="14.25" customHeight="1">
      <c r="A619" s="13"/>
      <c r="B619" s="16"/>
      <c r="E619" s="13"/>
      <c r="F619" s="13"/>
      <c r="G619" s="13"/>
      <c r="H619" s="13"/>
      <c r="U619" s="13"/>
    </row>
    <row r="620" ht="14.25" customHeight="1">
      <c r="A620" s="13"/>
      <c r="B620" s="16"/>
      <c r="E620" s="13"/>
      <c r="F620" s="13"/>
      <c r="G620" s="13"/>
      <c r="H620" s="13"/>
      <c r="U620" s="13"/>
    </row>
    <row r="621" ht="14.25" customHeight="1">
      <c r="A621" s="13"/>
      <c r="B621" s="16"/>
      <c r="E621" s="13"/>
      <c r="F621" s="13"/>
      <c r="G621" s="13"/>
      <c r="H621" s="13"/>
      <c r="U621" s="13"/>
    </row>
    <row r="622" ht="14.25" customHeight="1">
      <c r="A622" s="13"/>
      <c r="B622" s="16"/>
      <c r="C622" s="155"/>
      <c r="E622" s="13"/>
      <c r="F622" s="13"/>
      <c r="G622" s="13"/>
      <c r="H622" s="13"/>
      <c r="U622" s="13"/>
    </row>
    <row r="623" ht="14.25" customHeight="1">
      <c r="A623" s="13"/>
      <c r="B623" s="16"/>
      <c r="E623" s="13"/>
      <c r="F623" s="13"/>
      <c r="G623" s="13"/>
      <c r="H623" s="13"/>
      <c r="U623" s="13"/>
    </row>
    <row r="624" ht="14.25" customHeight="1">
      <c r="A624" s="13"/>
      <c r="B624" s="16"/>
      <c r="E624" s="13"/>
      <c r="F624" s="13"/>
      <c r="G624" s="13"/>
      <c r="H624" s="13"/>
      <c r="U624" s="13"/>
    </row>
    <row r="625" ht="14.25" customHeight="1">
      <c r="A625" s="13"/>
      <c r="B625" s="16"/>
      <c r="E625" s="13"/>
      <c r="F625" s="13"/>
      <c r="G625" s="13"/>
      <c r="H625" s="13"/>
      <c r="U625" s="13"/>
    </row>
    <row r="626" ht="14.25" customHeight="1">
      <c r="A626" s="13"/>
      <c r="B626" s="16"/>
      <c r="E626" s="13"/>
      <c r="F626" s="13"/>
      <c r="G626" s="13"/>
      <c r="H626" s="13"/>
      <c r="U626" s="13"/>
    </row>
    <row r="627" ht="14.25" customHeight="1">
      <c r="A627" s="13"/>
      <c r="B627" s="16"/>
      <c r="E627" s="13"/>
      <c r="F627" s="13"/>
      <c r="G627" s="13"/>
      <c r="H627" s="13"/>
      <c r="U627" s="13"/>
    </row>
    <row r="628" ht="14.25" customHeight="1">
      <c r="A628" s="13"/>
      <c r="B628" s="16"/>
      <c r="E628" s="13"/>
      <c r="F628" s="13"/>
      <c r="G628" s="13"/>
      <c r="H628" s="13"/>
      <c r="U628" s="13"/>
    </row>
    <row r="629" ht="14.25" customHeight="1">
      <c r="A629" s="13"/>
      <c r="B629" s="16"/>
      <c r="E629" s="13"/>
      <c r="F629" s="13"/>
      <c r="G629" s="13"/>
      <c r="H629" s="13"/>
      <c r="U629" s="13"/>
    </row>
    <row r="630" ht="14.25" customHeight="1">
      <c r="A630" s="13"/>
      <c r="B630" s="16"/>
      <c r="C630" s="155"/>
      <c r="E630" s="13"/>
      <c r="F630" s="13"/>
      <c r="G630" s="13"/>
      <c r="H630" s="13"/>
      <c r="U630" s="13"/>
    </row>
    <row r="631" ht="14.25" customHeight="1">
      <c r="A631" s="13"/>
      <c r="B631" s="16"/>
      <c r="E631" s="13"/>
      <c r="F631" s="13"/>
      <c r="G631" s="13"/>
      <c r="H631" s="13"/>
      <c r="U631" s="13"/>
    </row>
    <row r="632" ht="14.25" customHeight="1">
      <c r="A632" s="13"/>
      <c r="B632" s="16"/>
      <c r="E632" s="13"/>
      <c r="F632" s="13"/>
      <c r="G632" s="13"/>
      <c r="H632" s="13"/>
      <c r="U632" s="13"/>
    </row>
    <row r="633" ht="14.25" customHeight="1">
      <c r="A633" s="13"/>
      <c r="B633" s="16"/>
      <c r="E633" s="13"/>
      <c r="F633" s="13"/>
      <c r="G633" s="13"/>
      <c r="H633" s="13"/>
      <c r="U633" s="13"/>
    </row>
    <row r="634" ht="14.25" customHeight="1">
      <c r="A634" s="13"/>
      <c r="B634" s="16"/>
      <c r="E634" s="13"/>
      <c r="F634" s="13"/>
      <c r="G634" s="13"/>
      <c r="H634" s="13"/>
      <c r="U634" s="13"/>
    </row>
    <row r="635" ht="14.25" customHeight="1">
      <c r="A635" s="13"/>
      <c r="B635" s="16"/>
      <c r="E635" s="13"/>
      <c r="F635" s="13"/>
      <c r="G635" s="13"/>
      <c r="H635" s="13"/>
      <c r="U635" s="13"/>
    </row>
    <row r="636" ht="14.25" customHeight="1">
      <c r="A636" s="13"/>
      <c r="B636" s="16"/>
      <c r="E636" s="13"/>
      <c r="F636" s="13"/>
      <c r="G636" s="13"/>
      <c r="H636" s="13"/>
      <c r="U636" s="13"/>
    </row>
    <row r="637" ht="14.25" customHeight="1">
      <c r="A637" s="13"/>
      <c r="B637" s="16"/>
      <c r="E637" s="13"/>
      <c r="F637" s="13"/>
      <c r="G637" s="13"/>
      <c r="H637" s="13"/>
      <c r="U637" s="13"/>
    </row>
    <row r="638" ht="14.25" customHeight="1">
      <c r="A638" s="13"/>
      <c r="B638" s="16"/>
      <c r="E638" s="13"/>
      <c r="F638" s="13"/>
      <c r="G638" s="13"/>
      <c r="H638" s="13"/>
      <c r="U638" s="13"/>
    </row>
    <row r="639" ht="14.25" customHeight="1">
      <c r="A639" s="13"/>
      <c r="B639" s="16"/>
      <c r="E639" s="13"/>
      <c r="F639" s="13"/>
      <c r="G639" s="13"/>
      <c r="H639" s="13"/>
      <c r="U639" s="13"/>
    </row>
    <row r="640" ht="14.25" customHeight="1">
      <c r="A640" s="13"/>
      <c r="B640" s="16"/>
      <c r="E640" s="13"/>
      <c r="F640" s="13"/>
      <c r="G640" s="13"/>
      <c r="H640" s="13"/>
      <c r="U640" s="13"/>
    </row>
    <row r="641" ht="14.25" customHeight="1">
      <c r="A641" s="13"/>
      <c r="B641" s="16"/>
      <c r="E641" s="13"/>
      <c r="F641" s="13"/>
      <c r="G641" s="13"/>
      <c r="H641" s="13"/>
      <c r="U641" s="13"/>
    </row>
    <row r="642" ht="14.25" customHeight="1">
      <c r="A642" s="13"/>
      <c r="B642" s="16"/>
      <c r="E642" s="13"/>
      <c r="F642" s="13"/>
      <c r="G642" s="13"/>
      <c r="H642" s="13"/>
      <c r="U642" s="13"/>
    </row>
    <row r="643" ht="14.25" customHeight="1">
      <c r="A643" s="13"/>
      <c r="B643" s="16"/>
      <c r="E643" s="13"/>
      <c r="F643" s="13"/>
      <c r="G643" s="13"/>
      <c r="H643" s="13"/>
      <c r="U643" s="13"/>
    </row>
    <row r="644" ht="14.25" customHeight="1">
      <c r="A644" s="13"/>
      <c r="B644" s="16"/>
      <c r="E644" s="13"/>
      <c r="F644" s="13"/>
      <c r="G644" s="13"/>
      <c r="H644" s="13"/>
      <c r="U644" s="13"/>
    </row>
    <row r="645" ht="14.25" customHeight="1">
      <c r="A645" s="13"/>
      <c r="B645" s="16"/>
      <c r="E645" s="13"/>
      <c r="F645" s="13"/>
      <c r="G645" s="13"/>
      <c r="H645" s="13"/>
      <c r="U645" s="13"/>
    </row>
    <row r="646" ht="14.25" customHeight="1">
      <c r="A646" s="13"/>
      <c r="B646" s="16"/>
      <c r="E646" s="13"/>
      <c r="F646" s="13"/>
      <c r="G646" s="13"/>
      <c r="H646" s="13"/>
      <c r="U646" s="13"/>
    </row>
    <row r="647" ht="14.25" customHeight="1">
      <c r="A647" s="13"/>
      <c r="B647" s="16"/>
      <c r="E647" s="13"/>
      <c r="F647" s="13"/>
      <c r="G647" s="13"/>
      <c r="H647" s="13"/>
      <c r="U647" s="13"/>
    </row>
    <row r="648" ht="14.25" customHeight="1">
      <c r="A648" s="13"/>
      <c r="B648" s="16"/>
      <c r="E648" s="13"/>
      <c r="F648" s="13"/>
      <c r="G648" s="13"/>
      <c r="H648" s="13"/>
      <c r="U648" s="13"/>
    </row>
    <row r="649" ht="14.25" customHeight="1">
      <c r="A649" s="13"/>
      <c r="B649" s="16"/>
      <c r="E649" s="13"/>
      <c r="F649" s="13"/>
      <c r="G649" s="13"/>
      <c r="H649" s="13"/>
      <c r="U649" s="13"/>
    </row>
    <row r="650" ht="14.25" customHeight="1">
      <c r="A650" s="13"/>
      <c r="B650" s="16"/>
      <c r="E650" s="13"/>
      <c r="F650" s="13"/>
      <c r="G650" s="13"/>
      <c r="H650" s="13"/>
      <c r="U650" s="13"/>
    </row>
    <row r="651" ht="14.25" customHeight="1">
      <c r="A651" s="13"/>
      <c r="B651" s="16"/>
      <c r="E651" s="13"/>
      <c r="F651" s="13"/>
      <c r="G651" s="13"/>
      <c r="H651" s="13"/>
      <c r="U651" s="13"/>
    </row>
    <row r="652" ht="14.25" customHeight="1">
      <c r="A652" s="13"/>
      <c r="B652" s="16"/>
      <c r="E652" s="13"/>
      <c r="F652" s="13"/>
      <c r="G652" s="13"/>
      <c r="H652" s="13"/>
      <c r="U652" s="13"/>
    </row>
    <row r="653" ht="14.25" customHeight="1">
      <c r="A653" s="13"/>
      <c r="B653" s="16"/>
      <c r="E653" s="13"/>
      <c r="F653" s="13"/>
      <c r="G653" s="13"/>
      <c r="H653" s="13"/>
      <c r="U653" s="13"/>
    </row>
    <row r="654" ht="14.25" customHeight="1">
      <c r="A654" s="13"/>
      <c r="B654" s="16"/>
      <c r="E654" s="13"/>
      <c r="F654" s="13"/>
      <c r="G654" s="13"/>
      <c r="H654" s="13"/>
      <c r="U654" s="13"/>
    </row>
    <row r="655" ht="14.25" customHeight="1">
      <c r="A655" s="13"/>
      <c r="B655" s="16"/>
      <c r="E655" s="13"/>
      <c r="F655" s="13"/>
      <c r="G655" s="13"/>
      <c r="H655" s="13"/>
      <c r="U655" s="13"/>
    </row>
    <row r="656" ht="14.25" customHeight="1">
      <c r="A656" s="13"/>
      <c r="B656" s="16"/>
      <c r="E656" s="13"/>
      <c r="F656" s="13"/>
      <c r="G656" s="13"/>
      <c r="H656" s="13"/>
      <c r="U656" s="13"/>
    </row>
    <row r="657" ht="14.25" customHeight="1">
      <c r="A657" s="13"/>
      <c r="B657" s="16"/>
      <c r="E657" s="13"/>
      <c r="F657" s="13"/>
      <c r="G657" s="13"/>
      <c r="H657" s="13"/>
      <c r="U657" s="13"/>
    </row>
    <row r="658" ht="14.25" customHeight="1">
      <c r="A658" s="13"/>
      <c r="B658" s="16"/>
      <c r="E658" s="13"/>
      <c r="F658" s="13"/>
      <c r="G658" s="13"/>
      <c r="H658" s="13"/>
      <c r="U658" s="13"/>
    </row>
    <row r="659" ht="14.25" customHeight="1">
      <c r="A659" s="13"/>
      <c r="B659" s="16"/>
      <c r="E659" s="13"/>
      <c r="F659" s="13"/>
      <c r="G659" s="13"/>
      <c r="H659" s="13"/>
      <c r="U659" s="13"/>
    </row>
    <row r="660" ht="14.25" customHeight="1">
      <c r="A660" s="13"/>
      <c r="B660" s="16"/>
      <c r="E660" s="13"/>
      <c r="F660" s="13"/>
      <c r="G660" s="13"/>
      <c r="H660" s="13"/>
      <c r="U660" s="13"/>
    </row>
    <row r="661" ht="14.25" customHeight="1">
      <c r="A661" s="13"/>
      <c r="B661" s="16"/>
      <c r="E661" s="13"/>
      <c r="F661" s="13"/>
      <c r="G661" s="13"/>
      <c r="H661" s="13"/>
      <c r="U661" s="13"/>
    </row>
    <row r="662" ht="14.25" customHeight="1">
      <c r="A662" s="13"/>
      <c r="B662" s="16"/>
      <c r="E662" s="13"/>
      <c r="F662" s="13"/>
      <c r="G662" s="13"/>
      <c r="H662" s="13"/>
      <c r="U662" s="13"/>
    </row>
    <row r="663" ht="14.25" customHeight="1">
      <c r="A663" s="13"/>
      <c r="B663" s="16"/>
      <c r="E663" s="13"/>
      <c r="F663" s="13"/>
      <c r="G663" s="13"/>
      <c r="H663" s="13"/>
      <c r="U663" s="13"/>
    </row>
    <row r="664" ht="14.25" customHeight="1">
      <c r="A664" s="13"/>
      <c r="B664" s="16"/>
      <c r="E664" s="13"/>
      <c r="F664" s="13"/>
      <c r="G664" s="13"/>
      <c r="H664" s="13"/>
      <c r="U664" s="13"/>
    </row>
    <row r="665" ht="14.25" customHeight="1">
      <c r="A665" s="13"/>
      <c r="B665" s="16"/>
      <c r="E665" s="13"/>
      <c r="F665" s="13"/>
      <c r="G665" s="13"/>
      <c r="H665" s="13"/>
      <c r="U665" s="13"/>
    </row>
    <row r="666" ht="14.25" customHeight="1">
      <c r="A666" s="13"/>
      <c r="B666" s="16"/>
      <c r="E666" s="13"/>
      <c r="F666" s="13"/>
      <c r="G666" s="13"/>
      <c r="H666" s="13"/>
      <c r="U666" s="13"/>
    </row>
    <row r="667" ht="14.25" customHeight="1">
      <c r="A667" s="13"/>
      <c r="B667" s="16"/>
      <c r="E667" s="13"/>
      <c r="F667" s="13"/>
      <c r="G667" s="13"/>
      <c r="H667" s="13"/>
      <c r="U667" s="13"/>
    </row>
    <row r="668" ht="14.25" customHeight="1">
      <c r="A668" s="13"/>
      <c r="B668" s="16"/>
      <c r="E668" s="13"/>
      <c r="F668" s="13"/>
      <c r="G668" s="13"/>
      <c r="H668" s="13"/>
      <c r="U668" s="13"/>
    </row>
    <row r="669" ht="14.25" customHeight="1">
      <c r="A669" s="13"/>
      <c r="B669" s="16"/>
      <c r="E669" s="13"/>
      <c r="F669" s="13"/>
      <c r="G669" s="13"/>
      <c r="H669" s="13"/>
      <c r="U669" s="13"/>
    </row>
    <row r="670" ht="14.25" customHeight="1">
      <c r="A670" s="13"/>
      <c r="B670" s="16"/>
      <c r="C670" s="155"/>
      <c r="E670" s="13"/>
      <c r="F670" s="13"/>
      <c r="G670" s="13"/>
      <c r="H670" s="13"/>
      <c r="U670" s="13"/>
    </row>
    <row r="671" ht="14.25" customHeight="1">
      <c r="A671" s="13"/>
      <c r="B671" s="16"/>
      <c r="E671" s="13"/>
      <c r="F671" s="13"/>
      <c r="G671" s="13"/>
      <c r="H671" s="13"/>
      <c r="U671" s="13"/>
    </row>
    <row r="672" ht="14.25" customHeight="1">
      <c r="A672" s="13"/>
      <c r="B672" s="16"/>
      <c r="E672" s="13"/>
      <c r="F672" s="13"/>
      <c r="G672" s="13"/>
      <c r="H672" s="13"/>
      <c r="U672" s="13"/>
    </row>
    <row r="673" ht="14.25" customHeight="1">
      <c r="A673" s="13"/>
      <c r="B673" s="16"/>
      <c r="E673" s="13"/>
      <c r="F673" s="13"/>
      <c r="G673" s="13"/>
      <c r="H673" s="13"/>
      <c r="U673" s="13"/>
    </row>
    <row r="674" ht="14.25" customHeight="1">
      <c r="A674" s="13"/>
      <c r="B674" s="16"/>
      <c r="E674" s="13"/>
      <c r="F674" s="13"/>
      <c r="G674" s="13"/>
      <c r="H674" s="13"/>
      <c r="U674" s="13"/>
    </row>
    <row r="675" ht="14.25" customHeight="1">
      <c r="A675" s="13"/>
      <c r="B675" s="16"/>
      <c r="E675" s="13"/>
      <c r="F675" s="13"/>
      <c r="G675" s="13"/>
      <c r="H675" s="13"/>
      <c r="U675" s="13"/>
    </row>
    <row r="676" ht="14.25" customHeight="1">
      <c r="A676" s="13"/>
      <c r="B676" s="16"/>
      <c r="C676" s="155"/>
      <c r="E676" s="13"/>
      <c r="F676" s="13"/>
      <c r="G676" s="13"/>
      <c r="H676" s="13"/>
      <c r="U676" s="13"/>
    </row>
    <row r="677" ht="14.25" customHeight="1">
      <c r="A677" s="13"/>
      <c r="B677" s="16"/>
      <c r="E677" s="13"/>
      <c r="F677" s="13"/>
      <c r="G677" s="13"/>
      <c r="H677" s="13"/>
      <c r="U677" s="13"/>
    </row>
    <row r="678" ht="14.25" customHeight="1">
      <c r="A678" s="13"/>
      <c r="B678" s="16"/>
      <c r="E678" s="13"/>
      <c r="F678" s="13"/>
      <c r="G678" s="13"/>
      <c r="H678" s="13"/>
      <c r="U678" s="13"/>
    </row>
    <row r="679" ht="14.25" customHeight="1">
      <c r="A679" s="13"/>
      <c r="B679" s="16"/>
      <c r="E679" s="13"/>
      <c r="F679" s="13"/>
      <c r="G679" s="13"/>
      <c r="H679" s="13"/>
      <c r="U679" s="13"/>
    </row>
    <row r="680" ht="14.25" customHeight="1">
      <c r="A680" s="13"/>
      <c r="B680" s="16"/>
      <c r="E680" s="13"/>
      <c r="F680" s="13"/>
      <c r="G680" s="13"/>
      <c r="H680" s="13"/>
      <c r="U680" s="13"/>
    </row>
    <row r="681" ht="14.25" customHeight="1">
      <c r="A681" s="13"/>
      <c r="B681" s="16"/>
      <c r="E681" s="13"/>
      <c r="F681" s="13"/>
      <c r="G681" s="13"/>
      <c r="H681" s="13"/>
      <c r="U681" s="13"/>
    </row>
    <row r="682" ht="14.25" customHeight="1">
      <c r="A682" s="13"/>
      <c r="B682" s="16"/>
      <c r="E682" s="13"/>
      <c r="F682" s="13"/>
      <c r="G682" s="13"/>
      <c r="H682" s="13"/>
      <c r="U682" s="13"/>
    </row>
    <row r="683" ht="14.25" customHeight="1">
      <c r="A683" s="13"/>
      <c r="B683" s="16"/>
      <c r="E683" s="13"/>
      <c r="F683" s="13"/>
      <c r="G683" s="13"/>
      <c r="H683" s="13"/>
      <c r="U683" s="13"/>
    </row>
    <row r="684" ht="14.25" customHeight="1">
      <c r="A684" s="13"/>
      <c r="B684" s="16"/>
      <c r="E684" s="13"/>
      <c r="F684" s="13"/>
      <c r="G684" s="13"/>
      <c r="H684" s="13"/>
      <c r="U684" s="13"/>
    </row>
    <row r="685" ht="14.25" customHeight="1">
      <c r="A685" s="13"/>
      <c r="B685" s="16"/>
      <c r="E685" s="13"/>
      <c r="F685" s="13"/>
      <c r="G685" s="13"/>
      <c r="H685" s="13"/>
      <c r="U685" s="13"/>
    </row>
    <row r="686" ht="14.25" customHeight="1">
      <c r="A686" s="13"/>
      <c r="B686" s="16"/>
      <c r="E686" s="13"/>
      <c r="F686" s="13"/>
      <c r="G686" s="13"/>
      <c r="H686" s="13"/>
      <c r="U686" s="13"/>
    </row>
    <row r="687" ht="14.25" customHeight="1">
      <c r="A687" s="13"/>
      <c r="B687" s="16"/>
      <c r="E687" s="13"/>
      <c r="F687" s="13"/>
      <c r="G687" s="13"/>
      <c r="H687" s="13"/>
      <c r="U687" s="13"/>
    </row>
    <row r="688" ht="14.25" customHeight="1">
      <c r="A688" s="13"/>
      <c r="B688" s="16"/>
      <c r="E688" s="13"/>
      <c r="F688" s="13"/>
      <c r="G688" s="13"/>
      <c r="H688" s="13"/>
      <c r="U688" s="13"/>
    </row>
    <row r="689" ht="14.25" customHeight="1">
      <c r="A689" s="13"/>
      <c r="B689" s="16"/>
      <c r="E689" s="13"/>
      <c r="F689" s="13"/>
      <c r="G689" s="13"/>
      <c r="H689" s="13"/>
      <c r="U689" s="13"/>
    </row>
    <row r="690" ht="14.25" customHeight="1">
      <c r="A690" s="13"/>
      <c r="B690" s="16"/>
      <c r="E690" s="13"/>
      <c r="F690" s="13"/>
      <c r="G690" s="13"/>
      <c r="H690" s="13"/>
      <c r="U690" s="13"/>
    </row>
    <row r="691" ht="14.25" customHeight="1">
      <c r="A691" s="13"/>
      <c r="B691" s="16"/>
      <c r="E691" s="13"/>
      <c r="F691" s="13"/>
      <c r="G691" s="13"/>
      <c r="H691" s="13"/>
      <c r="U691" s="13"/>
    </row>
    <row r="692" ht="14.25" customHeight="1">
      <c r="A692" s="13"/>
      <c r="B692" s="16"/>
      <c r="E692" s="13"/>
      <c r="F692" s="13"/>
      <c r="G692" s="13"/>
      <c r="H692" s="13"/>
      <c r="U692" s="13"/>
    </row>
    <row r="693" ht="14.25" customHeight="1">
      <c r="A693" s="13"/>
      <c r="B693" s="16"/>
      <c r="E693" s="13"/>
      <c r="F693" s="13"/>
      <c r="G693" s="13"/>
      <c r="H693" s="13"/>
      <c r="U693" s="13"/>
    </row>
    <row r="694" ht="14.25" customHeight="1">
      <c r="A694" s="13"/>
      <c r="B694" s="16"/>
      <c r="E694" s="13"/>
      <c r="F694" s="13"/>
      <c r="G694" s="13"/>
      <c r="H694" s="13"/>
      <c r="U694" s="13"/>
    </row>
    <row r="695" ht="14.25" customHeight="1">
      <c r="A695" s="13"/>
      <c r="B695" s="16"/>
      <c r="E695" s="13"/>
      <c r="F695" s="13"/>
      <c r="G695" s="13"/>
      <c r="H695" s="13"/>
      <c r="U695" s="13"/>
    </row>
    <row r="696" ht="14.25" customHeight="1">
      <c r="A696" s="13"/>
      <c r="B696" s="16"/>
      <c r="E696" s="13"/>
      <c r="F696" s="13"/>
      <c r="G696" s="13"/>
      <c r="H696" s="13"/>
      <c r="U696" s="13"/>
    </row>
    <row r="697" ht="14.25" customHeight="1">
      <c r="A697" s="13"/>
      <c r="B697" s="16"/>
      <c r="E697" s="13"/>
      <c r="F697" s="13"/>
      <c r="G697" s="13"/>
      <c r="H697" s="13"/>
      <c r="U697" s="13"/>
    </row>
    <row r="698" ht="14.25" customHeight="1">
      <c r="A698" s="13"/>
      <c r="B698" s="16"/>
      <c r="E698" s="13"/>
      <c r="F698" s="13"/>
      <c r="G698" s="13"/>
      <c r="H698" s="13"/>
      <c r="U698" s="13"/>
    </row>
    <row r="699" ht="14.25" customHeight="1">
      <c r="A699" s="13"/>
      <c r="B699" s="16"/>
      <c r="E699" s="13"/>
      <c r="F699" s="13"/>
      <c r="G699" s="13"/>
      <c r="H699" s="13"/>
      <c r="U699" s="13"/>
    </row>
    <row r="700" ht="14.25" customHeight="1">
      <c r="A700" s="13"/>
      <c r="B700" s="16"/>
      <c r="E700" s="13"/>
      <c r="F700" s="13"/>
      <c r="G700" s="13"/>
      <c r="H700" s="13"/>
      <c r="U700" s="13"/>
    </row>
    <row r="701" ht="14.25" customHeight="1">
      <c r="A701" s="13"/>
      <c r="B701" s="16"/>
      <c r="C701" s="155"/>
      <c r="E701" s="13"/>
      <c r="F701" s="13"/>
      <c r="G701" s="13"/>
      <c r="H701" s="13"/>
      <c r="U701" s="13"/>
    </row>
    <row r="702" ht="14.25" customHeight="1">
      <c r="A702" s="13"/>
      <c r="B702" s="16"/>
      <c r="E702" s="13"/>
      <c r="F702" s="13"/>
      <c r="G702" s="13"/>
      <c r="H702" s="13"/>
      <c r="U702" s="13"/>
    </row>
    <row r="703" ht="14.25" customHeight="1">
      <c r="A703" s="13"/>
      <c r="B703" s="16"/>
      <c r="E703" s="13"/>
      <c r="F703" s="13"/>
      <c r="G703" s="13"/>
      <c r="H703" s="13"/>
      <c r="U703" s="13"/>
    </row>
    <row r="704" ht="14.25" customHeight="1">
      <c r="A704" s="13"/>
      <c r="B704" s="16"/>
      <c r="E704" s="13"/>
      <c r="F704" s="13"/>
      <c r="G704" s="13"/>
      <c r="H704" s="13"/>
      <c r="U704" s="13"/>
    </row>
    <row r="705" ht="14.25" customHeight="1">
      <c r="A705" s="13"/>
      <c r="B705" s="16"/>
      <c r="E705" s="13"/>
      <c r="F705" s="13"/>
      <c r="G705" s="13"/>
      <c r="H705" s="13"/>
      <c r="U705" s="13"/>
    </row>
    <row r="706" ht="14.25" customHeight="1">
      <c r="A706" s="13"/>
      <c r="B706" s="16"/>
      <c r="E706" s="13"/>
      <c r="F706" s="13"/>
      <c r="G706" s="13"/>
      <c r="H706" s="13"/>
      <c r="U706" s="13"/>
    </row>
    <row r="707" ht="14.25" customHeight="1">
      <c r="A707" s="13"/>
      <c r="B707" s="16"/>
      <c r="E707" s="13"/>
      <c r="F707" s="13"/>
      <c r="G707" s="13"/>
      <c r="H707" s="13"/>
      <c r="U707" s="13"/>
    </row>
    <row r="708" ht="14.25" customHeight="1">
      <c r="A708" s="13"/>
      <c r="B708" s="16"/>
      <c r="E708" s="13"/>
      <c r="F708" s="13"/>
      <c r="G708" s="13"/>
      <c r="H708" s="13"/>
      <c r="U708" s="13"/>
    </row>
    <row r="709" ht="14.25" customHeight="1">
      <c r="A709" s="13"/>
      <c r="B709" s="16"/>
      <c r="E709" s="13"/>
      <c r="F709" s="13"/>
      <c r="G709" s="13"/>
      <c r="H709" s="13"/>
      <c r="U709" s="13"/>
    </row>
    <row r="710" ht="14.25" customHeight="1">
      <c r="A710" s="13"/>
      <c r="B710" s="16"/>
      <c r="E710" s="13"/>
      <c r="F710" s="13"/>
      <c r="G710" s="13"/>
      <c r="H710" s="13"/>
      <c r="U710" s="13"/>
    </row>
    <row r="711" ht="14.25" customHeight="1">
      <c r="A711" s="13"/>
      <c r="B711" s="16"/>
      <c r="E711" s="13"/>
      <c r="F711" s="13"/>
      <c r="G711" s="13"/>
      <c r="H711" s="13"/>
      <c r="U711" s="13"/>
    </row>
    <row r="712" ht="14.25" customHeight="1">
      <c r="A712" s="13"/>
      <c r="B712" s="16"/>
      <c r="E712" s="13"/>
      <c r="F712" s="13"/>
      <c r="G712" s="13"/>
      <c r="H712" s="13"/>
      <c r="U712" s="13"/>
    </row>
    <row r="713" ht="14.25" customHeight="1">
      <c r="A713" s="13"/>
      <c r="B713" s="16"/>
      <c r="E713" s="13"/>
      <c r="F713" s="13"/>
      <c r="G713" s="13"/>
      <c r="H713" s="13"/>
      <c r="U713" s="13"/>
    </row>
    <row r="714" ht="14.25" customHeight="1">
      <c r="A714" s="13"/>
      <c r="B714" s="16"/>
      <c r="E714" s="13"/>
      <c r="F714" s="13"/>
      <c r="G714" s="13"/>
      <c r="H714" s="13"/>
      <c r="U714" s="13"/>
    </row>
  </sheetData>
  <autoFilter ref="$A$1:$T$559">
    <filterColumn colId="3">
      <colorFilter dxfId="1"/>
    </filterColumn>
    <sortState ref="A1:T559">
      <sortCondition descending="1" sortBy="cellColor" ref="A1:A559" dxfId="2"/>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2024-08-19T07:26:40Z</dcterms:created>
  <dc:creator>XX</dc:creator>
</cp:coreProperties>
</file>