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c8\Downloads\"/>
    </mc:Choice>
  </mc:AlternateContent>
  <xr:revisionPtr revIDLastSave="0" documentId="13_ncr:1_{0C92B587-977E-481D-925D-09F6C17D715E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Balance Sheet" sheetId="2" r:id="rId1"/>
    <sheet name="Data Sheet" sheetId="6" r:id="rId2"/>
    <sheet name="Sheet1" sheetId="7" r:id="rId3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7" l="1"/>
  <c r="H16" i="7"/>
  <c r="F16" i="7"/>
  <c r="I16" i="7"/>
  <c r="J16" i="7"/>
  <c r="K16" i="7"/>
  <c r="L16" i="7"/>
  <c r="M16" i="7"/>
  <c r="N16" i="7"/>
  <c r="E16" i="7"/>
  <c r="F15" i="7"/>
  <c r="G15" i="7"/>
  <c r="H15" i="7"/>
  <c r="I15" i="7"/>
  <c r="J15" i="7"/>
  <c r="K15" i="7"/>
  <c r="L15" i="7"/>
  <c r="M15" i="7"/>
  <c r="N15" i="7"/>
  <c r="E15" i="7"/>
  <c r="E12" i="7"/>
  <c r="F13" i="7"/>
  <c r="G13" i="7"/>
  <c r="H13" i="7"/>
  <c r="I13" i="7"/>
  <c r="J13" i="7"/>
  <c r="K13" i="7"/>
  <c r="L13" i="7"/>
  <c r="M13" i="7"/>
  <c r="N13" i="7"/>
  <c r="E13" i="7"/>
  <c r="F12" i="7"/>
  <c r="G12" i="7"/>
  <c r="H12" i="7"/>
  <c r="I12" i="7"/>
  <c r="J12" i="7"/>
  <c r="K12" i="7"/>
  <c r="L12" i="7"/>
  <c r="M12" i="7"/>
  <c r="N12" i="7"/>
  <c r="F10" i="7"/>
  <c r="G10" i="7"/>
  <c r="H10" i="7"/>
  <c r="I10" i="7"/>
  <c r="J10" i="7"/>
  <c r="K10" i="7"/>
  <c r="L10" i="7"/>
  <c r="M10" i="7"/>
  <c r="N10" i="7"/>
  <c r="E10" i="7"/>
  <c r="G7" i="7"/>
  <c r="H7" i="7"/>
  <c r="I7" i="7"/>
  <c r="J7" i="7"/>
  <c r="K7" i="7"/>
  <c r="L7" i="7"/>
  <c r="M7" i="7"/>
  <c r="N7" i="7"/>
  <c r="F7" i="7"/>
  <c r="F6" i="7"/>
  <c r="G6" i="7"/>
  <c r="H6" i="7"/>
  <c r="I6" i="7"/>
  <c r="J6" i="7"/>
  <c r="K6" i="7"/>
  <c r="L6" i="7"/>
  <c r="M6" i="7"/>
  <c r="N6" i="7"/>
  <c r="E6" i="7"/>
  <c r="F9" i="7"/>
  <c r="G9" i="7"/>
  <c r="H9" i="7"/>
  <c r="I9" i="7"/>
  <c r="J9" i="7"/>
  <c r="K9" i="7"/>
  <c r="L9" i="7"/>
  <c r="M9" i="7"/>
  <c r="N9" i="7"/>
  <c r="E9" i="7"/>
  <c r="B6" i="6" l="1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F4" i="2"/>
  <c r="G4" i="2"/>
  <c r="H4" i="2"/>
  <c r="I4" i="2"/>
  <c r="I5" i="2"/>
  <c r="J4" i="2"/>
  <c r="J5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F20" i="2"/>
  <c r="E23" i="2"/>
  <c r="I23" i="2"/>
  <c r="B20" i="2"/>
  <c r="E1" i="6"/>
  <c r="E1" i="2"/>
  <c r="H16" i="2"/>
  <c r="D16" i="2"/>
  <c r="K23" i="2"/>
  <c r="F23" i="2"/>
  <c r="C23" i="2"/>
  <c r="K16" i="2"/>
  <c r="C16" i="2"/>
  <c r="G23" i="2"/>
  <c r="F16" i="2"/>
  <c r="H23" i="2"/>
  <c r="D23" i="2"/>
  <c r="C3" i="2"/>
  <c r="D3" i="2"/>
  <c r="E3" i="2"/>
  <c r="F3" i="2"/>
  <c r="G3" i="2"/>
  <c r="H3" i="2"/>
  <c r="I3" i="2"/>
  <c r="J3" i="2"/>
  <c r="K3" i="2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G20" i="2"/>
  <c r="K20" i="2"/>
  <c r="D20" i="2"/>
  <c r="J20" i="2"/>
  <c r="C20" i="2"/>
  <c r="E20" i="2"/>
  <c r="A1" i="2"/>
  <c r="B23" i="2" l="1"/>
  <c r="B16" i="2"/>
  <c r="C24" i="2"/>
  <c r="I16" i="2"/>
  <c r="G16" i="2"/>
  <c r="J23" i="2"/>
  <c r="K24" i="2"/>
  <c r="J24" i="2"/>
  <c r="I24" i="2"/>
  <c r="H24" i="2"/>
  <c r="G24" i="2"/>
  <c r="F24" i="2"/>
  <c r="E24" i="2"/>
  <c r="D24" i="2"/>
  <c r="I20" i="2"/>
  <c r="H20" i="2"/>
</calcChain>
</file>

<file path=xl/sharedStrings.xml><?xml version="1.0" encoding="utf-8"?>
<sst xmlns="http://schemas.openxmlformats.org/spreadsheetml/2006/main" count="114" uniqueCount="87">
  <si>
    <t>COMPANY NAME</t>
  </si>
  <si>
    <t>SCREENER.IN</t>
  </si>
  <si>
    <t>Narration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</si>
  <si>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</si>
  <si>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</si>
  <si>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</si>
  <si>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</si>
  <si>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</si>
  <si>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</si>
  <si>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</si>
  <si>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</si>
  <si>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</si>
  <si>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</si>
  <si>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</si>
  <si>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</si>
  <si>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</si>
  <si>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</si>
  <si>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</si>
  <si>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</si>
  <si>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</si>
  <si>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</si>
  <si>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</si>
  <si>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</si>
  <si>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</si>
  <si>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</si>
  <si>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</si>
  <si>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</si>
  <si>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</si>
  <si>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</si>
  <si>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</si>
  <si>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</si>
  <si>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</si>
  <si>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</si>
  <si>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</si>
  <si>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</si>
  <si>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</si>
  <si>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</si>
  <si>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Return on Equity</t>
  </si>
  <si>
    <t>Return on Capital Emp</t>
  </si>
  <si>
    <t>LATEST VERSION</t>
  </si>
  <si>
    <t>CURRENT VERSION</t>
  </si>
  <si>
    <t>APOLLO HOSPITALS ENTERPRISE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</si>
  <si>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</si>
  <si>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</si>
  <si>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</si>
  <si>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</si>
  <si>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</si>
  <si>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</si>
  <si>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</si>
  <si>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</si>
  <si>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</si>
  <si>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</si>
  <si>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</si>
  <si>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</si>
  <si>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</si>
  <si>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</si>
  <si>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</si>
  <si>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</si>
  <si>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</si>
  <si>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</si>
  <si>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</si>
  <si>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</si>
  <si>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</si>
  <si>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HISTORICAL FINANCIAL STATEMENT - APOLLO HOSPITALS LTD</t>
  </si>
  <si>
    <t>INCOME STATEMENT -APOLLO HOSPITALS LTD</t>
  </si>
  <si>
    <t>COGS</t>
  </si>
  <si>
    <t>COGS % Sales</t>
  </si>
  <si>
    <t>Gross Profit</t>
  </si>
  <si>
    <t>Gross Margins</t>
  </si>
  <si>
    <t>Selling and General Expenses</t>
  </si>
  <si>
    <t>S&amp;G Exp % Sales</t>
  </si>
  <si>
    <t>EBITDA</t>
  </si>
  <si>
    <t>EBITDA Margins</t>
  </si>
  <si>
    <t>Interest % Sales</t>
  </si>
  <si>
    <t>Depreciation % Sales</t>
  </si>
  <si>
    <t>Earnings Before Tax</t>
  </si>
  <si>
    <t>EBT % Sales</t>
  </si>
  <si>
    <t>Effective Tax Rate</t>
  </si>
  <si>
    <t>Net Profit</t>
  </si>
  <si>
    <t>Net Margins</t>
  </si>
  <si>
    <t>No of Equity Shares</t>
  </si>
  <si>
    <t>Earnings per Share</t>
  </si>
  <si>
    <t>EPS Growth %</t>
  </si>
  <si>
    <t>Dividend per Share</t>
  </si>
  <si>
    <t>Dividend Payout Ratio</t>
  </si>
  <si>
    <t>Retained Earnings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</si>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</sst>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AB681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164" fontId="1" fillId="0" borderId="0" xfId="1" applyFont="1" applyBorder="1"/>
    <xf numFmtId="0" fontId="1" fillId="0" borderId="0" xfId="0" applyFont="1"/>
    <xf numFmtId="164" fontId="0" fillId="0" borderId="0" xfId="1" applyFont="1" applyBorder="1"/>
    <xf numFmtId="164" fontId="3" fillId="0" borderId="0" xfId="1" applyFont="1" applyBorder="1"/>
    <xf numFmtId="9" fontId="1" fillId="0" borderId="0" xfId="4" applyFont="1" applyBorder="1"/>
    <xf numFmtId="0" fontId="2" fillId="3" borderId="0" xfId="0" applyFont="1" applyFill="1"/>
    <xf numFmtId="165" fontId="2" fillId="3" borderId="0" xfId="0" applyNumberFormat="1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43" fontId="0" fillId="0" borderId="0" xfId="1" applyNumberFormat="1" applyFont="1" applyBorder="1"/>
    <xf numFmtId="0" fontId="0" fillId="0" borderId="1" xfId="0" applyBorder="1"/>
    <xf numFmtId="9" fontId="0" fillId="0" borderId="0" xfId="4" applyFont="1"/>
    <xf numFmtId="0" fontId="0" fillId="4" borderId="0" xfId="0" applyFill="1"/>
    <xf numFmtId="164" fontId="1" fillId="4" borderId="0" xfId="1" applyFont="1" applyFill="1" applyBorder="1"/>
    <xf numFmtId="16" fontId="0" fillId="4" borderId="0" xfId="0" applyNumberFormat="1" applyFill="1"/>
    <xf numFmtId="165" fontId="2" fillId="4" borderId="0" xfId="0" applyNumberFormat="1" applyFont="1" applyFill="1" applyAlignment="1">
      <alignment horizontal="center"/>
    </xf>
    <xf numFmtId="164" fontId="4" fillId="0" borderId="0" xfId="2" applyNumberFormat="1" applyBorder="1" applyAlignment="1" applyProtection="1">
      <alignment horizontal="center"/>
    </xf>
    <xf numFmtId="164" fontId="2" fillId="2" borderId="0" xfId="3" applyNumberFormat="1" applyFont="1" applyBorder="1" applyAlignment="1">
      <alignment horizontal="center"/>
    </xf>
    <xf numFmtId="0" fontId="0" fillId="4" borderId="0" xfId="0" applyFill="1" applyAlignment="1">
      <alignment horizontal="center"/>
    </xf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AB681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J1" sqref="J1"/>
    </sheetView>
  </sheetViews>
  <sheetFormatPr defaultColWidth="8.85546875" defaultRowHeight="15" x14ac:dyDescent="0.25"/>
  <cols>
    <col min="1" max="1" width="22.85546875" bestFit="1" customWidth="1"/>
    <col min="2" max="2" width="13.42578125" customWidth="1"/>
    <col min="3" max="11" width="15.42578125" customWidth="1"/>
  </cols>
  <sheetData>
    <row r="1" spans="1:11" s="2" customFormat="1" x14ac:dyDescent="0.25">
      <c r="A1" s="2" t="e">
        <f>#REF!</f>
        <v>#REF!</v>
      </c>
      <c r="E1" t="str">
        <f>UPDATE</f>
        <v/>
      </c>
      <c r="G1"/>
      <c r="J1" s="2" t="s">
        <v>1</v>
      </c>
    </row>
    <row r="2" spans="1:11" x14ac:dyDescent="0.25">
      <c r="G2" s="2"/>
      <c r="H2" s="2"/>
    </row>
    <row r="3" spans="1:11" x14ac:dyDescent="0.25">
      <c r="A3" s="6" t="s">
        <v>2</v>
      </c>
      <c r="B3" s="7">
        <f>'Data Sheet'!B56</f>
        <v>42460</v>
      </c>
      <c r="C3" s="7">
        <f>'Data Sheet'!C56</f>
        <v>42825</v>
      </c>
      <c r="D3" s="7">
        <f>'Data Sheet'!D56</f>
        <v>43190</v>
      </c>
      <c r="E3" s="7">
        <f>'Data Sheet'!E56</f>
        <v>43555</v>
      </c>
      <c r="F3" s="7">
        <f>'Data Sheet'!F56</f>
        <v>43921</v>
      </c>
      <c r="G3" s="7">
        <f>'Data Sheet'!G56</f>
        <v>44286</v>
      </c>
      <c r="H3" s="7">
        <f>'Data Sheet'!H56</f>
        <v>44651</v>
      </c>
      <c r="I3" s="7">
        <f>'Data Sheet'!I56</f>
        <v>45016</v>
      </c>
      <c r="J3" s="7">
        <f>'Data Sheet'!J56</f>
        <v>45382</v>
      </c>
      <c r="K3" s="7">
        <f>'Data Sheet'!K56</f>
        <v>45747</v>
      </c>
    </row>
    <row r="4" spans="1:11" x14ac:dyDescent="0.25">
      <c r="A4" t="s">
        <v>13</v>
      </c>
      <c r="B4" s="8">
        <f>'Data Sheet'!B57</f>
        <v>69.56</v>
      </c>
      <c r="C4" s="8">
        <f>'Data Sheet'!C57</f>
        <v>69.56</v>
      </c>
      <c r="D4" s="8">
        <f>'Data Sheet'!D57</f>
        <v>69.56</v>
      </c>
      <c r="E4" s="8">
        <f>'Data Sheet'!E57</f>
        <v>69.599999999999994</v>
      </c>
      <c r="F4" s="8">
        <f>'Data Sheet'!F57</f>
        <v>69.599999999999994</v>
      </c>
      <c r="G4" s="8">
        <f>'Data Sheet'!G57</f>
        <v>71.900000000000006</v>
      </c>
      <c r="H4" s="8">
        <f>'Data Sheet'!H57</f>
        <v>71.900000000000006</v>
      </c>
      <c r="I4" s="8">
        <f>'Data Sheet'!I57</f>
        <v>71.900000000000006</v>
      </c>
      <c r="J4" s="8">
        <f>'Data Sheet'!J57</f>
        <v>71.900000000000006</v>
      </c>
      <c r="K4" s="8">
        <f>'Data Sheet'!K57</f>
        <v>71.900000000000006</v>
      </c>
    </row>
    <row r="5" spans="1:11" x14ac:dyDescent="0.25">
      <c r="A5" t="s">
        <v>14</v>
      </c>
      <c r="B5" s="8">
        <f>'Data Sheet'!B58</f>
        <v>3261.57</v>
      </c>
      <c r="C5" s="8">
        <f>'Data Sheet'!C58</f>
        <v>3243.64</v>
      </c>
      <c r="D5" s="8">
        <f>'Data Sheet'!D58</f>
        <v>3181.94</v>
      </c>
      <c r="E5" s="8">
        <f>'Data Sheet'!E58</f>
        <v>3263.9</v>
      </c>
      <c r="F5" s="8">
        <f>'Data Sheet'!F58</f>
        <v>3269.5</v>
      </c>
      <c r="G5" s="8">
        <f>'Data Sheet'!G58</f>
        <v>4530.6000000000004</v>
      </c>
      <c r="H5" s="8">
        <f>'Data Sheet'!H58</f>
        <v>5551.4</v>
      </c>
      <c r="I5" s="8">
        <f>'Data Sheet'!I58</f>
        <v>6125.5</v>
      </c>
      <c r="J5" s="8">
        <f>'Data Sheet'!J58</f>
        <v>6863.5</v>
      </c>
      <c r="K5" s="8">
        <f>'Data Sheet'!K58</f>
        <v>8140.4</v>
      </c>
    </row>
    <row r="6" spans="1:11" x14ac:dyDescent="0.25">
      <c r="A6" t="s">
        <v>44</v>
      </c>
      <c r="B6" s="8">
        <f>'Data Sheet'!B59</f>
        <v>2833.52</v>
      </c>
      <c r="C6" s="8">
        <f>'Data Sheet'!C59</f>
        <v>3125.29</v>
      </c>
      <c r="D6" s="8">
        <f>'Data Sheet'!D59</f>
        <v>3426.64</v>
      </c>
      <c r="E6" s="8">
        <f>'Data Sheet'!E59</f>
        <v>3673.2</v>
      </c>
      <c r="F6" s="8">
        <f>'Data Sheet'!F59</f>
        <v>3595.6</v>
      </c>
      <c r="G6" s="8">
        <f>'Data Sheet'!G59</f>
        <v>4159.8</v>
      </c>
      <c r="H6" s="8">
        <f>'Data Sheet'!H59</f>
        <v>4068.1</v>
      </c>
      <c r="I6" s="8">
        <f>'Data Sheet'!I59</f>
        <v>4332.3999999999996</v>
      </c>
      <c r="J6" s="8">
        <f>'Data Sheet'!J59</f>
        <v>5332.6</v>
      </c>
      <c r="K6" s="8">
        <f>'Data Sheet'!K59</f>
        <v>7864.3</v>
      </c>
    </row>
    <row r="7" spans="1:11" x14ac:dyDescent="0.25">
      <c r="A7" t="s">
        <v>45</v>
      </c>
      <c r="B7" s="8">
        <f>'Data Sheet'!B60</f>
        <v>1195.1500000000001</v>
      </c>
      <c r="C7" s="8">
        <f>'Data Sheet'!C60</f>
        <v>1664.52</v>
      </c>
      <c r="D7" s="8">
        <f>'Data Sheet'!D60</f>
        <v>1917.48</v>
      </c>
      <c r="E7" s="8">
        <f>'Data Sheet'!E60</f>
        <v>2159.1999999999998</v>
      </c>
      <c r="F7" s="8">
        <f>'Data Sheet'!F60</f>
        <v>4354.1000000000004</v>
      </c>
      <c r="G7" s="8">
        <f>'Data Sheet'!G60</f>
        <v>2629.3</v>
      </c>
      <c r="H7" s="8">
        <f>'Data Sheet'!H60</f>
        <v>3569.6</v>
      </c>
      <c r="I7" s="8">
        <f>'Data Sheet'!I60</f>
        <v>3885.9</v>
      </c>
      <c r="J7" s="8">
        <f>'Data Sheet'!J60</f>
        <v>4474.2</v>
      </c>
      <c r="K7" s="8">
        <f>'Data Sheet'!K60</f>
        <v>4567.7</v>
      </c>
    </row>
    <row r="8" spans="1:11" s="2" customFormat="1" x14ac:dyDescent="0.25">
      <c r="A8" s="2" t="s">
        <v>15</v>
      </c>
      <c r="B8" s="9">
        <f>'Data Sheet'!B61</f>
        <v>7359.8</v>
      </c>
      <c r="C8" s="9">
        <f>'Data Sheet'!C61</f>
        <v>8103.01</v>
      </c>
      <c r="D8" s="9">
        <f>'Data Sheet'!D61</f>
        <v>8595.6200000000008</v>
      </c>
      <c r="E8" s="9">
        <f>'Data Sheet'!E61</f>
        <v>9165.9</v>
      </c>
      <c r="F8" s="9">
        <f>'Data Sheet'!F61</f>
        <v>11288.8</v>
      </c>
      <c r="G8" s="9">
        <f>'Data Sheet'!G61</f>
        <v>11391.6</v>
      </c>
      <c r="H8" s="9">
        <f>'Data Sheet'!H61</f>
        <v>13261</v>
      </c>
      <c r="I8" s="9">
        <f>'Data Sheet'!I61</f>
        <v>14415.7</v>
      </c>
      <c r="J8" s="9">
        <f>'Data Sheet'!J61</f>
        <v>16742.2</v>
      </c>
      <c r="K8" s="9">
        <f>'Data Sheet'!K61</f>
        <v>20644.3</v>
      </c>
    </row>
    <row r="9" spans="1:11" s="2" customFormat="1" x14ac:dyDescent="0.25"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A10" t="s">
        <v>16</v>
      </c>
      <c r="B10" s="8">
        <f>'Data Sheet'!B62</f>
        <v>3997.42</v>
      </c>
      <c r="C10" s="8">
        <f>'Data Sheet'!C62</f>
        <v>4591.0600000000004</v>
      </c>
      <c r="D10" s="8">
        <f>'Data Sheet'!D62</f>
        <v>4772.8599999999997</v>
      </c>
      <c r="E10" s="8">
        <f>'Data Sheet'!E62</f>
        <v>4981.6000000000004</v>
      </c>
      <c r="F10" s="8">
        <f>'Data Sheet'!F62</f>
        <v>7432.1</v>
      </c>
      <c r="G10" s="8">
        <f>'Data Sheet'!G62</f>
        <v>6778.3</v>
      </c>
      <c r="H10" s="8">
        <f>'Data Sheet'!H62</f>
        <v>8295.6</v>
      </c>
      <c r="I10" s="8">
        <f>'Data Sheet'!I62</f>
        <v>8519.7999999999993</v>
      </c>
      <c r="J10" s="8">
        <f>'Data Sheet'!J62</f>
        <v>9663.9</v>
      </c>
      <c r="K10" s="8">
        <f>'Data Sheet'!K62</f>
        <v>10988.2</v>
      </c>
    </row>
    <row r="11" spans="1:11" x14ac:dyDescent="0.25">
      <c r="A11" t="s">
        <v>17</v>
      </c>
      <c r="B11" s="8">
        <f>'Data Sheet'!B63</f>
        <v>561.55999999999995</v>
      </c>
      <c r="C11" s="8">
        <f>'Data Sheet'!C63</f>
        <v>346.86</v>
      </c>
      <c r="D11" s="8">
        <f>'Data Sheet'!D63</f>
        <v>712.2</v>
      </c>
      <c r="E11" s="8">
        <f>'Data Sheet'!E63</f>
        <v>821.8</v>
      </c>
      <c r="F11" s="8">
        <f>'Data Sheet'!F63</f>
        <v>235.6</v>
      </c>
      <c r="G11" s="8">
        <f>'Data Sheet'!G63</f>
        <v>233.9</v>
      </c>
      <c r="H11" s="8">
        <f>'Data Sheet'!H63</f>
        <v>45.5</v>
      </c>
      <c r="I11" s="8">
        <f>'Data Sheet'!I63</f>
        <v>609.9</v>
      </c>
      <c r="J11" s="8">
        <f>'Data Sheet'!J63</f>
        <v>872.8</v>
      </c>
      <c r="K11" s="8">
        <f>'Data Sheet'!K63</f>
        <v>921</v>
      </c>
    </row>
    <row r="12" spans="1:11" x14ac:dyDescent="0.25">
      <c r="A12" t="s">
        <v>18</v>
      </c>
      <c r="B12" s="8">
        <f>'Data Sheet'!B64</f>
        <v>352.38</v>
      </c>
      <c r="C12" s="8">
        <f>'Data Sheet'!C64</f>
        <v>406.05</v>
      </c>
      <c r="D12" s="8">
        <f>'Data Sheet'!D64</f>
        <v>351.99</v>
      </c>
      <c r="E12" s="8">
        <f>'Data Sheet'!E64</f>
        <v>461.6</v>
      </c>
      <c r="F12" s="8">
        <f>'Data Sheet'!F64</f>
        <v>434.1</v>
      </c>
      <c r="G12" s="8">
        <f>'Data Sheet'!G64</f>
        <v>1342.7</v>
      </c>
      <c r="H12" s="8">
        <f>'Data Sheet'!H64</f>
        <v>816.1</v>
      </c>
      <c r="I12" s="8">
        <f>'Data Sheet'!I64</f>
        <v>573.6</v>
      </c>
      <c r="J12" s="8">
        <f>'Data Sheet'!J64</f>
        <v>986.1</v>
      </c>
      <c r="K12" s="8">
        <f>'Data Sheet'!K64</f>
        <v>2486.8000000000002</v>
      </c>
    </row>
    <row r="13" spans="1:11" x14ac:dyDescent="0.25">
      <c r="A13" t="s">
        <v>46</v>
      </c>
      <c r="B13" s="8">
        <f>'Data Sheet'!B65</f>
        <v>2448.44</v>
      </c>
      <c r="C13" s="8">
        <f>'Data Sheet'!C65</f>
        <v>2759.04</v>
      </c>
      <c r="D13" s="8">
        <f>'Data Sheet'!D65</f>
        <v>2758.57</v>
      </c>
      <c r="E13" s="8">
        <f>'Data Sheet'!E65</f>
        <v>2900.9</v>
      </c>
      <c r="F13" s="8">
        <f>'Data Sheet'!F65</f>
        <v>3187</v>
      </c>
      <c r="G13" s="8">
        <f>'Data Sheet'!G65</f>
        <v>3036.7</v>
      </c>
      <c r="H13" s="8">
        <f>'Data Sheet'!H65</f>
        <v>4103.8</v>
      </c>
      <c r="I13" s="8">
        <f>'Data Sheet'!I65</f>
        <v>4712.3999999999996</v>
      </c>
      <c r="J13" s="8">
        <f>'Data Sheet'!J65</f>
        <v>5219.3999999999996</v>
      </c>
      <c r="K13" s="8">
        <f>'Data Sheet'!K65</f>
        <v>6248.3</v>
      </c>
    </row>
    <row r="14" spans="1:11" s="2" customFormat="1" x14ac:dyDescent="0.25">
      <c r="A14" s="2" t="s">
        <v>15</v>
      </c>
      <c r="B14" s="8">
        <f>'Data Sheet'!B66</f>
        <v>7359.8</v>
      </c>
      <c r="C14" s="8">
        <f>'Data Sheet'!C66</f>
        <v>8103.01</v>
      </c>
      <c r="D14" s="8">
        <f>'Data Sheet'!D66</f>
        <v>8595.6200000000008</v>
      </c>
      <c r="E14" s="8">
        <f>'Data Sheet'!E66</f>
        <v>9165.9</v>
      </c>
      <c r="F14" s="8">
        <f>'Data Sheet'!F66</f>
        <v>11288.8</v>
      </c>
      <c r="G14" s="8">
        <f>'Data Sheet'!G66</f>
        <v>11391.6</v>
      </c>
      <c r="H14" s="8">
        <f>'Data Sheet'!H66</f>
        <v>13261</v>
      </c>
      <c r="I14" s="8">
        <f>'Data Sheet'!I66</f>
        <v>14415.7</v>
      </c>
      <c r="J14" s="8">
        <f>'Data Sheet'!J66</f>
        <v>16742.2</v>
      </c>
      <c r="K14" s="8">
        <f>'Data Sheet'!K66</f>
        <v>20644.3</v>
      </c>
    </row>
    <row r="15" spans="1:1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t="s">
        <v>19</v>
      </c>
      <c r="B16" s="3">
        <f>B13-B7</f>
        <v>1253.29</v>
      </c>
      <c r="C16" s="3">
        <f t="shared" ref="C16:K16" si="0">C13-C7</f>
        <v>1094.52</v>
      </c>
      <c r="D16" s="3">
        <f t="shared" si="0"/>
        <v>841.09000000000015</v>
      </c>
      <c r="E16" s="3">
        <f t="shared" si="0"/>
        <v>741.70000000000027</v>
      </c>
      <c r="F16" s="3">
        <f t="shared" si="0"/>
        <v>-1167.1000000000004</v>
      </c>
      <c r="G16" s="3">
        <f t="shared" si="0"/>
        <v>407.39999999999964</v>
      </c>
      <c r="H16" s="3">
        <f t="shared" si="0"/>
        <v>534.20000000000027</v>
      </c>
      <c r="I16" s="3">
        <f t="shared" si="0"/>
        <v>826.49999999999955</v>
      </c>
      <c r="J16" s="3">
        <f t="shared" si="0"/>
        <v>745.19999999999982</v>
      </c>
      <c r="K16" s="3">
        <f t="shared" si="0"/>
        <v>1680.6000000000004</v>
      </c>
    </row>
    <row r="17" spans="1:11" x14ac:dyDescent="0.25">
      <c r="A17" t="s">
        <v>33</v>
      </c>
      <c r="B17" s="3">
        <f>'Data Sheet'!B67</f>
        <v>609.37</v>
      </c>
      <c r="C17" s="3">
        <f>'Data Sheet'!C67</f>
        <v>750.53</v>
      </c>
      <c r="D17" s="3">
        <f>'Data Sheet'!D67</f>
        <v>825.19</v>
      </c>
      <c r="E17" s="3">
        <f>'Data Sheet'!E67</f>
        <v>1023.2</v>
      </c>
      <c r="F17" s="3">
        <f>'Data Sheet'!F67</f>
        <v>1027.2</v>
      </c>
      <c r="G17" s="3">
        <f>'Data Sheet'!G67</f>
        <v>1331.1</v>
      </c>
      <c r="H17" s="3">
        <f>'Data Sheet'!H67</f>
        <v>1764.7</v>
      </c>
      <c r="I17" s="3">
        <f>'Data Sheet'!I67</f>
        <v>2234.1999999999998</v>
      </c>
      <c r="J17" s="3">
        <f>'Data Sheet'!J67</f>
        <v>2514.9</v>
      </c>
      <c r="K17" s="3">
        <f>'Data Sheet'!K67</f>
        <v>3016.1</v>
      </c>
    </row>
    <row r="18" spans="1:11" x14ac:dyDescent="0.25">
      <c r="A18" t="s">
        <v>34</v>
      </c>
      <c r="B18" s="3">
        <f>'Data Sheet'!B68</f>
        <v>406.13</v>
      </c>
      <c r="C18" s="3">
        <f>'Data Sheet'!C68</f>
        <v>466.87</v>
      </c>
      <c r="D18" s="3">
        <f>'Data Sheet'!D68</f>
        <v>565.84</v>
      </c>
      <c r="E18" s="3">
        <f>'Data Sheet'!E68</f>
        <v>584.79999999999995</v>
      </c>
      <c r="F18" s="3">
        <f>'Data Sheet'!F68</f>
        <v>737.8</v>
      </c>
      <c r="G18" s="3">
        <f>'Data Sheet'!G68</f>
        <v>249.5</v>
      </c>
      <c r="H18" s="3">
        <f>'Data Sheet'!H68</f>
        <v>431.9</v>
      </c>
      <c r="I18" s="3">
        <f>'Data Sheet'!I68</f>
        <v>390.1</v>
      </c>
      <c r="J18" s="3">
        <f>'Data Sheet'!J68</f>
        <v>459.8</v>
      </c>
      <c r="K18" s="3">
        <f>'Data Sheet'!K68</f>
        <v>480.8</v>
      </c>
    </row>
    <row r="20" spans="1:11" x14ac:dyDescent="0.25">
      <c r="A20" t="s">
        <v>35</v>
      </c>
      <c r="B20" s="3" t="e">
        <f>IF(#REF!&gt;0,'Balance Sheet'!B17/(#REF!/365),0)</f>
        <v>#REF!</v>
      </c>
      <c r="C20" s="3" t="e">
        <f>IF(#REF!&gt;0,'Balance Sheet'!C17/(#REF!/365),0)</f>
        <v>#REF!</v>
      </c>
      <c r="D20" s="3" t="e">
        <f>IF(#REF!&gt;0,'Balance Sheet'!D17/(#REF!/365),0)</f>
        <v>#REF!</v>
      </c>
      <c r="E20" s="3" t="e">
        <f>IF(#REF!&gt;0,'Balance Sheet'!E17/(#REF!/365),0)</f>
        <v>#REF!</v>
      </c>
      <c r="F20" s="3" t="e">
        <f>IF(#REF!&gt;0,'Balance Sheet'!F17/(#REF!/365),0)</f>
        <v>#REF!</v>
      </c>
      <c r="G20" s="3" t="e">
        <f>IF(#REF!&gt;0,'Balance Sheet'!G17/(#REF!/365),0)</f>
        <v>#REF!</v>
      </c>
      <c r="H20" s="3" t="e">
        <f>IF(#REF!&gt;0,'Balance Sheet'!H17/(#REF!/365),0)</f>
        <v>#REF!</v>
      </c>
      <c r="I20" s="3" t="e">
        <f>IF(#REF!&gt;0,'Balance Sheet'!I17/(#REF!/365),0)</f>
        <v>#REF!</v>
      </c>
      <c r="J20" s="3" t="e">
        <f>IF(#REF!&gt;0,'Balance Sheet'!J17/(#REF!/365),0)</f>
        <v>#REF!</v>
      </c>
      <c r="K20" s="3" t="e">
        <f>IF(#REF!&gt;0,'Balance Sheet'!K17/(#REF!/365),0)</f>
        <v>#REF!</v>
      </c>
    </row>
    <row r="21" spans="1:11" x14ac:dyDescent="0.25">
      <c r="A21" t="s">
        <v>36</v>
      </c>
      <c r="B21" s="3" t="e">
        <f>IF('Balance Sheet'!B18&gt;0,#REF!/'Balance Sheet'!B18,0)</f>
        <v>#REF!</v>
      </c>
      <c r="C21" s="3" t="e">
        <f>IF('Balance Sheet'!C18&gt;0,#REF!/'Balance Sheet'!C18,0)</f>
        <v>#REF!</v>
      </c>
      <c r="D21" s="3" t="e">
        <f>IF('Balance Sheet'!D18&gt;0,#REF!/'Balance Sheet'!D18,0)</f>
        <v>#REF!</v>
      </c>
      <c r="E21" s="3" t="e">
        <f>IF('Balance Sheet'!E18&gt;0,#REF!/'Balance Sheet'!E18,0)</f>
        <v>#REF!</v>
      </c>
      <c r="F21" s="3" t="e">
        <f>IF('Balance Sheet'!F18&gt;0,#REF!/'Balance Sheet'!F18,0)</f>
        <v>#REF!</v>
      </c>
      <c r="G21" s="3" t="e">
        <f>IF('Balance Sheet'!G18&gt;0,#REF!/'Balance Sheet'!G18,0)</f>
        <v>#REF!</v>
      </c>
      <c r="H21" s="3" t="e">
        <f>IF('Balance Sheet'!H18&gt;0,#REF!/'Balance Sheet'!H18,0)</f>
        <v>#REF!</v>
      </c>
      <c r="I21" s="3" t="e">
        <f>IF('Balance Sheet'!I18&gt;0,#REF!/'Balance Sheet'!I18,0)</f>
        <v>#REF!</v>
      </c>
      <c r="J21" s="3" t="e">
        <f>IF('Balance Sheet'!J18&gt;0,#REF!/'Balance Sheet'!J18,0)</f>
        <v>#REF!</v>
      </c>
      <c r="K21" s="3" t="e">
        <f>IF('Balance Sheet'!K18&gt;0,#REF!/'Balance Sheet'!K18,0)</f>
        <v>#REF!</v>
      </c>
    </row>
    <row r="23" spans="1:11" s="2" customFormat="1" x14ac:dyDescent="0.25">
      <c r="A23" s="2" t="s">
        <v>37</v>
      </c>
      <c r="B23" s="5" t="e">
        <f>IF(SUM('Balance Sheet'!B4:B5)&gt;0,#REF!/SUM('Balance Sheet'!B4:B5),"")</f>
        <v>#REF!</v>
      </c>
      <c r="C23" s="5" t="e">
        <f>IF(SUM('Balance Sheet'!C4:C5)&gt;0,#REF!/SUM('Balance Sheet'!C4:C5),"")</f>
        <v>#REF!</v>
      </c>
      <c r="D23" s="5" t="e">
        <f>IF(SUM('Balance Sheet'!D4:D5)&gt;0,#REF!/SUM('Balance Sheet'!D4:D5),"")</f>
        <v>#REF!</v>
      </c>
      <c r="E23" s="5" t="e">
        <f>IF(SUM('Balance Sheet'!E4:E5)&gt;0,#REF!/SUM('Balance Sheet'!E4:E5),"")</f>
        <v>#REF!</v>
      </c>
      <c r="F23" s="5" t="e">
        <f>IF(SUM('Balance Sheet'!F4:F5)&gt;0,#REF!/SUM('Balance Sheet'!F4:F5),"")</f>
        <v>#REF!</v>
      </c>
      <c r="G23" s="5" t="e">
        <f>IF(SUM('Balance Sheet'!G4:G5)&gt;0,#REF!/SUM('Balance Sheet'!G4:G5),"")</f>
        <v>#REF!</v>
      </c>
      <c r="H23" s="5" t="e">
        <f>IF(SUM('Balance Sheet'!H4:H5)&gt;0,#REF!/SUM('Balance Sheet'!H4:H5),"")</f>
        <v>#REF!</v>
      </c>
      <c r="I23" s="5" t="e">
        <f>IF(SUM('Balance Sheet'!I4:I5)&gt;0,#REF!/SUM('Balance Sheet'!I4:I5),"")</f>
        <v>#REF!</v>
      </c>
      <c r="J23" s="5" t="e">
        <f>IF(SUM('Balance Sheet'!J4:J5)&gt;0,#REF!/SUM('Balance Sheet'!J4:J5),"")</f>
        <v>#REF!</v>
      </c>
      <c r="K23" s="5" t="e">
        <f>IF(SUM('Balance Sheet'!K4:K5)&gt;0,#REF!/SUM('Balance Sheet'!K4:K5),"")</f>
        <v>#REF!</v>
      </c>
    </row>
    <row r="24" spans="1:11" s="2" customFormat="1" x14ac:dyDescent="0.25">
      <c r="A24" s="2" t="s">
        <v>38</v>
      </c>
      <c r="B24" s="5"/>
      <c r="C24" s="5" t="e">
        <f>IF((B4+B5+B6+C4+C5+C6)&gt;0,(#REF!+#REF!)*2/(B4+B5+B6+C4+C5+C6),"")</f>
        <v>#REF!</v>
      </c>
      <c r="D24" s="5" t="e">
        <f>IF((C4+C5+C6+D4+D5+D6)&gt;0,(#REF!+#REF!)*2/(C4+C5+C6+D4+D5+D6),"")</f>
        <v>#REF!</v>
      </c>
      <c r="E24" s="5" t="e">
        <f>IF((D4+D5+D6+E4+E5+E6)&gt;0,(#REF!+#REF!)*2/(D4+D5+D6+E4+E5+E6),"")</f>
        <v>#REF!</v>
      </c>
      <c r="F24" s="5" t="e">
        <f>IF((E4+E5+E6+F4+F5+F6)&gt;0,(#REF!+#REF!)*2/(E4+E5+E6+F4+F5+F6),"")</f>
        <v>#REF!</v>
      </c>
      <c r="G24" s="5" t="e">
        <f>IF((F4+F5+F6+G4+G5+G6)&gt;0,(#REF!+#REF!)*2/(F4+F5+F6+G4+G5+G6),"")</f>
        <v>#REF!</v>
      </c>
      <c r="H24" s="5" t="e">
        <f>IF((G4+G5+G6+H4+H5+H6)&gt;0,(#REF!+#REF!)*2/(G4+G5+G6+H4+H5+H6),"")</f>
        <v>#REF!</v>
      </c>
      <c r="I24" s="5" t="e">
        <f>IF((H4+H5+H6+I4+I5+I6)&gt;0,(#REF!+#REF!)*2/(H4+H5+H6+I4+I5+I6),"")</f>
        <v>#REF!</v>
      </c>
      <c r="J24" s="5" t="e">
        <f>IF((I4+I5+I6+J4+J5+J6)&gt;0,(#REF!+#REF!)*2/(I4+I5+I6+J4+J5+J6),"")</f>
        <v>#REF!</v>
      </c>
      <c r="K24" s="5" t="e">
        <f>IF((J4+J5+J6+K4+K5+K6)&gt;0,(#REF!+#REF!)*2/(J4+J5+J6+K4+K5+K6),"")</f>
        <v>#REF!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14" activePane="bottomRight" state="frozen"/>
      <selection activeCell="C4" sqref="C4"/>
      <selection pane="topRight" activeCell="C4" sqref="C4"/>
      <selection pane="bottomLeft" activeCell="C4" sqref="C4"/>
      <selection pane="bottomRight" activeCell="B23" sqref="B23"/>
    </sheetView>
  </sheetViews>
  <sheetFormatPr defaultColWidth="8.85546875" defaultRowHeight="15" x14ac:dyDescent="0.25"/>
  <cols>
    <col min="1" max="1" width="27.7109375" style="3" bestFit="1" customWidth="1"/>
    <col min="2" max="11" width="13.42578125" style="3" bestFit="1" customWidth="1"/>
    <col min="12" max="16384" width="8.85546875" style="3"/>
  </cols>
  <sheetData>
    <row r="1" spans="1:11" s="1" customFormat="1" x14ac:dyDescent="0.25">
      <c r="A1" s="1" t="s">
        <v>0</v>
      </c>
      <c r="B1" s="1" t="s">
        <v>41</v>
      </c>
      <c r="E1" s="19" t="str">
        <f>IF(B2&lt;&gt;B3, "A NEW VERSION OF THE WORKSHEET IS AVAILABLE", "")</f>
        <v/>
      </c>
      <c r="F1" s="19"/>
      <c r="G1" s="19"/>
      <c r="H1" s="19"/>
      <c r="I1" s="19"/>
      <c r="J1" s="19"/>
      <c r="K1" s="19"/>
    </row>
    <row r="2" spans="1:11" x14ac:dyDescent="0.25">
      <c r="A2" s="1" t="s">
        <v>39</v>
      </c>
      <c r="B2" s="3">
        <v>2.1</v>
      </c>
      <c r="E2" s="20" t="s">
        <v>25</v>
      </c>
      <c r="F2" s="20"/>
      <c r="G2" s="20"/>
      <c r="H2" s="20"/>
      <c r="I2" s="20"/>
      <c r="J2" s="20"/>
      <c r="K2" s="20"/>
    </row>
    <row r="3" spans="1:11" x14ac:dyDescent="0.25">
      <c r="A3" s="1" t="s">
        <v>40</v>
      </c>
      <c r="B3" s="3">
        <v>2.1</v>
      </c>
    </row>
    <row r="4" spans="1:11" x14ac:dyDescent="0.25">
      <c r="A4" s="1"/>
    </row>
    <row r="5" spans="1:11" x14ac:dyDescent="0.25">
      <c r="A5" s="1" t="s">
        <v>42</v>
      </c>
    </row>
    <row r="6" spans="1:11" x14ac:dyDescent="0.25">
      <c r="A6" s="3" t="s">
        <v>31</v>
      </c>
      <c r="B6" s="3">
        <f>IF(B9&gt;0, B9/B8, 0)</f>
        <v>14.378467204266938</v>
      </c>
    </row>
    <row r="7" spans="1:11" x14ac:dyDescent="0.25">
      <c r="A7" s="3" t="s">
        <v>20</v>
      </c>
      <c r="B7">
        <v>5</v>
      </c>
    </row>
    <row r="8" spans="1:11" x14ac:dyDescent="0.25">
      <c r="A8" s="3" t="s">
        <v>32</v>
      </c>
      <c r="B8">
        <v>7874.5</v>
      </c>
    </row>
    <row r="9" spans="1:11" x14ac:dyDescent="0.25">
      <c r="A9" s="3" t="s">
        <v>52</v>
      </c>
      <c r="B9">
        <v>113223.24</v>
      </c>
    </row>
    <row r="15" spans="1:11" x14ac:dyDescent="0.25">
      <c r="A15" s="1" t="s">
        <v>26</v>
      </c>
    </row>
    <row r="16" spans="1:11" s="11" customFormat="1" x14ac:dyDescent="0.25">
      <c r="A16" s="10" t="s">
        <v>27</v>
      </c>
      <c r="B16" s="7">
        <v>42460</v>
      </c>
      <c r="C16" s="7">
        <v>42825</v>
      </c>
      <c r="D16" s="7">
        <v>43190</v>
      </c>
      <c r="E16" s="7">
        <v>43555</v>
      </c>
      <c r="F16" s="7">
        <v>43921</v>
      </c>
      <c r="G16" s="7">
        <v>44286</v>
      </c>
      <c r="H16" s="7">
        <v>44651</v>
      </c>
      <c r="I16" s="7">
        <v>45016</v>
      </c>
      <c r="J16" s="7">
        <v>45382</v>
      </c>
      <c r="K16" s="7">
        <v>45747</v>
      </c>
    </row>
    <row r="17" spans="1:11" s="4" customFormat="1" x14ac:dyDescent="0.25">
      <c r="A17" s="4" t="s">
        <v>3</v>
      </c>
      <c r="B17">
        <v>6149.5</v>
      </c>
      <c r="C17">
        <v>7255.7</v>
      </c>
      <c r="D17">
        <v>8243.4699999999993</v>
      </c>
      <c r="E17">
        <v>9617.4</v>
      </c>
      <c r="F17">
        <v>11246.8</v>
      </c>
      <c r="G17">
        <v>10560</v>
      </c>
      <c r="H17">
        <v>14662.6</v>
      </c>
      <c r="I17">
        <v>16612.5</v>
      </c>
      <c r="J17">
        <v>19059.2</v>
      </c>
      <c r="K17">
        <v>21794</v>
      </c>
    </row>
    <row r="18" spans="1:11" s="4" customFormat="1" x14ac:dyDescent="0.25">
      <c r="A18" s="3" t="s">
        <v>53</v>
      </c>
      <c r="B18">
        <v>3135.33</v>
      </c>
      <c r="C18">
        <v>3646.22</v>
      </c>
      <c r="D18">
        <v>4110.8500000000004</v>
      </c>
      <c r="E18">
        <v>4732.5</v>
      </c>
      <c r="F18">
        <v>5605.9</v>
      </c>
      <c r="G18">
        <v>5809.4</v>
      </c>
      <c r="H18">
        <v>7646.8</v>
      </c>
      <c r="I18">
        <v>8598.7999999999993</v>
      </c>
      <c r="J18">
        <v>9839</v>
      </c>
      <c r="K18">
        <v>11311.1</v>
      </c>
    </row>
    <row r="19" spans="1:11" s="4" customFormat="1" x14ac:dyDescent="0.25">
      <c r="A19" s="3" t="s">
        <v>54</v>
      </c>
      <c r="B19">
        <v>80.59</v>
      </c>
      <c r="C19">
        <v>47.34</v>
      </c>
      <c r="D19">
        <v>78.19</v>
      </c>
      <c r="E19">
        <v>71.599999999999994</v>
      </c>
      <c r="F19">
        <v>107</v>
      </c>
      <c r="G19">
        <v>125.2</v>
      </c>
      <c r="H19">
        <v>73.3</v>
      </c>
      <c r="I19">
        <v>24.5</v>
      </c>
      <c r="J19">
        <v>33.5</v>
      </c>
      <c r="K19">
        <v>1.1000000000000001</v>
      </c>
    </row>
    <row r="20" spans="1:11" s="4" customFormat="1" x14ac:dyDescent="0.25">
      <c r="A20" s="3" t="s">
        <v>55</v>
      </c>
      <c r="B20">
        <v>122.8</v>
      </c>
      <c r="C20">
        <v>127.89</v>
      </c>
      <c r="D20">
        <v>166.68</v>
      </c>
      <c r="E20">
        <v>183.8</v>
      </c>
      <c r="F20">
        <v>213</v>
      </c>
      <c r="G20">
        <v>169.7</v>
      </c>
      <c r="H20">
        <v>193.7</v>
      </c>
      <c r="I20">
        <v>217.5</v>
      </c>
      <c r="J20">
        <v>247.2</v>
      </c>
      <c r="K20">
        <v>266.2</v>
      </c>
    </row>
    <row r="21" spans="1:11" s="4" customFormat="1" x14ac:dyDescent="0.25">
      <c r="A21" s="3" t="s">
        <v>56</v>
      </c>
      <c r="B21">
        <v>143.36000000000001</v>
      </c>
      <c r="C21">
        <v>342.51</v>
      </c>
      <c r="D21">
        <v>276.52</v>
      </c>
      <c r="E21">
        <v>892.9</v>
      </c>
      <c r="F21">
        <v>1051.7</v>
      </c>
      <c r="G21">
        <v>1100.2</v>
      </c>
      <c r="H21">
        <v>1798.6</v>
      </c>
      <c r="I21">
        <v>1988.3</v>
      </c>
      <c r="J21">
        <v>2305.1</v>
      </c>
      <c r="K21">
        <v>2601.1999999999998</v>
      </c>
    </row>
    <row r="22" spans="1:11" s="4" customFormat="1" x14ac:dyDescent="0.25">
      <c r="A22" s="3" t="s">
        <v>57</v>
      </c>
      <c r="B22">
        <v>1023.94</v>
      </c>
      <c r="C22">
        <v>1196.8900000000001</v>
      </c>
      <c r="D22">
        <v>1404.98</v>
      </c>
      <c r="E22">
        <v>1598.9</v>
      </c>
      <c r="F22">
        <v>1853.9</v>
      </c>
      <c r="G22">
        <v>1602.1</v>
      </c>
      <c r="H22">
        <v>1788.3</v>
      </c>
      <c r="I22">
        <v>2179.8000000000002</v>
      </c>
      <c r="J22">
        <v>2497</v>
      </c>
      <c r="K22">
        <v>2773.6</v>
      </c>
    </row>
    <row r="23" spans="1:11" s="4" customFormat="1" x14ac:dyDescent="0.25">
      <c r="A23" s="3" t="s">
        <v>58</v>
      </c>
      <c r="B23">
        <v>976.21</v>
      </c>
      <c r="C23">
        <v>1168.6199999999999</v>
      </c>
      <c r="D23">
        <v>1431.98</v>
      </c>
      <c r="E23">
        <v>1124.9000000000001</v>
      </c>
      <c r="F23">
        <v>903</v>
      </c>
      <c r="G23">
        <v>623.70000000000005</v>
      </c>
      <c r="H23">
        <v>985.5</v>
      </c>
      <c r="I23">
        <v>1461.2</v>
      </c>
      <c r="J23">
        <v>1671.8</v>
      </c>
      <c r="K23">
        <v>1632.8</v>
      </c>
    </row>
    <row r="24" spans="1:11" s="4" customFormat="1" x14ac:dyDescent="0.25">
      <c r="A24" s="3" t="s">
        <v>59</v>
      </c>
      <c r="B24">
        <v>144.19999999999999</v>
      </c>
      <c r="C24">
        <v>87.12</v>
      </c>
      <c r="D24">
        <v>129.43</v>
      </c>
      <c r="E24">
        <v>86.4</v>
      </c>
      <c r="F24">
        <v>135.4</v>
      </c>
      <c r="G24">
        <v>239.8</v>
      </c>
      <c r="H24">
        <v>133.9</v>
      </c>
      <c r="I24">
        <v>126.8</v>
      </c>
      <c r="J24">
        <v>138.30000000000001</v>
      </c>
      <c r="K24">
        <v>177</v>
      </c>
    </row>
    <row r="25" spans="1:11" s="4" customFormat="1" x14ac:dyDescent="0.25">
      <c r="A25" s="4" t="s">
        <v>6</v>
      </c>
      <c r="B25">
        <v>91.73</v>
      </c>
      <c r="C25">
        <v>59.68</v>
      </c>
      <c r="D25">
        <v>24.34</v>
      </c>
      <c r="E25">
        <v>25.5</v>
      </c>
      <c r="F25">
        <v>221.6</v>
      </c>
      <c r="G25">
        <v>102.7</v>
      </c>
      <c r="H25">
        <v>368.3</v>
      </c>
      <c r="I25">
        <v>75.3</v>
      </c>
      <c r="J25">
        <v>122.6</v>
      </c>
      <c r="K25">
        <v>221.9</v>
      </c>
    </row>
    <row r="26" spans="1:11" s="4" customFormat="1" x14ac:dyDescent="0.25">
      <c r="A26" s="4" t="s">
        <v>7</v>
      </c>
      <c r="B26">
        <v>263.83</v>
      </c>
      <c r="C26">
        <v>314.04000000000002</v>
      </c>
      <c r="D26">
        <v>359.03</v>
      </c>
      <c r="E26">
        <v>395.5</v>
      </c>
      <c r="F26">
        <v>619.70000000000005</v>
      </c>
      <c r="G26">
        <v>573.1</v>
      </c>
      <c r="H26">
        <v>600.70000000000005</v>
      </c>
      <c r="I26">
        <v>615.4</v>
      </c>
      <c r="J26">
        <v>687</v>
      </c>
      <c r="K26">
        <v>757.5</v>
      </c>
    </row>
    <row r="27" spans="1:11" s="4" customFormat="1" x14ac:dyDescent="0.25">
      <c r="A27" s="4" t="s">
        <v>8</v>
      </c>
      <c r="B27">
        <v>180.02</v>
      </c>
      <c r="C27">
        <v>257.35000000000002</v>
      </c>
      <c r="D27">
        <v>295.07</v>
      </c>
      <c r="E27">
        <v>327</v>
      </c>
      <c r="F27">
        <v>532.79999999999995</v>
      </c>
      <c r="G27">
        <v>449.2</v>
      </c>
      <c r="H27">
        <v>378.6</v>
      </c>
      <c r="I27">
        <v>380.8</v>
      </c>
      <c r="J27">
        <v>449.4</v>
      </c>
      <c r="K27">
        <v>458.5</v>
      </c>
    </row>
    <row r="28" spans="1:11" s="4" customFormat="1" x14ac:dyDescent="0.25">
      <c r="A28" s="4" t="s">
        <v>9</v>
      </c>
      <c r="B28">
        <v>332.13</v>
      </c>
      <c r="C28">
        <v>222.08</v>
      </c>
      <c r="D28">
        <v>171.46</v>
      </c>
      <c r="E28">
        <v>372.6</v>
      </c>
      <c r="F28">
        <v>660</v>
      </c>
      <c r="G28">
        <v>220.7</v>
      </c>
      <c r="H28">
        <v>1578.1</v>
      </c>
      <c r="I28">
        <v>1143.7</v>
      </c>
      <c r="J28">
        <v>1380.5</v>
      </c>
      <c r="K28">
        <v>2039.1</v>
      </c>
    </row>
    <row r="29" spans="1:11" s="4" customFormat="1" x14ac:dyDescent="0.25">
      <c r="A29" s="4" t="s">
        <v>10</v>
      </c>
      <c r="B29">
        <v>96.9</v>
      </c>
      <c r="C29">
        <v>90.96</v>
      </c>
      <c r="D29">
        <v>111.91</v>
      </c>
      <c r="E29">
        <v>173.4</v>
      </c>
      <c r="F29">
        <v>225.2</v>
      </c>
      <c r="G29">
        <v>84.7</v>
      </c>
      <c r="H29">
        <v>477</v>
      </c>
      <c r="I29">
        <v>256.2</v>
      </c>
      <c r="J29">
        <v>445.5</v>
      </c>
      <c r="K29">
        <v>534</v>
      </c>
    </row>
    <row r="30" spans="1:11" s="4" customFormat="1" x14ac:dyDescent="0.25">
      <c r="A30" s="4" t="s">
        <v>11</v>
      </c>
      <c r="B30">
        <v>236.38</v>
      </c>
      <c r="C30">
        <v>220.99</v>
      </c>
      <c r="D30">
        <v>117.42</v>
      </c>
      <c r="E30">
        <v>236</v>
      </c>
      <c r="F30">
        <v>454.9</v>
      </c>
      <c r="G30">
        <v>150.4</v>
      </c>
      <c r="H30">
        <v>1055.5999999999999</v>
      </c>
      <c r="I30">
        <v>819.1</v>
      </c>
      <c r="J30">
        <v>898.6</v>
      </c>
      <c r="K30">
        <v>1445.9</v>
      </c>
    </row>
    <row r="31" spans="1:11" s="4" customFormat="1" x14ac:dyDescent="0.25">
      <c r="A31" s="4" t="s">
        <v>43</v>
      </c>
      <c r="B31">
        <v>83.47</v>
      </c>
      <c r="C31">
        <v>83.47</v>
      </c>
      <c r="D31">
        <v>69.56</v>
      </c>
      <c r="E31">
        <v>83.52</v>
      </c>
      <c r="F31">
        <v>83.52</v>
      </c>
      <c r="G31">
        <v>43.14</v>
      </c>
      <c r="H31">
        <v>168.96</v>
      </c>
      <c r="I31">
        <v>215.7</v>
      </c>
      <c r="J31">
        <v>230.08</v>
      </c>
      <c r="K31">
        <v>182.05</v>
      </c>
    </row>
    <row r="32" spans="1:11" s="4" customFormat="1" x14ac:dyDescent="0.25"/>
    <row r="33" spans="1:11" x14ac:dyDescent="0.25">
      <c r="A33" s="4"/>
    </row>
    <row r="34" spans="1:11" x14ac:dyDescent="0.25">
      <c r="A34" s="4"/>
    </row>
    <row r="35" spans="1:11" x14ac:dyDescent="0.25">
      <c r="A35" s="4"/>
    </row>
    <row r="36" spans="1:11" x14ac:dyDescent="0.25">
      <c r="A36" s="4"/>
    </row>
    <row r="37" spans="1:11" x14ac:dyDescent="0.25">
      <c r="A37" s="4"/>
    </row>
    <row r="38" spans="1:11" x14ac:dyDescent="0.25">
      <c r="A38" s="4"/>
    </row>
    <row r="39" spans="1:11" x14ac:dyDescent="0.25">
      <c r="A39" s="4"/>
    </row>
    <row r="40" spans="1:11" x14ac:dyDescent="0.25">
      <c r="A40" s="1" t="s">
        <v>28</v>
      </c>
    </row>
    <row r="41" spans="1:11" s="11" customFormat="1" x14ac:dyDescent="0.25">
      <c r="A41" s="10" t="s">
        <v>27</v>
      </c>
      <c r="B41" s="7">
        <v>45016</v>
      </c>
      <c r="C41" s="7">
        <v>45107</v>
      </c>
      <c r="D41" s="7">
        <v>45199</v>
      </c>
      <c r="E41" s="7">
        <v>45291</v>
      </c>
      <c r="F41" s="7">
        <v>45382</v>
      </c>
      <c r="G41" s="7">
        <v>45473</v>
      </c>
      <c r="H41" s="7">
        <v>45565</v>
      </c>
      <c r="I41" s="7">
        <v>45657</v>
      </c>
      <c r="J41" s="7">
        <v>45747</v>
      </c>
      <c r="K41" s="7">
        <v>45838</v>
      </c>
    </row>
    <row r="42" spans="1:11" s="4" customFormat="1" x14ac:dyDescent="0.25">
      <c r="A42" s="4" t="s">
        <v>3</v>
      </c>
      <c r="B42">
        <v>4302.2</v>
      </c>
      <c r="C42">
        <v>4417.8</v>
      </c>
      <c r="D42">
        <v>4846.8999999999996</v>
      </c>
      <c r="E42">
        <v>4850.6000000000004</v>
      </c>
      <c r="F42">
        <v>4943.8999999999996</v>
      </c>
      <c r="G42">
        <v>5085.6000000000004</v>
      </c>
      <c r="H42">
        <v>5589.3</v>
      </c>
      <c r="I42">
        <v>5526.9</v>
      </c>
      <c r="J42">
        <v>5592.2</v>
      </c>
      <c r="K42">
        <v>5842.1</v>
      </c>
    </row>
    <row r="43" spans="1:11" s="4" customFormat="1" x14ac:dyDescent="0.25">
      <c r="A43" s="4" t="s">
        <v>4</v>
      </c>
      <c r="B43">
        <v>3814.1</v>
      </c>
      <c r="C43">
        <v>3908.8</v>
      </c>
      <c r="D43">
        <v>4219.3999999999996</v>
      </c>
      <c r="E43">
        <v>4236.8999999999996</v>
      </c>
      <c r="F43">
        <v>4303.3999999999996</v>
      </c>
      <c r="G43">
        <v>4410.5</v>
      </c>
      <c r="H43">
        <v>4773.8</v>
      </c>
      <c r="I43">
        <v>4765.3999999999996</v>
      </c>
      <c r="J43">
        <v>4822.5</v>
      </c>
      <c r="K43">
        <v>4990.2</v>
      </c>
    </row>
    <row r="44" spans="1:11" s="4" customFormat="1" x14ac:dyDescent="0.25">
      <c r="A44" s="4" t="s">
        <v>6</v>
      </c>
      <c r="B44">
        <v>20</v>
      </c>
      <c r="C44">
        <v>34.1</v>
      </c>
      <c r="D44">
        <v>26.2</v>
      </c>
      <c r="E44">
        <v>29.2</v>
      </c>
      <c r="F44">
        <v>36.700000000000003</v>
      </c>
      <c r="G44">
        <v>48.7</v>
      </c>
      <c r="H44">
        <v>43.9</v>
      </c>
      <c r="I44">
        <v>69.099999999999994</v>
      </c>
      <c r="J44">
        <v>71.599999999999994</v>
      </c>
      <c r="K44">
        <v>53.8</v>
      </c>
    </row>
    <row r="45" spans="1:11" s="4" customFormat="1" x14ac:dyDescent="0.25">
      <c r="A45" s="4" t="s">
        <v>7</v>
      </c>
      <c r="B45">
        <v>159.1</v>
      </c>
      <c r="C45">
        <v>166.9</v>
      </c>
      <c r="D45">
        <v>163.4</v>
      </c>
      <c r="E45">
        <v>167</v>
      </c>
      <c r="F45">
        <v>189.7</v>
      </c>
      <c r="G45">
        <v>177.4</v>
      </c>
      <c r="H45">
        <v>184.5</v>
      </c>
      <c r="I45">
        <v>184.6</v>
      </c>
      <c r="J45">
        <v>211</v>
      </c>
      <c r="K45">
        <v>214.7</v>
      </c>
    </row>
    <row r="46" spans="1:11" s="4" customFormat="1" x14ac:dyDescent="0.25">
      <c r="A46" s="4" t="s">
        <v>8</v>
      </c>
      <c r="B46">
        <v>95.4</v>
      </c>
      <c r="C46">
        <v>106.2</v>
      </c>
      <c r="D46">
        <v>111.3</v>
      </c>
      <c r="E46">
        <v>112.6</v>
      </c>
      <c r="F46">
        <v>119.3</v>
      </c>
      <c r="G46">
        <v>116.4</v>
      </c>
      <c r="H46">
        <v>117.5</v>
      </c>
      <c r="I46">
        <v>109.8</v>
      </c>
      <c r="J46">
        <v>114.8</v>
      </c>
      <c r="K46">
        <v>108.3</v>
      </c>
    </row>
    <row r="47" spans="1:11" s="4" customFormat="1" x14ac:dyDescent="0.25">
      <c r="A47" s="4" t="s">
        <v>9</v>
      </c>
      <c r="B47">
        <v>253.6</v>
      </c>
      <c r="C47">
        <v>270</v>
      </c>
      <c r="D47">
        <v>379</v>
      </c>
      <c r="E47">
        <v>363.3</v>
      </c>
      <c r="F47">
        <v>368.2</v>
      </c>
      <c r="G47">
        <v>430</v>
      </c>
      <c r="H47">
        <v>557.4</v>
      </c>
      <c r="I47">
        <v>536.20000000000005</v>
      </c>
      <c r="J47">
        <v>515.5</v>
      </c>
      <c r="K47">
        <v>582.70000000000005</v>
      </c>
    </row>
    <row r="48" spans="1:11" s="4" customFormat="1" x14ac:dyDescent="0.25">
      <c r="A48" s="4" t="s">
        <v>10</v>
      </c>
      <c r="B48">
        <v>108</v>
      </c>
      <c r="C48">
        <v>96.6</v>
      </c>
      <c r="D48">
        <v>130.19999999999999</v>
      </c>
      <c r="E48">
        <v>108.9</v>
      </c>
      <c r="F48">
        <v>109.8</v>
      </c>
      <c r="G48">
        <v>114.5</v>
      </c>
      <c r="H48">
        <v>161.69999999999999</v>
      </c>
      <c r="I48">
        <v>156.80000000000001</v>
      </c>
      <c r="J48">
        <v>101</v>
      </c>
      <c r="K48">
        <v>141.69999999999999</v>
      </c>
    </row>
    <row r="49" spans="1:11" s="4" customFormat="1" x14ac:dyDescent="0.25">
      <c r="A49" s="4" t="s">
        <v>11</v>
      </c>
      <c r="B49">
        <v>144.5</v>
      </c>
      <c r="C49">
        <v>166.6</v>
      </c>
      <c r="D49">
        <v>232.9</v>
      </c>
      <c r="E49">
        <v>245.3</v>
      </c>
      <c r="F49">
        <v>253.8</v>
      </c>
      <c r="G49">
        <v>305.2</v>
      </c>
      <c r="H49">
        <v>378.8</v>
      </c>
      <c r="I49">
        <v>372.3</v>
      </c>
      <c r="J49">
        <v>389.6</v>
      </c>
      <c r="K49">
        <v>432.8</v>
      </c>
    </row>
    <row r="50" spans="1:11" x14ac:dyDescent="0.25">
      <c r="A50" s="4" t="s">
        <v>5</v>
      </c>
      <c r="B50">
        <v>488.1</v>
      </c>
      <c r="C50">
        <v>509</v>
      </c>
      <c r="D50">
        <v>627.5</v>
      </c>
      <c r="E50">
        <v>613.70000000000005</v>
      </c>
      <c r="F50">
        <v>640.5</v>
      </c>
      <c r="G50">
        <v>675.1</v>
      </c>
      <c r="H50">
        <v>815.5</v>
      </c>
      <c r="I50">
        <v>761.5</v>
      </c>
      <c r="J50">
        <v>769.7</v>
      </c>
      <c r="K50">
        <v>851.9</v>
      </c>
    </row>
    <row r="51" spans="1:11" x14ac:dyDescent="0.25">
      <c r="A51" s="4"/>
    </row>
    <row r="52" spans="1:11" x14ac:dyDescent="0.25">
      <c r="A52" s="4"/>
    </row>
    <row r="53" spans="1:11" x14ac:dyDescent="0.25">
      <c r="A53" s="4"/>
    </row>
    <row r="54" spans="1:11" x14ac:dyDescent="0.25">
      <c r="A54" s="4"/>
    </row>
    <row r="55" spans="1:11" x14ac:dyDescent="0.25">
      <c r="A55" s="1" t="s">
        <v>29</v>
      </c>
    </row>
    <row r="56" spans="1:11" s="11" customFormat="1" x14ac:dyDescent="0.25">
      <c r="A56" s="10" t="s">
        <v>27</v>
      </c>
      <c r="B56" s="7">
        <v>42460</v>
      </c>
      <c r="C56" s="7">
        <v>42825</v>
      </c>
      <c r="D56" s="7">
        <v>43190</v>
      </c>
      <c r="E56" s="7">
        <v>43555</v>
      </c>
      <c r="F56" s="7">
        <v>43921</v>
      </c>
      <c r="G56" s="7">
        <v>44286</v>
      </c>
      <c r="H56" s="7">
        <v>44651</v>
      </c>
      <c r="I56" s="7">
        <v>45016</v>
      </c>
      <c r="J56" s="7">
        <v>45382</v>
      </c>
      <c r="K56" s="7">
        <v>45747</v>
      </c>
    </row>
    <row r="57" spans="1:11" x14ac:dyDescent="0.25">
      <c r="A57" s="4" t="s">
        <v>13</v>
      </c>
      <c r="B57">
        <v>69.56</v>
      </c>
      <c r="C57">
        <v>69.56</v>
      </c>
      <c r="D57">
        <v>69.56</v>
      </c>
      <c r="E57">
        <v>69.599999999999994</v>
      </c>
      <c r="F57">
        <v>69.599999999999994</v>
      </c>
      <c r="G57">
        <v>71.900000000000006</v>
      </c>
      <c r="H57">
        <v>71.900000000000006</v>
      </c>
      <c r="I57">
        <v>71.900000000000006</v>
      </c>
      <c r="J57">
        <v>71.900000000000006</v>
      </c>
      <c r="K57">
        <v>71.900000000000006</v>
      </c>
    </row>
    <row r="58" spans="1:11" x14ac:dyDescent="0.25">
      <c r="A58" s="4" t="s">
        <v>14</v>
      </c>
      <c r="B58">
        <v>3261.57</v>
      </c>
      <c r="C58">
        <v>3243.64</v>
      </c>
      <c r="D58">
        <v>3181.94</v>
      </c>
      <c r="E58">
        <v>3263.9</v>
      </c>
      <c r="F58">
        <v>3269.5</v>
      </c>
      <c r="G58">
        <v>4530.6000000000004</v>
      </c>
      <c r="H58">
        <v>5551.4</v>
      </c>
      <c r="I58">
        <v>6125.5</v>
      </c>
      <c r="J58">
        <v>6863.5</v>
      </c>
      <c r="K58">
        <v>8140.4</v>
      </c>
    </row>
    <row r="59" spans="1:11" x14ac:dyDescent="0.25">
      <c r="A59" s="4" t="s">
        <v>44</v>
      </c>
      <c r="B59">
        <v>2833.52</v>
      </c>
      <c r="C59">
        <v>3125.29</v>
      </c>
      <c r="D59">
        <v>3426.64</v>
      </c>
      <c r="E59">
        <v>3673.2</v>
      </c>
      <c r="F59">
        <v>3595.6</v>
      </c>
      <c r="G59">
        <v>4159.8</v>
      </c>
      <c r="H59">
        <v>4068.1</v>
      </c>
      <c r="I59">
        <v>4332.3999999999996</v>
      </c>
      <c r="J59">
        <v>5332.6</v>
      </c>
      <c r="K59">
        <v>7864.3</v>
      </c>
    </row>
    <row r="60" spans="1:11" x14ac:dyDescent="0.25">
      <c r="A60" s="4" t="s">
        <v>45</v>
      </c>
      <c r="B60">
        <v>1195.1500000000001</v>
      </c>
      <c r="C60">
        <v>1664.52</v>
      </c>
      <c r="D60">
        <v>1917.48</v>
      </c>
      <c r="E60">
        <v>2159.1999999999998</v>
      </c>
      <c r="F60">
        <v>4354.1000000000004</v>
      </c>
      <c r="G60">
        <v>2629.3</v>
      </c>
      <c r="H60">
        <v>3569.6</v>
      </c>
      <c r="I60">
        <v>3885.9</v>
      </c>
      <c r="J60">
        <v>4474.2</v>
      </c>
      <c r="K60">
        <v>4567.7</v>
      </c>
    </row>
    <row r="61" spans="1:11" s="1" customFormat="1" x14ac:dyDescent="0.25">
      <c r="A61" s="1" t="s">
        <v>15</v>
      </c>
      <c r="B61">
        <v>7359.8</v>
      </c>
      <c r="C61">
        <v>8103.01</v>
      </c>
      <c r="D61">
        <v>8595.6200000000008</v>
      </c>
      <c r="E61">
        <v>9165.9</v>
      </c>
      <c r="F61">
        <v>11288.8</v>
      </c>
      <c r="G61">
        <v>11391.6</v>
      </c>
      <c r="H61">
        <v>13261</v>
      </c>
      <c r="I61">
        <v>14415.7</v>
      </c>
      <c r="J61">
        <v>16742.2</v>
      </c>
      <c r="K61">
        <v>20644.3</v>
      </c>
    </row>
    <row r="62" spans="1:11" x14ac:dyDescent="0.25">
      <c r="A62" s="4" t="s">
        <v>16</v>
      </c>
      <c r="B62">
        <v>3997.42</v>
      </c>
      <c r="C62">
        <v>4591.0600000000004</v>
      </c>
      <c r="D62">
        <v>4772.8599999999997</v>
      </c>
      <c r="E62">
        <v>4981.6000000000004</v>
      </c>
      <c r="F62">
        <v>7432.1</v>
      </c>
      <c r="G62">
        <v>6778.3</v>
      </c>
      <c r="H62">
        <v>8295.6</v>
      </c>
      <c r="I62">
        <v>8519.7999999999993</v>
      </c>
      <c r="J62">
        <v>9663.9</v>
      </c>
      <c r="K62">
        <v>10988.2</v>
      </c>
    </row>
    <row r="63" spans="1:11" x14ac:dyDescent="0.25">
      <c r="A63" s="4" t="s">
        <v>17</v>
      </c>
      <c r="B63">
        <v>561.55999999999995</v>
      </c>
      <c r="C63">
        <v>346.86</v>
      </c>
      <c r="D63">
        <v>712.2</v>
      </c>
      <c r="E63">
        <v>821.8</v>
      </c>
      <c r="F63">
        <v>235.6</v>
      </c>
      <c r="G63">
        <v>233.9</v>
      </c>
      <c r="H63">
        <v>45.5</v>
      </c>
      <c r="I63">
        <v>609.9</v>
      </c>
      <c r="J63">
        <v>872.8</v>
      </c>
      <c r="K63">
        <v>921</v>
      </c>
    </row>
    <row r="64" spans="1:11" x14ac:dyDescent="0.25">
      <c r="A64" s="4" t="s">
        <v>18</v>
      </c>
      <c r="B64">
        <v>352.38</v>
      </c>
      <c r="C64">
        <v>406.05</v>
      </c>
      <c r="D64">
        <v>351.99</v>
      </c>
      <c r="E64">
        <v>461.6</v>
      </c>
      <c r="F64">
        <v>434.1</v>
      </c>
      <c r="G64">
        <v>1342.7</v>
      </c>
      <c r="H64">
        <v>816.1</v>
      </c>
      <c r="I64">
        <v>573.6</v>
      </c>
      <c r="J64">
        <v>986.1</v>
      </c>
      <c r="K64">
        <v>2486.8000000000002</v>
      </c>
    </row>
    <row r="65" spans="1:11" x14ac:dyDescent="0.25">
      <c r="A65" s="4" t="s">
        <v>46</v>
      </c>
      <c r="B65">
        <v>2448.44</v>
      </c>
      <c r="C65">
        <v>2759.04</v>
      </c>
      <c r="D65">
        <v>2758.57</v>
      </c>
      <c r="E65">
        <v>2900.9</v>
      </c>
      <c r="F65">
        <v>3187</v>
      </c>
      <c r="G65">
        <v>3036.7</v>
      </c>
      <c r="H65">
        <v>4103.8</v>
      </c>
      <c r="I65">
        <v>4712.3999999999996</v>
      </c>
      <c r="J65">
        <v>5219.3999999999996</v>
      </c>
      <c r="K65">
        <v>6248.3</v>
      </c>
    </row>
    <row r="66" spans="1:11" s="1" customFormat="1" x14ac:dyDescent="0.25">
      <c r="A66" s="1" t="s">
        <v>15</v>
      </c>
      <c r="B66">
        <v>7359.8</v>
      </c>
      <c r="C66">
        <v>8103.01</v>
      </c>
      <c r="D66">
        <v>8595.6200000000008</v>
      </c>
      <c r="E66">
        <v>9165.9</v>
      </c>
      <c r="F66">
        <v>11288.8</v>
      </c>
      <c r="G66">
        <v>11391.6</v>
      </c>
      <c r="H66">
        <v>13261</v>
      </c>
      <c r="I66">
        <v>14415.7</v>
      </c>
      <c r="J66">
        <v>16742.2</v>
      </c>
      <c r="K66">
        <v>20644.3</v>
      </c>
    </row>
    <row r="67" spans="1:11" s="4" customFormat="1" x14ac:dyDescent="0.25">
      <c r="A67" s="4" t="s">
        <v>51</v>
      </c>
      <c r="B67">
        <v>609.37</v>
      </c>
      <c r="C67">
        <v>750.53</v>
      </c>
      <c r="D67">
        <v>825.19</v>
      </c>
      <c r="E67">
        <v>1023.2</v>
      </c>
      <c r="F67">
        <v>1027.2</v>
      </c>
      <c r="G67">
        <v>1331.1</v>
      </c>
      <c r="H67">
        <v>1764.7</v>
      </c>
      <c r="I67">
        <v>2234.1999999999998</v>
      </c>
      <c r="J67">
        <v>2514.9</v>
      </c>
      <c r="K67">
        <v>3016.1</v>
      </c>
    </row>
    <row r="68" spans="1:11" x14ac:dyDescent="0.25">
      <c r="A68" s="4" t="s">
        <v>34</v>
      </c>
      <c r="B68">
        <v>406.13</v>
      </c>
      <c r="C68">
        <v>466.87</v>
      </c>
      <c r="D68">
        <v>565.84</v>
      </c>
      <c r="E68">
        <v>584.79999999999995</v>
      </c>
      <c r="F68">
        <v>737.8</v>
      </c>
      <c r="G68">
        <v>249.5</v>
      </c>
      <c r="H68">
        <v>431.9</v>
      </c>
      <c r="I68">
        <v>390.1</v>
      </c>
      <c r="J68">
        <v>459.8</v>
      </c>
      <c r="K68">
        <v>480.8</v>
      </c>
    </row>
    <row r="69" spans="1:11" x14ac:dyDescent="0.25">
      <c r="A69" s="3" t="s">
        <v>60</v>
      </c>
      <c r="B69">
        <v>378.79</v>
      </c>
      <c r="C69">
        <v>524.5</v>
      </c>
      <c r="D69">
        <v>417.25</v>
      </c>
      <c r="E69">
        <v>346.9</v>
      </c>
      <c r="F69">
        <v>466.8</v>
      </c>
      <c r="G69">
        <v>724.4</v>
      </c>
      <c r="H69">
        <v>924</v>
      </c>
      <c r="I69">
        <v>775.8</v>
      </c>
      <c r="J69">
        <v>933.8</v>
      </c>
      <c r="K69">
        <v>1360.2</v>
      </c>
    </row>
    <row r="70" spans="1:11" x14ac:dyDescent="0.25">
      <c r="A70" s="3" t="s">
        <v>47</v>
      </c>
      <c r="B70">
        <v>139125160</v>
      </c>
      <c r="C70">
        <v>139125160</v>
      </c>
      <c r="D70">
        <v>139125160</v>
      </c>
      <c r="E70">
        <v>139125159</v>
      </c>
      <c r="F70">
        <v>139125159</v>
      </c>
      <c r="G70">
        <v>143784657</v>
      </c>
      <c r="H70">
        <v>143784657</v>
      </c>
      <c r="I70">
        <v>143784657</v>
      </c>
      <c r="J70">
        <v>143784657</v>
      </c>
      <c r="K70">
        <v>143784657</v>
      </c>
    </row>
    <row r="71" spans="1:11" x14ac:dyDescent="0.25">
      <c r="A71" s="3" t="s">
        <v>48</v>
      </c>
    </row>
    <row r="72" spans="1:11" x14ac:dyDescent="0.25">
      <c r="A72" s="3" t="s">
        <v>61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</row>
    <row r="74" spans="1:11" x14ac:dyDescent="0.25">
      <c r="A74" s="4"/>
    </row>
    <row r="75" spans="1:11" x14ac:dyDescent="0.25">
      <c r="A75" s="4"/>
    </row>
    <row r="76" spans="1:11" x14ac:dyDescent="0.25">
      <c r="A76" s="4"/>
    </row>
    <row r="77" spans="1:11" x14ac:dyDescent="0.25">
      <c r="A77" s="4"/>
    </row>
    <row r="78" spans="1:11" x14ac:dyDescent="0.25">
      <c r="A78" s="4"/>
    </row>
    <row r="79" spans="1:11" x14ac:dyDescent="0.25">
      <c r="A79" s="4"/>
    </row>
    <row r="80" spans="1:11" x14ac:dyDescent="0.25">
      <c r="A80" s="1" t="s">
        <v>30</v>
      </c>
    </row>
    <row r="81" spans="1:11" s="11" customFormat="1" x14ac:dyDescent="0.25">
      <c r="A81" s="10" t="s">
        <v>27</v>
      </c>
      <c r="B81" s="7">
        <v>42460</v>
      </c>
      <c r="C81" s="7">
        <v>42825</v>
      </c>
      <c r="D81" s="7">
        <v>43190</v>
      </c>
      <c r="E81" s="7">
        <v>43555</v>
      </c>
      <c r="F81" s="7">
        <v>43921</v>
      </c>
      <c r="G81" s="7">
        <v>44286</v>
      </c>
      <c r="H81" s="7">
        <v>44651</v>
      </c>
      <c r="I81" s="7">
        <v>45016</v>
      </c>
      <c r="J81" s="7">
        <v>45382</v>
      </c>
      <c r="K81" s="7">
        <v>45747</v>
      </c>
    </row>
    <row r="82" spans="1:11" s="1" customFormat="1" x14ac:dyDescent="0.25">
      <c r="A82" s="4" t="s">
        <v>21</v>
      </c>
      <c r="B82">
        <v>597.16999999999996</v>
      </c>
      <c r="C82">
        <v>622.54999999999995</v>
      </c>
      <c r="D82">
        <v>536.96</v>
      </c>
      <c r="E82">
        <v>905.2</v>
      </c>
      <c r="F82">
        <v>1292.9000000000001</v>
      </c>
      <c r="G82">
        <v>1264.5999999999999</v>
      </c>
      <c r="H82">
        <v>1696</v>
      </c>
      <c r="I82">
        <v>1376.9</v>
      </c>
      <c r="J82">
        <v>1920.2</v>
      </c>
      <c r="K82">
        <v>2136.4</v>
      </c>
    </row>
    <row r="83" spans="1:11" s="4" customFormat="1" x14ac:dyDescent="0.25">
      <c r="A83" s="4" t="s">
        <v>22</v>
      </c>
      <c r="B83">
        <v>-888.21</v>
      </c>
      <c r="C83">
        <v>-1151.8800000000001</v>
      </c>
      <c r="D83">
        <v>-404.91</v>
      </c>
      <c r="E83">
        <v>-710.6</v>
      </c>
      <c r="F83">
        <v>-288.8</v>
      </c>
      <c r="G83">
        <v>-880</v>
      </c>
      <c r="H83">
        <v>-746.6</v>
      </c>
      <c r="I83">
        <v>-856.8</v>
      </c>
      <c r="J83">
        <v>-1537.1</v>
      </c>
      <c r="K83">
        <v>-3380.6</v>
      </c>
    </row>
    <row r="84" spans="1:11" s="4" customFormat="1" x14ac:dyDescent="0.25">
      <c r="A84" s="4" t="s">
        <v>23</v>
      </c>
      <c r="B84">
        <v>329.93</v>
      </c>
      <c r="C84">
        <v>476.96</v>
      </c>
      <c r="D84">
        <v>-108.5</v>
      </c>
      <c r="E84">
        <v>-214.7</v>
      </c>
      <c r="F84">
        <v>-909.6</v>
      </c>
      <c r="G84">
        <v>-340.1</v>
      </c>
      <c r="H84">
        <v>-791.6</v>
      </c>
      <c r="I84">
        <v>-633.20000000000005</v>
      </c>
      <c r="J84">
        <v>-311</v>
      </c>
      <c r="K84">
        <v>1316.8</v>
      </c>
    </row>
    <row r="85" spans="1:11" s="1" customFormat="1" x14ac:dyDescent="0.25">
      <c r="A85" s="4" t="s">
        <v>24</v>
      </c>
      <c r="B85">
        <v>38.89</v>
      </c>
      <c r="C85">
        <v>-52.37</v>
      </c>
      <c r="D85">
        <v>23.55</v>
      </c>
      <c r="E85">
        <v>-20.100000000000001</v>
      </c>
      <c r="F85">
        <v>94.5</v>
      </c>
      <c r="G85">
        <v>44.5</v>
      </c>
      <c r="H85">
        <v>157.80000000000001</v>
      </c>
      <c r="I85">
        <v>-113.1</v>
      </c>
      <c r="J85">
        <v>72.099999999999994</v>
      </c>
      <c r="K85">
        <v>72.599999999999994</v>
      </c>
    </row>
    <row r="86" spans="1:11" x14ac:dyDescent="0.25">
      <c r="A86" s="4"/>
    </row>
    <row r="87" spans="1:11" x14ac:dyDescent="0.25">
      <c r="A87" s="4"/>
    </row>
    <row r="88" spans="1:11" x14ac:dyDescent="0.25">
      <c r="A88" s="4"/>
    </row>
    <row r="89" spans="1:11" x14ac:dyDescent="0.25">
      <c r="A89" s="4"/>
    </row>
    <row r="90" spans="1:11" s="1" customFormat="1" x14ac:dyDescent="0.25">
      <c r="A90" s="1" t="s">
        <v>50</v>
      </c>
      <c r="B90">
        <v>1329.3</v>
      </c>
      <c r="C90">
        <v>1165.1500000000001</v>
      </c>
      <c r="D90">
        <v>1064.6500000000001</v>
      </c>
      <c r="E90">
        <v>1227.5999999999999</v>
      </c>
      <c r="F90">
        <v>1139.05</v>
      </c>
      <c r="G90">
        <v>2902.65</v>
      </c>
      <c r="H90">
        <v>4516.1000000000004</v>
      </c>
      <c r="I90">
        <v>4310.8999999999996</v>
      </c>
      <c r="J90">
        <v>6356.8</v>
      </c>
      <c r="K90">
        <v>6616.2</v>
      </c>
    </row>
    <row r="92" spans="1:11" s="1" customFormat="1" x14ac:dyDescent="0.25">
      <c r="A92" s="1" t="s">
        <v>49</v>
      </c>
    </row>
    <row r="93" spans="1:11" x14ac:dyDescent="0.25">
      <c r="A93" s="3" t="s">
        <v>62</v>
      </c>
      <c r="B93" s="12">
        <v>13.91</v>
      </c>
      <c r="C93" s="12">
        <v>13.91</v>
      </c>
      <c r="D93" s="12">
        <v>13.91</v>
      </c>
      <c r="E93" s="12">
        <v>13.91</v>
      </c>
      <c r="F93" s="12">
        <v>13.91</v>
      </c>
      <c r="G93" s="12">
        <v>14.38</v>
      </c>
      <c r="H93" s="12">
        <v>14.38</v>
      </c>
      <c r="I93" s="12">
        <v>14.38</v>
      </c>
      <c r="J93" s="12">
        <v>14.38</v>
      </c>
      <c r="K93" s="12">
        <v>14.38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7CBC-174E-448B-AFB1-AE7D3AC2BD37}">
  <dimension ref="B2:N44"/>
  <sheetViews>
    <sheetView tabSelected="1" topLeftCell="B1" workbookViewId="0">
      <selection activeCell="E17" sqref="E17"/>
    </sheetView>
  </sheetViews>
  <sheetFormatPr defaultRowHeight="15" x14ac:dyDescent="0.25"/>
  <sheetData>
    <row r="2" spans="2:14" x14ac:dyDescent="0.25">
      <c r="B2" s="21" t="s">
        <v>63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15"/>
    </row>
    <row r="3" spans="2:14" x14ac:dyDescent="0.25">
      <c r="B3" s="16" t="s">
        <v>28</v>
      </c>
      <c r="C3" s="15"/>
      <c r="D3" s="17"/>
      <c r="E3" s="18">
        <v>42460</v>
      </c>
      <c r="F3" s="18">
        <v>42825</v>
      </c>
      <c r="G3" s="18">
        <v>43190</v>
      </c>
      <c r="H3" s="18">
        <v>43555</v>
      </c>
      <c r="I3" s="18">
        <v>43921</v>
      </c>
      <c r="J3" s="18">
        <v>44286</v>
      </c>
      <c r="K3" s="18">
        <v>44651</v>
      </c>
      <c r="L3" s="18">
        <v>45016</v>
      </c>
      <c r="M3" s="18">
        <v>45382</v>
      </c>
      <c r="N3" s="18">
        <v>45747</v>
      </c>
    </row>
    <row r="5" spans="2:14" x14ac:dyDescent="0.25">
      <c r="B5" s="21" t="s">
        <v>64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15"/>
    </row>
    <row r="6" spans="2:14" x14ac:dyDescent="0.25">
      <c r="B6" t="s">
        <v>3</v>
      </c>
      <c r="E6">
        <f>'Data Sheet'!B17</f>
        <v>6149.5</v>
      </c>
      <c r="F6">
        <f>'Data Sheet'!C17</f>
        <v>7255.7</v>
      </c>
      <c r="G6">
        <f>'Data Sheet'!D17</f>
        <v>8243.4699999999993</v>
      </c>
      <c r="H6">
        <f>'Data Sheet'!E17</f>
        <v>9617.4</v>
      </c>
      <c r="I6">
        <f>'Data Sheet'!F17</f>
        <v>11246.8</v>
      </c>
      <c r="J6">
        <f>'Data Sheet'!G17</f>
        <v>10560</v>
      </c>
      <c r="K6">
        <f>'Data Sheet'!H17</f>
        <v>14662.6</v>
      </c>
      <c r="L6">
        <f>'Data Sheet'!I17</f>
        <v>16612.5</v>
      </c>
      <c r="M6">
        <f>'Data Sheet'!J17</f>
        <v>19059.2</v>
      </c>
      <c r="N6">
        <f>'Data Sheet'!K17</f>
        <v>21794</v>
      </c>
    </row>
    <row r="7" spans="2:14" x14ac:dyDescent="0.25">
      <c r="B7" t="s">
        <v>12</v>
      </c>
      <c r="E7" t="s">
        <v>86</v>
      </c>
      <c r="F7" s="14">
        <f>F6/E6-1</f>
        <v>0.17988454345881766</v>
      </c>
      <c r="G7" s="14">
        <f t="shared" ref="G7:N7" si="0">G6/F6-1</f>
        <v>0.13613710599942119</v>
      </c>
      <c r="H7" s="14">
        <f t="shared" si="0"/>
        <v>0.16666889064920487</v>
      </c>
      <c r="I7" s="14">
        <f t="shared" si="0"/>
        <v>0.16942208913011836</v>
      </c>
      <c r="J7" s="14">
        <f t="shared" si="0"/>
        <v>-6.1066258846960819E-2</v>
      </c>
      <c r="K7" s="14">
        <f t="shared" si="0"/>
        <v>0.38850378787878781</v>
      </c>
      <c r="L7" s="14">
        <f t="shared" si="0"/>
        <v>0.13298460027553083</v>
      </c>
      <c r="M7" s="14">
        <f t="shared" si="0"/>
        <v>0.14728066215199398</v>
      </c>
      <c r="N7" s="14">
        <f t="shared" si="0"/>
        <v>0.14348975822699783</v>
      </c>
    </row>
    <row r="9" spans="2:14" x14ac:dyDescent="0.25">
      <c r="B9" t="s">
        <v>65</v>
      </c>
      <c r="E9">
        <f>SUM('Data Sheet'!B18,'Data Sheet'!B20,'Data Sheet'!B21,'Data Sheet'!B22)-1</f>
        <v>4424.43</v>
      </c>
      <c r="F9">
        <f>SUM('Data Sheet'!C18,'Data Sheet'!C20,'Data Sheet'!C21,'Data Sheet'!C22)-1</f>
        <v>5312.51</v>
      </c>
      <c r="G9">
        <f>SUM('Data Sheet'!D18,'Data Sheet'!D20,'Data Sheet'!D21,'Data Sheet'!D22)-1</f>
        <v>5958.0300000000007</v>
      </c>
      <c r="H9">
        <f>SUM('Data Sheet'!E18,'Data Sheet'!E20,'Data Sheet'!E21,'Data Sheet'!E22)-1</f>
        <v>7407.1</v>
      </c>
      <c r="I9">
        <f>SUM('Data Sheet'!F18,'Data Sheet'!F20,'Data Sheet'!F21,'Data Sheet'!F22)-1</f>
        <v>8723.5</v>
      </c>
      <c r="J9">
        <f>SUM('Data Sheet'!G18,'Data Sheet'!G20,'Data Sheet'!G21,'Data Sheet'!G22)-1</f>
        <v>8680.4</v>
      </c>
      <c r="K9">
        <f>SUM('Data Sheet'!H18,'Data Sheet'!H20,'Data Sheet'!H21,'Data Sheet'!H22)-1</f>
        <v>11426.4</v>
      </c>
      <c r="L9">
        <f>SUM('Data Sheet'!I18,'Data Sheet'!I20,'Data Sheet'!I21,'Data Sheet'!I22)-1</f>
        <v>12983.399999999998</v>
      </c>
      <c r="M9">
        <f>SUM('Data Sheet'!J18,'Data Sheet'!J20,'Data Sheet'!J21,'Data Sheet'!J22)-1</f>
        <v>14887.300000000001</v>
      </c>
      <c r="N9">
        <f>SUM('Data Sheet'!K18,'Data Sheet'!K20,'Data Sheet'!K21,'Data Sheet'!K22)-1</f>
        <v>16951.099999999999</v>
      </c>
    </row>
    <row r="10" spans="2:14" x14ac:dyDescent="0.25">
      <c r="B10" t="s">
        <v>66</v>
      </c>
      <c r="E10" s="14">
        <f>E9/E6</f>
        <v>0.71947800634197911</v>
      </c>
      <c r="F10" s="14">
        <f t="shared" ref="F10:N10" si="1">F9/F6</f>
        <v>0.73218435161321449</v>
      </c>
      <c r="G10" s="14">
        <f t="shared" si="1"/>
        <v>0.72275752807980154</v>
      </c>
      <c r="H10" s="14">
        <f t="shared" si="1"/>
        <v>0.77017697090689796</v>
      </c>
      <c r="I10" s="14">
        <f t="shared" si="1"/>
        <v>0.77564284952164175</v>
      </c>
      <c r="J10" s="14">
        <f t="shared" si="1"/>
        <v>0.82200757575757577</v>
      </c>
      <c r="K10" s="14">
        <f t="shared" si="1"/>
        <v>0.77928880280441393</v>
      </c>
      <c r="L10" s="14">
        <f t="shared" si="1"/>
        <v>0.78154401805869056</v>
      </c>
      <c r="M10" s="14">
        <f t="shared" si="1"/>
        <v>0.781108336131632</v>
      </c>
      <c r="N10" s="14">
        <f t="shared" si="1"/>
        <v>0.77778746443975399</v>
      </c>
    </row>
    <row r="12" spans="2:14" x14ac:dyDescent="0.25">
      <c r="B12" s="13" t="s">
        <v>67</v>
      </c>
      <c r="C12" s="13"/>
      <c r="E12">
        <f>E6-E9</f>
        <v>1725.0699999999997</v>
      </c>
      <c r="F12">
        <f t="shared" ref="F12:N12" si="2">F6-F9</f>
        <v>1943.1899999999996</v>
      </c>
      <c r="G12">
        <f t="shared" si="2"/>
        <v>2285.4399999999987</v>
      </c>
      <c r="H12">
        <f t="shared" si="2"/>
        <v>2210.2999999999993</v>
      </c>
      <c r="I12">
        <f t="shared" si="2"/>
        <v>2523.2999999999993</v>
      </c>
      <c r="J12">
        <f t="shared" si="2"/>
        <v>1879.6000000000004</v>
      </c>
      <c r="K12">
        <f t="shared" si="2"/>
        <v>3236.2000000000007</v>
      </c>
      <c r="L12">
        <f t="shared" si="2"/>
        <v>3629.1000000000022</v>
      </c>
      <c r="M12">
        <f t="shared" si="2"/>
        <v>4171.8999999999996</v>
      </c>
      <c r="N12">
        <f t="shared" si="2"/>
        <v>4842.9000000000015</v>
      </c>
    </row>
    <row r="13" spans="2:14" x14ac:dyDescent="0.25">
      <c r="B13" t="s">
        <v>68</v>
      </c>
      <c r="E13" s="14">
        <f>E12/E6</f>
        <v>0.28052199365802094</v>
      </c>
      <c r="F13" s="14">
        <f t="shared" ref="F13:N13" si="3">F12/F6</f>
        <v>0.26781564838678551</v>
      </c>
      <c r="G13" s="14">
        <f t="shared" si="3"/>
        <v>0.27724247192019852</v>
      </c>
      <c r="H13" s="14">
        <f t="shared" si="3"/>
        <v>0.22982302909310201</v>
      </c>
      <c r="I13" s="14">
        <f t="shared" si="3"/>
        <v>0.22435715047835825</v>
      </c>
      <c r="J13" s="14">
        <f t="shared" si="3"/>
        <v>0.17799242424242429</v>
      </c>
      <c r="K13" s="14">
        <f t="shared" si="3"/>
        <v>0.2207111971955861</v>
      </c>
      <c r="L13" s="14">
        <f t="shared" si="3"/>
        <v>0.21845598194130939</v>
      </c>
      <c r="M13" s="14">
        <f t="shared" si="3"/>
        <v>0.218891663868368</v>
      </c>
      <c r="N13" s="14">
        <f t="shared" si="3"/>
        <v>0.22221253556024601</v>
      </c>
    </row>
    <row r="15" spans="2:14" x14ac:dyDescent="0.25">
      <c r="B15" t="s">
        <v>69</v>
      </c>
      <c r="E15">
        <f>IF('Data Sheet'!B23,'Data Sheet'!B24)</f>
        <v>144.19999999999999</v>
      </c>
      <c r="F15">
        <f>IF('Data Sheet'!C23,'Data Sheet'!C24)</f>
        <v>87.12</v>
      </c>
      <c r="G15">
        <f>IF('Data Sheet'!D23,'Data Sheet'!D24)</f>
        <v>129.43</v>
      </c>
      <c r="H15">
        <f>IF('Data Sheet'!E23,'Data Sheet'!E24)</f>
        <v>86.4</v>
      </c>
      <c r="I15">
        <f>IF('Data Sheet'!F23,'Data Sheet'!F24)</f>
        <v>135.4</v>
      </c>
      <c r="J15">
        <f>IF('Data Sheet'!G23,'Data Sheet'!G24)</f>
        <v>239.8</v>
      </c>
      <c r="K15">
        <f>IF('Data Sheet'!H23,'Data Sheet'!H24)</f>
        <v>133.9</v>
      </c>
      <c r="L15">
        <f>IF('Data Sheet'!I23,'Data Sheet'!I24)</f>
        <v>126.8</v>
      </c>
      <c r="M15">
        <f>IF('Data Sheet'!J23,'Data Sheet'!J24)</f>
        <v>138.30000000000001</v>
      </c>
      <c r="N15">
        <f>IF('Data Sheet'!K23,'Data Sheet'!K24)</f>
        <v>177</v>
      </c>
    </row>
    <row r="16" spans="2:14" x14ac:dyDescent="0.25">
      <c r="B16" t="s">
        <v>70</v>
      </c>
      <c r="E16" s="14">
        <f>E15/E6</f>
        <v>2.3449060899260101E-2</v>
      </c>
      <c r="F16" s="14">
        <f t="shared" ref="F16:N16" si="4">F15/F6</f>
        <v>1.2007111650150917E-2</v>
      </c>
      <c r="G16" s="14">
        <f t="shared" si="4"/>
        <v>1.5700912358509223E-2</v>
      </c>
      <c r="H16" s="14">
        <f t="shared" si="4"/>
        <v>8.9837170129140938E-3</v>
      </c>
      <c r="I16" s="14">
        <f t="shared" si="4"/>
        <v>1.2038979976526658E-2</v>
      </c>
      <c r="J16" s="14">
        <f t="shared" si="4"/>
        <v>2.2708333333333334E-2</v>
      </c>
      <c r="K16" s="14">
        <f t="shared" si="4"/>
        <v>9.1320775305880272E-3</v>
      </c>
      <c r="L16" s="14">
        <f t="shared" si="4"/>
        <v>7.6328066215199395E-3</v>
      </c>
      <c r="M16" s="14">
        <f t="shared" si="4"/>
        <v>7.2563381464069848E-3</v>
      </c>
      <c r="N16" s="14">
        <f t="shared" si="4"/>
        <v>8.1215013306414601E-3</v>
      </c>
    </row>
    <row r="18" spans="2:2" x14ac:dyDescent="0.25">
      <c r="B18" t="s">
        <v>71</v>
      </c>
    </row>
    <row r="19" spans="2:2" x14ac:dyDescent="0.25">
      <c r="B19" t="s">
        <v>72</v>
      </c>
    </row>
    <row r="21" spans="2:2" x14ac:dyDescent="0.25">
      <c r="B21" t="s">
        <v>8</v>
      </c>
    </row>
    <row r="22" spans="2:2" x14ac:dyDescent="0.25">
      <c r="B22" t="s">
        <v>73</v>
      </c>
    </row>
    <row r="24" spans="2:2" x14ac:dyDescent="0.25">
      <c r="B24" t="s">
        <v>7</v>
      </c>
    </row>
    <row r="25" spans="2:2" x14ac:dyDescent="0.25">
      <c r="B25" t="s">
        <v>74</v>
      </c>
    </row>
    <row r="27" spans="2:2" x14ac:dyDescent="0.25">
      <c r="B27" t="s">
        <v>75</v>
      </c>
    </row>
    <row r="28" spans="2:2" x14ac:dyDescent="0.25">
      <c r="B28" t="s">
        <v>76</v>
      </c>
    </row>
    <row r="30" spans="2:2" x14ac:dyDescent="0.25">
      <c r="B30" t="s">
        <v>10</v>
      </c>
    </row>
    <row r="31" spans="2:2" x14ac:dyDescent="0.25">
      <c r="B31" t="s">
        <v>77</v>
      </c>
    </row>
    <row r="33" spans="2:2" x14ac:dyDescent="0.25">
      <c r="B33" t="s">
        <v>78</v>
      </c>
    </row>
    <row r="34" spans="2:2" x14ac:dyDescent="0.25">
      <c r="B34" t="s">
        <v>79</v>
      </c>
    </row>
    <row r="36" spans="2:2" x14ac:dyDescent="0.25">
      <c r="B36" t="s">
        <v>80</v>
      </c>
    </row>
    <row r="38" spans="2:2" x14ac:dyDescent="0.25">
      <c r="B38" t="s">
        <v>81</v>
      </c>
    </row>
    <row r="39" spans="2:2" x14ac:dyDescent="0.25">
      <c r="B39" t="s">
        <v>82</v>
      </c>
    </row>
    <row r="41" spans="2:2" x14ac:dyDescent="0.25">
      <c r="B41" t="s">
        <v>83</v>
      </c>
    </row>
    <row r="42" spans="2:2" x14ac:dyDescent="0.25">
      <c r="B42" t="s">
        <v>84</v>
      </c>
    </row>
    <row r="44" spans="2:2" x14ac:dyDescent="0.25">
      <c r="B44" t="s">
        <v>85</v>
      </c>
    </row>
  </sheetData>
  <mergeCells count="2">
    <mergeCell ref="B2:M2"/>
    <mergeCell ref="B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Balance Sheet</vt:lpstr>
      <vt:lpstr>Data Sheet</vt:lpstr>
      <vt:lpstr>Sheet1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SEC Students</cp:lastModifiedBy>
  <cp:lastPrinted>2012-12-06T18:14:13Z</cp:lastPrinted>
  <dcterms:created xsi:type="dcterms:W3CDTF">2012-08-17T09:55:37Z</dcterms:created>
  <dcterms:modified xsi:type="dcterms:W3CDTF">2025-09-16T10:52:27Z</dcterms:modified>
</cp:coreProperties>
</file>