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TE IT SEM I" sheetId="9" r:id="rId1"/>
    <sheet name="Result analysis sem1" sheetId="4" r:id="rId2"/>
    <sheet name="Result Analysis Sem 2" sheetId="5" r:id="rId3"/>
    <sheet name="Staff Details" sheetId="6" r:id="rId4"/>
    <sheet name="Toppers SEM I" sheetId="10" r:id="rId5"/>
  </sheets>
  <definedNames>
    <definedName name="_xlnm.Print_Area" localSheetId="1">'Result analysis sem1'!$A$1:$M$50</definedName>
  </definedNames>
  <calcPr calcId="124519"/>
</workbook>
</file>

<file path=xl/calcChain.xml><?xml version="1.0" encoding="utf-8"?>
<calcChain xmlns="http://schemas.openxmlformats.org/spreadsheetml/2006/main">
  <c r="H88" i="10"/>
  <c r="G88"/>
  <c r="F88"/>
  <c r="E88"/>
  <c r="D88"/>
  <c r="H87"/>
  <c r="G87"/>
  <c r="F87"/>
  <c r="E87"/>
  <c r="D87"/>
  <c r="H86"/>
  <c r="G86"/>
  <c r="F86"/>
  <c r="E86"/>
  <c r="D86"/>
  <c r="H85"/>
  <c r="G85"/>
  <c r="F85"/>
  <c r="E85"/>
  <c r="D85"/>
  <c r="H84"/>
  <c r="G84"/>
  <c r="F84"/>
  <c r="E84"/>
  <c r="D84"/>
  <c r="H83"/>
  <c r="G83"/>
  <c r="F83"/>
  <c r="E83"/>
  <c r="D83"/>
  <c r="H82"/>
  <c r="G82"/>
  <c r="F82"/>
  <c r="E82"/>
  <c r="D82"/>
  <c r="O79"/>
  <c r="N79"/>
  <c r="N80" s="1"/>
  <c r="M79"/>
  <c r="L79"/>
  <c r="K79"/>
  <c r="J79"/>
  <c r="J80" s="1"/>
  <c r="I79"/>
  <c r="I80" s="1"/>
  <c r="H79"/>
  <c r="G79"/>
  <c r="F79"/>
  <c r="F80" s="1"/>
  <c r="E79"/>
  <c r="E80" s="1"/>
  <c r="D79"/>
  <c r="O78"/>
  <c r="N78"/>
  <c r="M78"/>
  <c r="L78"/>
  <c r="K78"/>
  <c r="J78"/>
  <c r="I78"/>
  <c r="H78"/>
  <c r="G78"/>
  <c r="F78"/>
  <c r="E78"/>
  <c r="D78"/>
  <c r="U7"/>
  <c r="T7"/>
  <c r="R7" s="1"/>
  <c r="P7"/>
  <c r="Q7" s="1"/>
  <c r="U52"/>
  <c r="T52"/>
  <c r="P52"/>
  <c r="Q52" s="1"/>
  <c r="U14"/>
  <c r="T14"/>
  <c r="R14" s="1"/>
  <c r="P14"/>
  <c r="Q14" s="1"/>
  <c r="U13"/>
  <c r="T13"/>
  <c r="R13" s="1"/>
  <c r="P13"/>
  <c r="Q13" s="1"/>
  <c r="U34"/>
  <c r="T34"/>
  <c r="Q34"/>
  <c r="P34"/>
  <c r="U44"/>
  <c r="T44"/>
  <c r="R44"/>
  <c r="S44" s="1"/>
  <c r="P44"/>
  <c r="Q44" s="1"/>
  <c r="U67"/>
  <c r="T67"/>
  <c r="Q67"/>
  <c r="P67"/>
  <c r="U6"/>
  <c r="T6"/>
  <c r="P6"/>
  <c r="Q6" s="1"/>
  <c r="U54"/>
  <c r="T54"/>
  <c r="Q54"/>
  <c r="P54"/>
  <c r="U42"/>
  <c r="R42" s="1"/>
  <c r="S42" s="1"/>
  <c r="T42"/>
  <c r="P42"/>
  <c r="Q42" s="1"/>
  <c r="U66"/>
  <c r="T66"/>
  <c r="R66" s="1"/>
  <c r="S66" s="1"/>
  <c r="P66"/>
  <c r="Q66" s="1"/>
  <c r="U50"/>
  <c r="T50"/>
  <c r="P50"/>
  <c r="Q50" s="1"/>
  <c r="U27"/>
  <c r="T27"/>
  <c r="R27" s="1"/>
  <c r="P27"/>
  <c r="Q27" s="1"/>
  <c r="U9"/>
  <c r="T9"/>
  <c r="P9"/>
  <c r="Q9" s="1"/>
  <c r="U46"/>
  <c r="T46"/>
  <c r="Q46"/>
  <c r="P46"/>
  <c r="U57"/>
  <c r="T57"/>
  <c r="P57"/>
  <c r="Q57" s="1"/>
  <c r="U61"/>
  <c r="T61"/>
  <c r="R61"/>
  <c r="S61" s="1"/>
  <c r="P61"/>
  <c r="Q61" s="1"/>
  <c r="U48"/>
  <c r="T48"/>
  <c r="R48" s="1"/>
  <c r="S48" s="1"/>
  <c r="P48"/>
  <c r="Q48" s="1"/>
  <c r="U15"/>
  <c r="T15"/>
  <c r="P15"/>
  <c r="Q15" s="1"/>
  <c r="U40"/>
  <c r="T40"/>
  <c r="P40"/>
  <c r="Q40" s="1"/>
  <c r="U38"/>
  <c r="T38"/>
  <c r="R38" s="1"/>
  <c r="P38"/>
  <c r="Q38" s="1"/>
  <c r="U39"/>
  <c r="T39"/>
  <c r="Q39"/>
  <c r="P39"/>
  <c r="U12"/>
  <c r="T12"/>
  <c r="P12"/>
  <c r="Q12" s="1"/>
  <c r="U16"/>
  <c r="T16"/>
  <c r="Q16"/>
  <c r="P16"/>
  <c r="U32"/>
  <c r="R32" s="1"/>
  <c r="S32" s="1"/>
  <c r="T32"/>
  <c r="P32"/>
  <c r="Q32" s="1"/>
  <c r="U21"/>
  <c r="T21"/>
  <c r="R21" s="1"/>
  <c r="P21"/>
  <c r="Q21" s="1"/>
  <c r="U51"/>
  <c r="T51"/>
  <c r="P51"/>
  <c r="Q51" s="1"/>
  <c r="U43"/>
  <c r="T43"/>
  <c r="P43"/>
  <c r="Q43" s="1"/>
  <c r="U5"/>
  <c r="T5"/>
  <c r="P5"/>
  <c r="Q5" s="1"/>
  <c r="U20"/>
  <c r="T20"/>
  <c r="Q20"/>
  <c r="P20"/>
  <c r="U10"/>
  <c r="T10"/>
  <c r="P10"/>
  <c r="Q10" s="1"/>
  <c r="U24"/>
  <c r="T24"/>
  <c r="R24"/>
  <c r="P24"/>
  <c r="Q24" s="1"/>
  <c r="U59"/>
  <c r="T59"/>
  <c r="R59" s="1"/>
  <c r="S59" s="1"/>
  <c r="P59"/>
  <c r="Q59" s="1"/>
  <c r="U23"/>
  <c r="T23"/>
  <c r="P23"/>
  <c r="Q23" s="1"/>
  <c r="U18"/>
  <c r="T18"/>
  <c r="P18"/>
  <c r="Q18" s="1"/>
  <c r="U8"/>
  <c r="T8"/>
  <c r="P8"/>
  <c r="Q8" s="1"/>
  <c r="U69"/>
  <c r="T69"/>
  <c r="Q69"/>
  <c r="P69"/>
  <c r="U47"/>
  <c r="T47"/>
  <c r="P47"/>
  <c r="Q47" s="1"/>
  <c r="U25"/>
  <c r="T25"/>
  <c r="Q25"/>
  <c r="P25"/>
  <c r="U11"/>
  <c r="R11" s="1"/>
  <c r="S11" s="1"/>
  <c r="T11"/>
  <c r="P11"/>
  <c r="Q11" s="1"/>
  <c r="U56"/>
  <c r="T56"/>
  <c r="R56" s="1"/>
  <c r="S56" s="1"/>
  <c r="P56"/>
  <c r="U26"/>
  <c r="T26"/>
  <c r="P26"/>
  <c r="Q26" s="1"/>
  <c r="U74"/>
  <c r="T74"/>
  <c r="P74"/>
  <c r="Q74" s="1"/>
  <c r="U30"/>
  <c r="T30"/>
  <c r="P30"/>
  <c r="Q30" s="1"/>
  <c r="U36"/>
  <c r="T36"/>
  <c r="Q36"/>
  <c r="P36"/>
  <c r="U63"/>
  <c r="T63"/>
  <c r="P63"/>
  <c r="Q63" s="1"/>
  <c r="U55"/>
  <c r="T55"/>
  <c r="Q55"/>
  <c r="P55"/>
  <c r="U28"/>
  <c r="T28"/>
  <c r="P28"/>
  <c r="Q28" s="1"/>
  <c r="U33"/>
  <c r="T33"/>
  <c r="R33" s="1"/>
  <c r="P33"/>
  <c r="U45"/>
  <c r="T45"/>
  <c r="P45"/>
  <c r="Q45" s="1"/>
  <c r="U29"/>
  <c r="T29"/>
  <c r="Q29"/>
  <c r="P29"/>
  <c r="U75"/>
  <c r="T75"/>
  <c r="P75"/>
  <c r="Q75" s="1"/>
  <c r="U62"/>
  <c r="T62"/>
  <c r="Q62"/>
  <c r="P62"/>
  <c r="U49"/>
  <c r="T49"/>
  <c r="P49"/>
  <c r="Q49" s="1"/>
  <c r="U65"/>
  <c r="T65"/>
  <c r="R65" s="1"/>
  <c r="S65" s="1"/>
  <c r="P65"/>
  <c r="Q65" s="1"/>
  <c r="U58"/>
  <c r="T58"/>
  <c r="P58"/>
  <c r="Q58" s="1"/>
  <c r="U72"/>
  <c r="T72"/>
  <c r="R72" s="1"/>
  <c r="S72" s="1"/>
  <c r="P72"/>
  <c r="Q72" s="1"/>
  <c r="U37"/>
  <c r="T37"/>
  <c r="Q37"/>
  <c r="P37"/>
  <c r="U53"/>
  <c r="T53"/>
  <c r="R53"/>
  <c r="S53" s="1"/>
  <c r="P53"/>
  <c r="Q53" s="1"/>
  <c r="U68"/>
  <c r="T68"/>
  <c r="R68" s="1"/>
  <c r="S68" s="1"/>
  <c r="P68"/>
  <c r="Q68" s="1"/>
  <c r="U17"/>
  <c r="T17"/>
  <c r="P17"/>
  <c r="Q17" s="1"/>
  <c r="U22"/>
  <c r="T22"/>
  <c r="P22"/>
  <c r="Q22" s="1"/>
  <c r="U70"/>
  <c r="T70"/>
  <c r="P70"/>
  <c r="Q70" s="1"/>
  <c r="U60"/>
  <c r="T60"/>
  <c r="R60" s="1"/>
  <c r="S60" s="1"/>
  <c r="P60"/>
  <c r="Q60" s="1"/>
  <c r="U35"/>
  <c r="T35"/>
  <c r="P35"/>
  <c r="Q35" s="1"/>
  <c r="U31"/>
  <c r="T31"/>
  <c r="P31"/>
  <c r="U64"/>
  <c r="T64"/>
  <c r="P64"/>
  <c r="Q64" s="1"/>
  <c r="U71"/>
  <c r="T71"/>
  <c r="R71" s="1"/>
  <c r="S71" s="1"/>
  <c r="P71"/>
  <c r="Q71" s="1"/>
  <c r="U41"/>
  <c r="T41"/>
  <c r="P41"/>
  <c r="Q41" s="1"/>
  <c r="U73"/>
  <c r="T73"/>
  <c r="R73" s="1"/>
  <c r="S73" s="1"/>
  <c r="P73"/>
  <c r="Q73" s="1"/>
  <c r="U19"/>
  <c r="T19"/>
  <c r="Q19"/>
  <c r="P19"/>
  <c r="P4"/>
  <c r="P3"/>
  <c r="M46" i="4"/>
  <c r="L46"/>
  <c r="K46"/>
  <c r="J46"/>
  <c r="I46"/>
  <c r="H46"/>
  <c r="G46"/>
  <c r="M45"/>
  <c r="L45"/>
  <c r="K45"/>
  <c r="J45"/>
  <c r="I45"/>
  <c r="H45"/>
  <c r="G45"/>
  <c r="M44"/>
  <c r="L44"/>
  <c r="K44"/>
  <c r="J44"/>
  <c r="I44"/>
  <c r="H44"/>
  <c r="G44"/>
  <c r="M43"/>
  <c r="L43"/>
  <c r="K43"/>
  <c r="J43"/>
  <c r="I43"/>
  <c r="H43"/>
  <c r="G43"/>
  <c r="M42"/>
  <c r="L42"/>
  <c r="K42"/>
  <c r="J42"/>
  <c r="I42"/>
  <c r="H42"/>
  <c r="G42"/>
  <c r="H34"/>
  <c r="G34"/>
  <c r="F34"/>
  <c r="H33"/>
  <c r="G33"/>
  <c r="F33"/>
  <c r="H32"/>
  <c r="G32"/>
  <c r="F32"/>
  <c r="H31"/>
  <c r="G31"/>
  <c r="F31"/>
  <c r="H30"/>
  <c r="G30"/>
  <c r="F30"/>
  <c r="H29"/>
  <c r="G29"/>
  <c r="F29"/>
  <c r="H28"/>
  <c r="G28"/>
  <c r="F28"/>
  <c r="H27"/>
  <c r="G27"/>
  <c r="F27"/>
  <c r="D19"/>
  <c r="F19"/>
  <c r="F18"/>
  <c r="F17"/>
  <c r="F16"/>
  <c r="F15"/>
  <c r="F14"/>
  <c r="F13"/>
  <c r="F12"/>
  <c r="F10"/>
  <c r="D16"/>
  <c r="D15"/>
  <c r="D14"/>
  <c r="D13"/>
  <c r="D12"/>
  <c r="P6" i="9"/>
  <c r="Q6"/>
  <c r="T6"/>
  <c r="R6" s="1"/>
  <c r="S6" s="1"/>
  <c r="U6"/>
  <c r="P7"/>
  <c r="Q7"/>
  <c r="T7"/>
  <c r="R7" s="1"/>
  <c r="S7" s="1"/>
  <c r="U7"/>
  <c r="P8"/>
  <c r="Q8"/>
  <c r="T8"/>
  <c r="R8" s="1"/>
  <c r="S8" s="1"/>
  <c r="U8"/>
  <c r="P9"/>
  <c r="Q9"/>
  <c r="T9"/>
  <c r="R9" s="1"/>
  <c r="S9" s="1"/>
  <c r="U9"/>
  <c r="P10"/>
  <c r="Q10"/>
  <c r="T10"/>
  <c r="R10" s="1"/>
  <c r="S10" s="1"/>
  <c r="U10"/>
  <c r="P11"/>
  <c r="Q11"/>
  <c r="T11"/>
  <c r="R11" s="1"/>
  <c r="S11" s="1"/>
  <c r="U11"/>
  <c r="P12"/>
  <c r="Q12"/>
  <c r="T12"/>
  <c r="R12" s="1"/>
  <c r="S12" s="1"/>
  <c r="U12"/>
  <c r="P13"/>
  <c r="Q13"/>
  <c r="T13"/>
  <c r="R13" s="1"/>
  <c r="S13" s="1"/>
  <c r="U13"/>
  <c r="P14"/>
  <c r="Q14"/>
  <c r="T14"/>
  <c r="R14" s="1"/>
  <c r="S14" s="1"/>
  <c r="U14"/>
  <c r="P15"/>
  <c r="Q15"/>
  <c r="T15"/>
  <c r="R15" s="1"/>
  <c r="S15" s="1"/>
  <c r="U15"/>
  <c r="P16"/>
  <c r="Q16"/>
  <c r="T16"/>
  <c r="R16" s="1"/>
  <c r="S16" s="1"/>
  <c r="U16"/>
  <c r="P17"/>
  <c r="Q17"/>
  <c r="T17"/>
  <c r="R17" s="1"/>
  <c r="S17" s="1"/>
  <c r="U17"/>
  <c r="P18"/>
  <c r="Q18"/>
  <c r="T18"/>
  <c r="R18" s="1"/>
  <c r="S18" s="1"/>
  <c r="U18"/>
  <c r="P19"/>
  <c r="Q19"/>
  <c r="T19"/>
  <c r="R19" s="1"/>
  <c r="S19" s="1"/>
  <c r="U19"/>
  <c r="P20"/>
  <c r="Q20"/>
  <c r="T20"/>
  <c r="R20" s="1"/>
  <c r="S20" s="1"/>
  <c r="U20"/>
  <c r="P21"/>
  <c r="Q21"/>
  <c r="T21"/>
  <c r="R21" s="1"/>
  <c r="S21" s="1"/>
  <c r="U21"/>
  <c r="P22"/>
  <c r="Q22"/>
  <c r="T22"/>
  <c r="R22" s="1"/>
  <c r="S22" s="1"/>
  <c r="U22"/>
  <c r="P23"/>
  <c r="Q23"/>
  <c r="T23"/>
  <c r="R23" s="1"/>
  <c r="S23" s="1"/>
  <c r="U23"/>
  <c r="P24"/>
  <c r="Q24"/>
  <c r="T24"/>
  <c r="R24" s="1"/>
  <c r="S24" s="1"/>
  <c r="U24"/>
  <c r="P25"/>
  <c r="Q25"/>
  <c r="T25"/>
  <c r="R25" s="1"/>
  <c r="S25" s="1"/>
  <c r="U25"/>
  <c r="P26"/>
  <c r="Q26"/>
  <c r="T26"/>
  <c r="R26" s="1"/>
  <c r="S26" s="1"/>
  <c r="U26"/>
  <c r="P27"/>
  <c r="Q27"/>
  <c r="T27"/>
  <c r="R27" s="1"/>
  <c r="S27" s="1"/>
  <c r="U27"/>
  <c r="P28"/>
  <c r="Q28"/>
  <c r="T28"/>
  <c r="R28" s="1"/>
  <c r="S28" s="1"/>
  <c r="U28"/>
  <c r="P29"/>
  <c r="Q29"/>
  <c r="T29"/>
  <c r="R29" s="1"/>
  <c r="S29" s="1"/>
  <c r="U29"/>
  <c r="P30"/>
  <c r="Q30"/>
  <c r="T30"/>
  <c r="R30" s="1"/>
  <c r="S30" s="1"/>
  <c r="U30"/>
  <c r="P31"/>
  <c r="Q31"/>
  <c r="T31"/>
  <c r="R31" s="1"/>
  <c r="S31" s="1"/>
  <c r="U31"/>
  <c r="P32"/>
  <c r="Q32"/>
  <c r="T32"/>
  <c r="R32" s="1"/>
  <c r="S32" s="1"/>
  <c r="U32"/>
  <c r="P33"/>
  <c r="Q33"/>
  <c r="T33"/>
  <c r="R33" s="1"/>
  <c r="S33" s="1"/>
  <c r="U33"/>
  <c r="P34"/>
  <c r="Q34"/>
  <c r="T34"/>
  <c r="R34" s="1"/>
  <c r="S34" s="1"/>
  <c r="U34"/>
  <c r="P35"/>
  <c r="Q35"/>
  <c r="T35"/>
  <c r="R35" s="1"/>
  <c r="S35" s="1"/>
  <c r="U35"/>
  <c r="P36"/>
  <c r="Q36"/>
  <c r="T36"/>
  <c r="R36" s="1"/>
  <c r="S36" s="1"/>
  <c r="U36"/>
  <c r="P37"/>
  <c r="Q37"/>
  <c r="T37"/>
  <c r="R37" s="1"/>
  <c r="S37" s="1"/>
  <c r="U37"/>
  <c r="P38"/>
  <c r="Q38"/>
  <c r="T38"/>
  <c r="R38" s="1"/>
  <c r="S38" s="1"/>
  <c r="U38"/>
  <c r="P39"/>
  <c r="Q39"/>
  <c r="T39"/>
  <c r="R39" s="1"/>
  <c r="S39" s="1"/>
  <c r="U39"/>
  <c r="P40"/>
  <c r="Q40"/>
  <c r="T40"/>
  <c r="R40" s="1"/>
  <c r="S40" s="1"/>
  <c r="U40"/>
  <c r="P41"/>
  <c r="Q41"/>
  <c r="T41"/>
  <c r="R41" s="1"/>
  <c r="S41" s="1"/>
  <c r="U41"/>
  <c r="P42"/>
  <c r="Q42"/>
  <c r="T42"/>
  <c r="R42" s="1"/>
  <c r="S42" s="1"/>
  <c r="U42"/>
  <c r="P43"/>
  <c r="Q43"/>
  <c r="T43"/>
  <c r="R43" s="1"/>
  <c r="S43" s="1"/>
  <c r="U43"/>
  <c r="P44"/>
  <c r="Q44"/>
  <c r="T44"/>
  <c r="R44" s="1"/>
  <c r="S44" s="1"/>
  <c r="U44"/>
  <c r="P45"/>
  <c r="Q45"/>
  <c r="T45"/>
  <c r="R45" s="1"/>
  <c r="S45" s="1"/>
  <c r="U45"/>
  <c r="P46"/>
  <c r="Q46"/>
  <c r="T46"/>
  <c r="R46" s="1"/>
  <c r="S46" s="1"/>
  <c r="U46"/>
  <c r="P47"/>
  <c r="Q47"/>
  <c r="T47"/>
  <c r="R47" s="1"/>
  <c r="S47" s="1"/>
  <c r="U47"/>
  <c r="P48"/>
  <c r="Q48"/>
  <c r="T48"/>
  <c r="R48" s="1"/>
  <c r="S48" s="1"/>
  <c r="U48"/>
  <c r="P49"/>
  <c r="Q49"/>
  <c r="T49"/>
  <c r="R49" s="1"/>
  <c r="S49" s="1"/>
  <c r="U49"/>
  <c r="P50"/>
  <c r="Q50"/>
  <c r="T50"/>
  <c r="R50" s="1"/>
  <c r="S50" s="1"/>
  <c r="U50"/>
  <c r="P51"/>
  <c r="Q51"/>
  <c r="T51"/>
  <c r="R51" s="1"/>
  <c r="S51" s="1"/>
  <c r="U51"/>
  <c r="P52"/>
  <c r="Q52"/>
  <c r="T52"/>
  <c r="R52" s="1"/>
  <c r="S52" s="1"/>
  <c r="U52"/>
  <c r="P53"/>
  <c r="Q53"/>
  <c r="T53"/>
  <c r="R53" s="1"/>
  <c r="S53" s="1"/>
  <c r="U53"/>
  <c r="P54"/>
  <c r="Q54"/>
  <c r="T54"/>
  <c r="R54" s="1"/>
  <c r="S54" s="1"/>
  <c r="U54"/>
  <c r="P55"/>
  <c r="Q55"/>
  <c r="T55"/>
  <c r="R55" s="1"/>
  <c r="S55" s="1"/>
  <c r="U55"/>
  <c r="P56"/>
  <c r="Q56"/>
  <c r="T56"/>
  <c r="R56" s="1"/>
  <c r="S56" s="1"/>
  <c r="U56"/>
  <c r="P57"/>
  <c r="Q57"/>
  <c r="T57"/>
  <c r="R57" s="1"/>
  <c r="S57" s="1"/>
  <c r="U57"/>
  <c r="P58"/>
  <c r="Q58"/>
  <c r="T58"/>
  <c r="R58" s="1"/>
  <c r="S58" s="1"/>
  <c r="U58"/>
  <c r="P59"/>
  <c r="Q59"/>
  <c r="T59"/>
  <c r="R59" s="1"/>
  <c r="S59" s="1"/>
  <c r="U59"/>
  <c r="P60"/>
  <c r="Q60"/>
  <c r="T60"/>
  <c r="R60" s="1"/>
  <c r="S60" s="1"/>
  <c r="U60"/>
  <c r="P61"/>
  <c r="Q61"/>
  <c r="T61"/>
  <c r="R61" s="1"/>
  <c r="S61" s="1"/>
  <c r="U61"/>
  <c r="P62"/>
  <c r="Q62"/>
  <c r="T62"/>
  <c r="R62" s="1"/>
  <c r="S62" s="1"/>
  <c r="U62"/>
  <c r="P63"/>
  <c r="Q63"/>
  <c r="T63"/>
  <c r="R63" s="1"/>
  <c r="S63" s="1"/>
  <c r="U63"/>
  <c r="P64"/>
  <c r="Q64"/>
  <c r="T64"/>
  <c r="R64" s="1"/>
  <c r="S64" s="1"/>
  <c r="U64"/>
  <c r="P65"/>
  <c r="Q65"/>
  <c r="T65"/>
  <c r="R65" s="1"/>
  <c r="S65" s="1"/>
  <c r="U65"/>
  <c r="P66"/>
  <c r="Q66"/>
  <c r="T66"/>
  <c r="R66" s="1"/>
  <c r="S66" s="1"/>
  <c r="U66"/>
  <c r="P67"/>
  <c r="Q67"/>
  <c r="T67"/>
  <c r="R67" s="1"/>
  <c r="S67" s="1"/>
  <c r="U67"/>
  <c r="P68"/>
  <c r="Q68"/>
  <c r="T68"/>
  <c r="R68" s="1"/>
  <c r="S68" s="1"/>
  <c r="U68"/>
  <c r="P69"/>
  <c r="Q69"/>
  <c r="T69"/>
  <c r="R69" s="1"/>
  <c r="S69" s="1"/>
  <c r="U69"/>
  <c r="P70"/>
  <c r="Q70"/>
  <c r="T70"/>
  <c r="R70" s="1"/>
  <c r="S70" s="1"/>
  <c r="U70"/>
  <c r="P71"/>
  <c r="Q71"/>
  <c r="T71"/>
  <c r="R71" s="1"/>
  <c r="S71" s="1"/>
  <c r="U71"/>
  <c r="P72"/>
  <c r="Q72"/>
  <c r="T72"/>
  <c r="R72" s="1"/>
  <c r="S72" s="1"/>
  <c r="U72"/>
  <c r="P73"/>
  <c r="Q73"/>
  <c r="T73"/>
  <c r="R73" s="1"/>
  <c r="S73" s="1"/>
  <c r="U73"/>
  <c r="P74"/>
  <c r="Q74"/>
  <c r="T74"/>
  <c r="R74" s="1"/>
  <c r="S74" s="1"/>
  <c r="U74"/>
  <c r="P75"/>
  <c r="Q75"/>
  <c r="T75"/>
  <c r="R75" s="1"/>
  <c r="S75" s="1"/>
  <c r="U75"/>
  <c r="U5"/>
  <c r="T5"/>
  <c r="D79"/>
  <c r="D78"/>
  <c r="T84" i="10" l="1"/>
  <c r="R41"/>
  <c r="Q31"/>
  <c r="R35"/>
  <c r="R17"/>
  <c r="R37"/>
  <c r="S37" s="1"/>
  <c r="R29"/>
  <c r="S29" s="1"/>
  <c r="R45"/>
  <c r="S45" s="1"/>
  <c r="Q33"/>
  <c r="R28"/>
  <c r="Q56"/>
  <c r="R69"/>
  <c r="S69" s="1"/>
  <c r="R8"/>
  <c r="R39"/>
  <c r="S39" s="1"/>
  <c r="R67"/>
  <c r="S67" s="1"/>
  <c r="R34"/>
  <c r="S34" s="1"/>
  <c r="G80"/>
  <c r="K80"/>
  <c r="O80"/>
  <c r="S27"/>
  <c r="P78"/>
  <c r="R58"/>
  <c r="S58" s="1"/>
  <c r="R49"/>
  <c r="S49" s="1"/>
  <c r="R62"/>
  <c r="S62" s="1"/>
  <c r="R36"/>
  <c r="S36" s="1"/>
  <c r="R30"/>
  <c r="S30" s="1"/>
  <c r="R20"/>
  <c r="S20" s="1"/>
  <c r="R5"/>
  <c r="S5" s="1"/>
  <c r="R46"/>
  <c r="S46" s="1"/>
  <c r="R9"/>
  <c r="S9" s="1"/>
  <c r="R54"/>
  <c r="S54" s="1"/>
  <c r="M80"/>
  <c r="T86"/>
  <c r="S33"/>
  <c r="S21"/>
  <c r="S7"/>
  <c r="D80"/>
  <c r="H80"/>
  <c r="L80"/>
  <c r="S41"/>
  <c r="S35"/>
  <c r="S17"/>
  <c r="S28"/>
  <c r="S8"/>
  <c r="S38"/>
  <c r="S24"/>
  <c r="S13"/>
  <c r="S14"/>
  <c r="R19"/>
  <c r="R55"/>
  <c r="S55" s="1"/>
  <c r="R74"/>
  <c r="S74" s="1"/>
  <c r="R25"/>
  <c r="S25" s="1"/>
  <c r="R18"/>
  <c r="S18" s="1"/>
  <c r="R43"/>
  <c r="S43" s="1"/>
  <c r="R16"/>
  <c r="S16" s="1"/>
  <c r="R40"/>
  <c r="S40" s="1"/>
  <c r="T88"/>
  <c r="R70"/>
  <c r="S70" s="1"/>
  <c r="R75"/>
  <c r="S75" s="1"/>
  <c r="R63"/>
  <c r="S63" s="1"/>
  <c r="R26"/>
  <c r="S26" s="1"/>
  <c r="R47"/>
  <c r="S47" s="1"/>
  <c r="R23"/>
  <c r="S23" s="1"/>
  <c r="R10"/>
  <c r="S10" s="1"/>
  <c r="R51"/>
  <c r="S51" s="1"/>
  <c r="R12"/>
  <c r="S12" s="1"/>
  <c r="R15"/>
  <c r="S15" s="1"/>
  <c r="R57"/>
  <c r="S57" s="1"/>
  <c r="R50"/>
  <c r="S50" s="1"/>
  <c r="R6"/>
  <c r="S6" s="1"/>
  <c r="R52"/>
  <c r="S52" s="1"/>
  <c r="T83"/>
  <c r="T85"/>
  <c r="T87"/>
  <c r="T89"/>
  <c r="R64"/>
  <c r="S64" s="1"/>
  <c r="R31"/>
  <c r="S31" s="1"/>
  <c r="R22"/>
  <c r="S22" s="1"/>
  <c r="T82"/>
  <c r="AA88" i="9"/>
  <c r="Z88"/>
  <c r="Y88"/>
  <c r="X88"/>
  <c r="W88"/>
  <c r="H88"/>
  <c r="G88"/>
  <c r="F88"/>
  <c r="E88"/>
  <c r="D88"/>
  <c r="AA87"/>
  <c r="Z87"/>
  <c r="Y87"/>
  <c r="X87"/>
  <c r="W87"/>
  <c r="H87"/>
  <c r="G87"/>
  <c r="F87"/>
  <c r="E87"/>
  <c r="D87"/>
  <c r="AA86"/>
  <c r="Z86"/>
  <c r="Y86"/>
  <c r="X86"/>
  <c r="W86"/>
  <c r="H86"/>
  <c r="G86"/>
  <c r="F86"/>
  <c r="E86"/>
  <c r="D86"/>
  <c r="AA85"/>
  <c r="Z85"/>
  <c r="Y85"/>
  <c r="X85"/>
  <c r="W85"/>
  <c r="H85"/>
  <c r="G85"/>
  <c r="F85"/>
  <c r="E85"/>
  <c r="D85"/>
  <c r="AA84"/>
  <c r="Z84"/>
  <c r="Y84"/>
  <c r="X84"/>
  <c r="W84"/>
  <c r="H84"/>
  <c r="G84"/>
  <c r="F84"/>
  <c r="E84"/>
  <c r="D84"/>
  <c r="AA83"/>
  <c r="Z83"/>
  <c r="Y83"/>
  <c r="X83"/>
  <c r="W83"/>
  <c r="H83"/>
  <c r="G83"/>
  <c r="F83"/>
  <c r="E83"/>
  <c r="D83"/>
  <c r="AA82"/>
  <c r="Z82"/>
  <c r="Y82"/>
  <c r="X82"/>
  <c r="W82"/>
  <c r="H82"/>
  <c r="G82"/>
  <c r="F82"/>
  <c r="E82"/>
  <c r="D82"/>
  <c r="AF79"/>
  <c r="AE79"/>
  <c r="AD79"/>
  <c r="AC79"/>
  <c r="AB79"/>
  <c r="AA79"/>
  <c r="Z79"/>
  <c r="Y79"/>
  <c r="X79"/>
  <c r="W79"/>
  <c r="O79"/>
  <c r="N79"/>
  <c r="M79"/>
  <c r="L79"/>
  <c r="K79"/>
  <c r="J79"/>
  <c r="I79"/>
  <c r="H79"/>
  <c r="G79"/>
  <c r="F79"/>
  <c r="E79"/>
  <c r="AF78"/>
  <c r="AE78"/>
  <c r="AD78"/>
  <c r="AC78"/>
  <c r="AB78"/>
  <c r="AA78"/>
  <c r="Z78"/>
  <c r="Y78"/>
  <c r="X78"/>
  <c r="W78"/>
  <c r="O78"/>
  <c r="N78"/>
  <c r="M78"/>
  <c r="L78"/>
  <c r="K78"/>
  <c r="J78"/>
  <c r="I78"/>
  <c r="H78"/>
  <c r="G78"/>
  <c r="F78"/>
  <c r="E78"/>
  <c r="AN75"/>
  <c r="AM75"/>
  <c r="AG75"/>
  <c r="AP75"/>
  <c r="AH75"/>
  <c r="AJ75" s="1"/>
  <c r="AN74"/>
  <c r="AP74" s="1"/>
  <c r="AM74"/>
  <c r="AG74"/>
  <c r="AH74"/>
  <c r="AJ74" s="1"/>
  <c r="AN71"/>
  <c r="AM71"/>
  <c r="AG71"/>
  <c r="AP71"/>
  <c r="AH71"/>
  <c r="AJ71" s="1"/>
  <c r="AN70"/>
  <c r="AM70"/>
  <c r="AG70"/>
  <c r="AN69"/>
  <c r="AP69" s="1"/>
  <c r="AM69"/>
  <c r="AG69"/>
  <c r="AH69"/>
  <c r="AJ69" s="1"/>
  <c r="AN68"/>
  <c r="AM68"/>
  <c r="AG68"/>
  <c r="AN67"/>
  <c r="AM67"/>
  <c r="AG67"/>
  <c r="AP67"/>
  <c r="AH67"/>
  <c r="AJ67" s="1"/>
  <c r="AN66"/>
  <c r="AM66"/>
  <c r="AG66"/>
  <c r="AN65"/>
  <c r="AM65"/>
  <c r="AG65"/>
  <c r="AN64"/>
  <c r="AP64" s="1"/>
  <c r="AM64"/>
  <c r="AG64"/>
  <c r="AH64"/>
  <c r="AJ64" s="1"/>
  <c r="AN63"/>
  <c r="AM63"/>
  <c r="AG63"/>
  <c r="AN62"/>
  <c r="AM62"/>
  <c r="AG62"/>
  <c r="AP62"/>
  <c r="AH62"/>
  <c r="AJ62" s="1"/>
  <c r="AN61"/>
  <c r="AM61"/>
  <c r="AG61"/>
  <c r="AN60"/>
  <c r="AP60" s="1"/>
  <c r="AM60"/>
  <c r="AG60"/>
  <c r="AH60"/>
  <c r="AJ60" s="1"/>
  <c r="AN58"/>
  <c r="AM58"/>
  <c r="AG58"/>
  <c r="AP58"/>
  <c r="AH58"/>
  <c r="AJ58" s="1"/>
  <c r="AN57"/>
  <c r="AM57"/>
  <c r="AG57"/>
  <c r="AN56"/>
  <c r="AP56" s="1"/>
  <c r="AM56"/>
  <c r="AG56"/>
  <c r="AH56"/>
  <c r="AJ56" s="1"/>
  <c r="AN55"/>
  <c r="AM55"/>
  <c r="AG55"/>
  <c r="AN54"/>
  <c r="AM54"/>
  <c r="AG54"/>
  <c r="AP54"/>
  <c r="AH54"/>
  <c r="AJ54" s="1"/>
  <c r="AN53"/>
  <c r="AM53"/>
  <c r="AG53"/>
  <c r="AN52"/>
  <c r="AP52" s="1"/>
  <c r="AM52"/>
  <c r="AG52"/>
  <c r="AH52"/>
  <c r="AJ52" s="1"/>
  <c r="AN51"/>
  <c r="AM51"/>
  <c r="AG51"/>
  <c r="AN50"/>
  <c r="AM50"/>
  <c r="AG50"/>
  <c r="AP50"/>
  <c r="AH50"/>
  <c r="AJ50" s="1"/>
  <c r="AN49"/>
  <c r="AM49"/>
  <c r="AG49"/>
  <c r="AN48"/>
  <c r="AP48" s="1"/>
  <c r="AM48"/>
  <c r="AG48"/>
  <c r="AH48"/>
  <c r="AJ48" s="1"/>
  <c r="AN47"/>
  <c r="AM47"/>
  <c r="AG47"/>
  <c r="AN46"/>
  <c r="AM46"/>
  <c r="AG46"/>
  <c r="AP46"/>
  <c r="AH46"/>
  <c r="AJ46" s="1"/>
  <c r="AN45"/>
  <c r="AM45"/>
  <c r="AG45"/>
  <c r="AN43"/>
  <c r="AM43"/>
  <c r="AG43"/>
  <c r="AN42"/>
  <c r="AP42" s="1"/>
  <c r="AM42"/>
  <c r="AG42"/>
  <c r="AH42"/>
  <c r="AJ42" s="1"/>
  <c r="AN41"/>
  <c r="AM41"/>
  <c r="AG41"/>
  <c r="AN40"/>
  <c r="AM40"/>
  <c r="AG40"/>
  <c r="AP40"/>
  <c r="AH40"/>
  <c r="AJ40" s="1"/>
  <c r="AN39"/>
  <c r="AM39"/>
  <c r="AG39"/>
  <c r="AN38"/>
  <c r="AM38"/>
  <c r="AG38"/>
  <c r="AN37"/>
  <c r="AM37"/>
  <c r="AG37"/>
  <c r="AN36"/>
  <c r="AM36"/>
  <c r="AG36"/>
  <c r="AN35"/>
  <c r="AP35" s="1"/>
  <c r="AM35"/>
  <c r="AG35"/>
  <c r="AN34"/>
  <c r="AM34"/>
  <c r="AG34"/>
  <c r="AH34"/>
  <c r="AJ34" s="1"/>
  <c r="AN33"/>
  <c r="AM33"/>
  <c r="AG33"/>
  <c r="AN32"/>
  <c r="AM32"/>
  <c r="AG32"/>
  <c r="AH32"/>
  <c r="AJ32" s="1"/>
  <c r="AN31"/>
  <c r="AM31"/>
  <c r="AG31"/>
  <c r="AP31"/>
  <c r="AN30"/>
  <c r="AM30"/>
  <c r="AG30"/>
  <c r="AN29"/>
  <c r="AM29"/>
  <c r="AG29"/>
  <c r="AN28"/>
  <c r="AM28"/>
  <c r="AG28"/>
  <c r="AN27"/>
  <c r="AM27"/>
  <c r="AG27"/>
  <c r="AN26"/>
  <c r="AP26" s="1"/>
  <c r="AM26"/>
  <c r="AG26"/>
  <c r="AN25"/>
  <c r="AM25"/>
  <c r="AG25"/>
  <c r="AP25"/>
  <c r="AH25"/>
  <c r="AJ25" s="1"/>
  <c r="AN24"/>
  <c r="AM24"/>
  <c r="AG24"/>
  <c r="AN23"/>
  <c r="AP23" s="1"/>
  <c r="AM23"/>
  <c r="AG23"/>
  <c r="AH23"/>
  <c r="AJ23" s="1"/>
  <c r="AN22"/>
  <c r="AM22"/>
  <c r="AG22"/>
  <c r="AN21"/>
  <c r="AM21"/>
  <c r="AG21"/>
  <c r="AP21"/>
  <c r="AH21"/>
  <c r="AJ21" s="1"/>
  <c r="AN20"/>
  <c r="AM20"/>
  <c r="AG20"/>
  <c r="AN18"/>
  <c r="AM18"/>
  <c r="AG18"/>
  <c r="AN17"/>
  <c r="AP17" s="1"/>
  <c r="AM17"/>
  <c r="AG17"/>
  <c r="AH17"/>
  <c r="AJ17" s="1"/>
  <c r="AN16"/>
  <c r="AM16"/>
  <c r="AG16"/>
  <c r="AN15"/>
  <c r="AM15"/>
  <c r="AG15"/>
  <c r="AP15"/>
  <c r="AH15"/>
  <c r="AJ15" s="1"/>
  <c r="AN14"/>
  <c r="AM14"/>
  <c r="AG14"/>
  <c r="AN13"/>
  <c r="AP13" s="1"/>
  <c r="AM13"/>
  <c r="AG13"/>
  <c r="AH13"/>
  <c r="AJ13" s="1"/>
  <c r="AN12"/>
  <c r="AM12"/>
  <c r="AG12"/>
  <c r="AN11"/>
  <c r="AM11"/>
  <c r="AG11"/>
  <c r="AP11"/>
  <c r="AH11"/>
  <c r="AJ11" s="1"/>
  <c r="AN10"/>
  <c r="AM10"/>
  <c r="AG10"/>
  <c r="AN9"/>
  <c r="AP9" s="1"/>
  <c r="AM9"/>
  <c r="AG9"/>
  <c r="AH9"/>
  <c r="AJ9" s="1"/>
  <c r="AN8"/>
  <c r="AM8"/>
  <c r="AG8"/>
  <c r="AN7"/>
  <c r="AM7"/>
  <c r="AG7"/>
  <c r="AP7"/>
  <c r="AH7"/>
  <c r="AJ7" s="1"/>
  <c r="AN5"/>
  <c r="AP5" s="1"/>
  <c r="AM5"/>
  <c r="AG5"/>
  <c r="P5"/>
  <c r="AH5" s="1"/>
  <c r="AJ5" s="1"/>
  <c r="AG4"/>
  <c r="P4"/>
  <c r="AG3"/>
  <c r="P3"/>
  <c r="E34" i="4"/>
  <c r="E33"/>
  <c r="E32"/>
  <c r="E31"/>
  <c r="C46" s="1"/>
  <c r="E30"/>
  <c r="C45" s="1"/>
  <c r="E29"/>
  <c r="C44" s="1"/>
  <c r="E28"/>
  <c r="C43" s="1"/>
  <c r="E27"/>
  <c r="C42" s="1"/>
  <c r="G54" i="5"/>
  <c r="G53"/>
  <c r="G52"/>
  <c r="G51"/>
  <c r="G50"/>
  <c r="F54"/>
  <c r="F53"/>
  <c r="F52"/>
  <c r="F51"/>
  <c r="F50"/>
  <c r="E54"/>
  <c r="E53"/>
  <c r="E52"/>
  <c r="E51"/>
  <c r="E50"/>
  <c r="P79" i="10" l="1"/>
  <c r="P80" s="1"/>
  <c r="S19"/>
  <c r="AH28" i="9"/>
  <c r="AH30"/>
  <c r="AJ30" s="1"/>
  <c r="AH36"/>
  <c r="AJ36" s="1"/>
  <c r="AH38"/>
  <c r="AJ38" s="1"/>
  <c r="AG78"/>
  <c r="AO20"/>
  <c r="AO22"/>
  <c r="AO24"/>
  <c r="AO26"/>
  <c r="AO66"/>
  <c r="AO68"/>
  <c r="AO70"/>
  <c r="Z80"/>
  <c r="AD80"/>
  <c r="Y80"/>
  <c r="AC80"/>
  <c r="AO8"/>
  <c r="AO10"/>
  <c r="AO12"/>
  <c r="AO14"/>
  <c r="AO16"/>
  <c r="AO18"/>
  <c r="AO27"/>
  <c r="AO29"/>
  <c r="AO31"/>
  <c r="AO33"/>
  <c r="AO35"/>
  <c r="AO37"/>
  <c r="AO39"/>
  <c r="AO41"/>
  <c r="AO43"/>
  <c r="AO45"/>
  <c r="AO47"/>
  <c r="AO49"/>
  <c r="AO51"/>
  <c r="AO53"/>
  <c r="AO55"/>
  <c r="AO57"/>
  <c r="AO61"/>
  <c r="AO63"/>
  <c r="AO65"/>
  <c r="X80"/>
  <c r="AB80"/>
  <c r="AF80"/>
  <c r="W80"/>
  <c r="AA80"/>
  <c r="AE80"/>
  <c r="AP65"/>
  <c r="AK65" s="1"/>
  <c r="I80"/>
  <c r="AP57"/>
  <c r="AP49"/>
  <c r="AP41"/>
  <c r="AP33"/>
  <c r="N80"/>
  <c r="AP27"/>
  <c r="AP22"/>
  <c r="J80"/>
  <c r="AP14"/>
  <c r="F80"/>
  <c r="E80"/>
  <c r="Q5"/>
  <c r="AH10"/>
  <c r="AJ10" s="1"/>
  <c r="AO13"/>
  <c r="AH8"/>
  <c r="AJ8" s="1"/>
  <c r="AO11"/>
  <c r="AK11" s="1"/>
  <c r="AL11" s="1"/>
  <c r="AP12"/>
  <c r="AH16"/>
  <c r="AP20"/>
  <c r="AH24"/>
  <c r="AJ24" s="1"/>
  <c r="AO30"/>
  <c r="AO32"/>
  <c r="AO38"/>
  <c r="AP39"/>
  <c r="AH43"/>
  <c r="AJ43" s="1"/>
  <c r="AO46"/>
  <c r="AK46" s="1"/>
  <c r="AL46" s="1"/>
  <c r="AP47"/>
  <c r="AH51"/>
  <c r="AJ51" s="1"/>
  <c r="AO54"/>
  <c r="AK54" s="1"/>
  <c r="AL54" s="1"/>
  <c r="AP55"/>
  <c r="AK55" s="1"/>
  <c r="AO62"/>
  <c r="AK62" s="1"/>
  <c r="AL62" s="1"/>
  <c r="AP63"/>
  <c r="AK63" s="1"/>
  <c r="AH66"/>
  <c r="AJ66" s="1"/>
  <c r="AO69"/>
  <c r="AP70"/>
  <c r="G80"/>
  <c r="K80"/>
  <c r="O80"/>
  <c r="AH26"/>
  <c r="AJ26" s="1"/>
  <c r="AO40"/>
  <c r="AK40" s="1"/>
  <c r="AL40" s="1"/>
  <c r="AH45"/>
  <c r="AJ45" s="1"/>
  <c r="AO48"/>
  <c r="AK48" s="1"/>
  <c r="AL48" s="1"/>
  <c r="AH53"/>
  <c r="AJ53" s="1"/>
  <c r="AO56"/>
  <c r="AK56" s="1"/>
  <c r="AL56" s="1"/>
  <c r="AH61"/>
  <c r="AJ61" s="1"/>
  <c r="AO64"/>
  <c r="AK64" s="1"/>
  <c r="AL64" s="1"/>
  <c r="AH68"/>
  <c r="AJ68" s="1"/>
  <c r="AO71"/>
  <c r="AK71" s="1"/>
  <c r="AL71" s="1"/>
  <c r="AH18"/>
  <c r="AJ18" s="1"/>
  <c r="AO21"/>
  <c r="AK21" s="1"/>
  <c r="AL21" s="1"/>
  <c r="P78"/>
  <c r="D9" i="4" s="1"/>
  <c r="AO7" i="9"/>
  <c r="AK7" s="1"/>
  <c r="AL7" s="1"/>
  <c r="AP8"/>
  <c r="AH12"/>
  <c r="AJ12" s="1"/>
  <c r="AO15"/>
  <c r="AK15" s="1"/>
  <c r="AL15" s="1"/>
  <c r="AP16"/>
  <c r="AH20"/>
  <c r="AJ20" s="1"/>
  <c r="AO23"/>
  <c r="AK23" s="1"/>
  <c r="AL23" s="1"/>
  <c r="AP24"/>
  <c r="AK24" s="1"/>
  <c r="AO28"/>
  <c r="AO34"/>
  <c r="AO36"/>
  <c r="AO42"/>
  <c r="AP43"/>
  <c r="AK43" s="1"/>
  <c r="AH47"/>
  <c r="AJ47" s="1"/>
  <c r="AO50"/>
  <c r="AK50" s="1"/>
  <c r="AL50" s="1"/>
  <c r="AP51"/>
  <c r="AK51" s="1"/>
  <c r="AH55"/>
  <c r="AJ55" s="1"/>
  <c r="AO58"/>
  <c r="AH63"/>
  <c r="AJ63" s="1"/>
  <c r="AP66"/>
  <c r="AH70"/>
  <c r="AJ70" s="1"/>
  <c r="AO74"/>
  <c r="AK74" s="1"/>
  <c r="AL74" s="1"/>
  <c r="M80"/>
  <c r="AO5"/>
  <c r="AK5" s="1"/>
  <c r="AL5" s="1"/>
  <c r="AO9"/>
  <c r="AP10"/>
  <c r="AK10" s="1"/>
  <c r="AL10" s="1"/>
  <c r="AH14"/>
  <c r="AJ14" s="1"/>
  <c r="AO17"/>
  <c r="AK17" s="1"/>
  <c r="AL17" s="1"/>
  <c r="AP18"/>
  <c r="AK18" s="1"/>
  <c r="AH22"/>
  <c r="AO25"/>
  <c r="AK25" s="1"/>
  <c r="AL25" s="1"/>
  <c r="AK26"/>
  <c r="AP29"/>
  <c r="AP37"/>
  <c r="AH41"/>
  <c r="AJ41" s="1"/>
  <c r="AP45"/>
  <c r="AK45" s="1"/>
  <c r="AH49"/>
  <c r="AJ49" s="1"/>
  <c r="AO52"/>
  <c r="AK52" s="1"/>
  <c r="AL52" s="1"/>
  <c r="AP53"/>
  <c r="AK53" s="1"/>
  <c r="AH57"/>
  <c r="AJ57" s="1"/>
  <c r="AO60"/>
  <c r="AK60" s="1"/>
  <c r="AL60" s="1"/>
  <c r="AP61"/>
  <c r="AK61" s="1"/>
  <c r="AH65"/>
  <c r="AJ65" s="1"/>
  <c r="AO67"/>
  <c r="AK67" s="1"/>
  <c r="AL67" s="1"/>
  <c r="AP68"/>
  <c r="AK68" s="1"/>
  <c r="AO75"/>
  <c r="AK75" s="1"/>
  <c r="AL75" s="1"/>
  <c r="D80"/>
  <c r="H80"/>
  <c r="L80"/>
  <c r="AK9"/>
  <c r="AL9" s="1"/>
  <c r="AK13"/>
  <c r="AL13" s="1"/>
  <c r="T89"/>
  <c r="T87"/>
  <c r="T86"/>
  <c r="T88"/>
  <c r="AM85"/>
  <c r="AM84"/>
  <c r="AM83"/>
  <c r="AM82"/>
  <c r="AP32"/>
  <c r="AP36"/>
  <c r="R5"/>
  <c r="AK31"/>
  <c r="AH31"/>
  <c r="AJ31" s="1"/>
  <c r="AK35"/>
  <c r="AH35"/>
  <c r="AJ35" s="1"/>
  <c r="AH39"/>
  <c r="AJ39" s="1"/>
  <c r="AK42"/>
  <c r="AL42" s="1"/>
  <c r="AK58"/>
  <c r="AL58" s="1"/>
  <c r="AK69"/>
  <c r="AL69" s="1"/>
  <c r="T85"/>
  <c r="T84"/>
  <c r="T83"/>
  <c r="T82"/>
  <c r="AM89"/>
  <c r="AM88"/>
  <c r="AM87"/>
  <c r="AM86"/>
  <c r="AP28"/>
  <c r="AK28" s="1"/>
  <c r="AP30"/>
  <c r="AK30" s="1"/>
  <c r="AL30" s="1"/>
  <c r="AP34"/>
  <c r="AP38"/>
  <c r="AK27"/>
  <c r="AH27"/>
  <c r="AJ27" s="1"/>
  <c r="AK29"/>
  <c r="AH29"/>
  <c r="AJ29" s="1"/>
  <c r="AK33"/>
  <c r="AH33"/>
  <c r="AJ33" s="1"/>
  <c r="AK37"/>
  <c r="AH37"/>
  <c r="AJ37" s="1"/>
  <c r="M87" i="10" l="1"/>
  <c r="M85"/>
  <c r="M83"/>
  <c r="M86"/>
  <c r="M84"/>
  <c r="M82"/>
  <c r="S5" i="9"/>
  <c r="P79"/>
  <c r="D10" i="4" s="1"/>
  <c r="AK49" i="9"/>
  <c r="AL61"/>
  <c r="AK66"/>
  <c r="AL66" s="1"/>
  <c r="AL49"/>
  <c r="AL24"/>
  <c r="AK16"/>
  <c r="AK8"/>
  <c r="AL8" s="1"/>
  <c r="AK14"/>
  <c r="AK47"/>
  <c r="AL47" s="1"/>
  <c r="AK20"/>
  <c r="AK39"/>
  <c r="AL39" s="1"/>
  <c r="AK41"/>
  <c r="AK70"/>
  <c r="AL70" s="1"/>
  <c r="AK22"/>
  <c r="AK12"/>
  <c r="AK57"/>
  <c r="AL57" s="1"/>
  <c r="AL68"/>
  <c r="AL65"/>
  <c r="AL55"/>
  <c r="AL51"/>
  <c r="AL45"/>
  <c r="AL43"/>
  <c r="AL41"/>
  <c r="AK38"/>
  <c r="AL38" s="1"/>
  <c r="AK34"/>
  <c r="AL34" s="1"/>
  <c r="AL33"/>
  <c r="AK32"/>
  <c r="AL32" s="1"/>
  <c r="AL27"/>
  <c r="AL26"/>
  <c r="AL20"/>
  <c r="AL18"/>
  <c r="AL14"/>
  <c r="AK36"/>
  <c r="AL36" s="1"/>
  <c r="AL53"/>
  <c r="AL37"/>
  <c r="AL29"/>
  <c r="AL31"/>
  <c r="AL63"/>
  <c r="AL12"/>
  <c r="AL35"/>
  <c r="P80" l="1"/>
  <c r="M82"/>
  <c r="M85"/>
  <c r="M86"/>
  <c r="M87"/>
  <c r="M84"/>
  <c r="M83"/>
  <c r="AG79"/>
  <c r="AG80" s="1"/>
  <c r="AI87"/>
  <c r="AI86"/>
  <c r="AI85"/>
  <c r="AI84"/>
  <c r="AI83"/>
  <c r="AI82"/>
  <c r="E34" i="5" l="1"/>
  <c r="E33"/>
  <c r="E32"/>
  <c r="E31"/>
  <c r="C46" s="1"/>
  <c r="E30"/>
  <c r="C45" s="1"/>
  <c r="E29"/>
  <c r="C44" s="1"/>
  <c r="E28"/>
  <c r="C43" s="1"/>
  <c r="E27"/>
  <c r="C42" s="1"/>
  <c r="D34"/>
  <c r="D33"/>
  <c r="D32"/>
  <c r="D31"/>
  <c r="D46" s="1"/>
  <c r="D30"/>
  <c r="D45" s="1"/>
  <c r="D29"/>
  <c r="D44" s="1"/>
  <c r="D28"/>
  <c r="D43" s="1"/>
  <c r="D27"/>
  <c r="D42" s="1"/>
  <c r="K45"/>
  <c r="J45"/>
  <c r="I45"/>
  <c r="J46"/>
  <c r="I46"/>
  <c r="K46"/>
  <c r="H46"/>
  <c r="M46"/>
  <c r="L46"/>
  <c r="M45"/>
  <c r="L45"/>
  <c r="H45"/>
  <c r="M44"/>
  <c r="L44"/>
  <c r="K44"/>
  <c r="J44"/>
  <c r="I44"/>
  <c r="H44"/>
  <c r="M43"/>
  <c r="L43"/>
  <c r="K43"/>
  <c r="J43"/>
  <c r="H43"/>
  <c r="I43"/>
  <c r="M42"/>
  <c r="L42"/>
  <c r="K42"/>
  <c r="J42"/>
  <c r="I42"/>
  <c r="H42"/>
  <c r="G46"/>
  <c r="G45"/>
  <c r="G44"/>
  <c r="G43"/>
  <c r="G42"/>
  <c r="F42" i="4"/>
  <c r="G34" i="5"/>
  <c r="G33"/>
  <c r="G32"/>
  <c r="G31"/>
  <c r="G30"/>
  <c r="G29"/>
  <c r="G28"/>
  <c r="G27"/>
  <c r="F34"/>
  <c r="F33"/>
  <c r="F32"/>
  <c r="F31"/>
  <c r="F30"/>
  <c r="F29"/>
  <c r="F28"/>
  <c r="F27"/>
  <c r="F46" l="1"/>
  <c r="F45"/>
  <c r="F44"/>
  <c r="F43"/>
  <c r="F42"/>
  <c r="F44" i="4"/>
  <c r="F43"/>
  <c r="F18" i="5"/>
  <c r="F46" i="4"/>
  <c r="F45"/>
  <c r="F14" i="5"/>
  <c r="F13"/>
  <c r="F15"/>
  <c r="F12"/>
  <c r="F17"/>
  <c r="F19"/>
  <c r="F16"/>
  <c r="D10"/>
  <c r="H34"/>
  <c r="H33"/>
  <c r="H32"/>
  <c r="H31"/>
  <c r="E46" s="1"/>
  <c r="H30"/>
  <c r="H29"/>
  <c r="H28"/>
  <c r="H27"/>
  <c r="E43"/>
  <c r="E42"/>
  <c r="E45" l="1"/>
  <c r="E44"/>
  <c r="E46" i="4"/>
  <c r="E42"/>
  <c r="E44"/>
  <c r="E45"/>
  <c r="E43"/>
  <c r="D9" i="5"/>
  <c r="D15" l="1"/>
  <c r="D12"/>
  <c r="D16"/>
  <c r="D13"/>
  <c r="F10"/>
  <c r="D14"/>
  <c r="D19"/>
</calcChain>
</file>

<file path=xl/comments1.xml><?xml version="1.0" encoding="utf-8"?>
<comments xmlns="http://schemas.openxmlformats.org/spreadsheetml/2006/main">
  <authors>
    <author>Author</author>
  </authors>
  <commentList>
    <comment ref="P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SEMESTER TOTAL
</t>
        </r>
      </text>
    </comment>
    <comment ref="AH1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635
</t>
        </r>
      </text>
    </comment>
    <comment ref="AH1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850
</t>
        </r>
      </text>
    </comment>
    <comment ref="AH2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685</t>
        </r>
      </text>
    </comment>
    <comment ref="AH2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790</t>
        </r>
      </text>
    </comment>
    <comment ref="AH3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611
</t>
        </r>
      </text>
    </comment>
    <comment ref="AH3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492
</t>
        </r>
      </text>
    </comment>
    <comment ref="AH4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607
</t>
        </r>
      </text>
    </comment>
    <comment ref="AH5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568
</t>
        </r>
      </text>
    </comment>
    <comment ref="AH5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705
</t>
        </r>
      </text>
    </comment>
    <comment ref="AH6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822
</t>
        </r>
      </text>
    </comment>
    <comment ref="AH6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658
</t>
        </r>
      </text>
    </comment>
    <comment ref="AH6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566
</t>
        </r>
      </text>
    </comment>
    <comment ref="W78" authorId="0">
      <text>
        <r>
          <rPr>
            <b/>
            <sz val="12"/>
            <color indexed="81"/>
            <rFont val="Tahoma"/>
            <family val="2"/>
          </rPr>
          <t>Author:
APPEARED STUDENTS</t>
        </r>
      </text>
    </comment>
    <comment ref="AG78" authorId="0">
      <text>
        <r>
          <rPr>
            <b/>
            <sz val="11"/>
            <color indexed="81"/>
            <rFont val="Tahoma"/>
            <family val="2"/>
          </rPr>
          <t>Author:
TOTAL NO OF APPEARED STUDENT</t>
        </r>
      </text>
    </comment>
    <comment ref="W79" authorId="0">
      <text>
        <r>
          <rPr>
            <b/>
            <sz val="12"/>
            <color indexed="81"/>
            <rFont val="Tahoma"/>
            <family val="2"/>
          </rPr>
          <t>Author:
PASSED STUDENTS</t>
        </r>
      </text>
    </comment>
    <comment ref="AG79" authorId="0">
      <text>
        <r>
          <rPr>
            <b/>
            <sz val="11"/>
            <color indexed="81"/>
            <rFont val="Tahoma"/>
            <family val="2"/>
          </rPr>
          <t>Author:
TOTAL NO OF PASSED STUDENTS</t>
        </r>
      </text>
    </comment>
    <comment ref="P8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ALL CLEAR %
</t>
        </r>
      </text>
    </comment>
    <comment ref="W80" authorId="0">
      <text>
        <r>
          <rPr>
            <b/>
            <sz val="12"/>
            <color indexed="81"/>
            <rFont val="Tahoma"/>
            <family val="2"/>
          </rPr>
          <t>Author:
% OF PASSING</t>
        </r>
      </text>
    </comment>
    <comment ref="AG8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ALL CLEAR %
</t>
        </r>
      </text>
    </comment>
    <comment ref="L82" authorId="0">
      <text>
        <r>
          <rPr>
            <b/>
            <sz val="12"/>
            <color indexed="81"/>
            <rFont val="Tahoma"/>
            <family val="2"/>
          </rPr>
          <t>F</t>
        </r>
        <r>
          <rPr>
            <sz val="12"/>
            <color indexed="81"/>
            <rFont val="Tahoma"/>
            <family val="2"/>
          </rPr>
          <t xml:space="preserve">irst </t>
        </r>
        <r>
          <rPr>
            <b/>
            <sz val="12"/>
            <color indexed="81"/>
            <rFont val="Tahoma"/>
            <family val="2"/>
          </rPr>
          <t>C</t>
        </r>
        <r>
          <rPr>
            <sz val="12"/>
            <color indexed="81"/>
            <rFont val="Tahoma"/>
            <family val="2"/>
          </rPr>
          <t xml:space="preserve">lass with </t>
        </r>
        <r>
          <rPr>
            <b/>
            <sz val="12"/>
            <color indexed="81"/>
            <rFont val="Tahoma"/>
            <family val="2"/>
          </rPr>
          <t>D</t>
        </r>
        <r>
          <rPr>
            <sz val="12"/>
            <color indexed="81"/>
            <rFont val="Tahoma"/>
            <family val="2"/>
          </rPr>
          <t>istinction</t>
        </r>
      </text>
    </comment>
    <comment ref="L84" authorId="0">
      <text>
        <r>
          <rPr>
            <b/>
            <sz val="12"/>
            <color indexed="81"/>
            <rFont val="Tahoma"/>
            <family val="2"/>
          </rPr>
          <t>H</t>
        </r>
        <r>
          <rPr>
            <sz val="12"/>
            <color indexed="81"/>
            <rFont val="Tahoma"/>
            <family val="2"/>
          </rPr>
          <t xml:space="preserve">igher </t>
        </r>
        <r>
          <rPr>
            <b/>
            <sz val="12"/>
            <color indexed="81"/>
            <rFont val="Tahoma"/>
            <family val="2"/>
          </rPr>
          <t>S</t>
        </r>
        <r>
          <rPr>
            <sz val="12"/>
            <color indexed="81"/>
            <rFont val="Tahoma"/>
            <family val="2"/>
          </rPr>
          <t xml:space="preserve">econd </t>
        </r>
        <r>
          <rPr>
            <b/>
            <sz val="12"/>
            <color indexed="81"/>
            <rFont val="Tahoma"/>
            <family val="2"/>
          </rPr>
          <t>C</t>
        </r>
        <r>
          <rPr>
            <sz val="12"/>
            <color indexed="81"/>
            <rFont val="Tahoma"/>
            <family val="2"/>
          </rPr>
          <t>lass</t>
        </r>
      </text>
    </comment>
    <comment ref="L86" authorId="0">
      <text>
        <r>
          <rPr>
            <b/>
            <sz val="12"/>
            <color indexed="81"/>
            <rFont val="Tahoma"/>
            <family val="2"/>
          </rPr>
          <t>P</t>
        </r>
        <r>
          <rPr>
            <sz val="12"/>
            <color indexed="81"/>
            <rFont val="Tahoma"/>
            <family val="2"/>
          </rPr>
          <t xml:space="preserve">ass </t>
        </r>
        <r>
          <rPr>
            <b/>
            <sz val="12"/>
            <color indexed="81"/>
            <rFont val="Tahoma"/>
            <family val="2"/>
          </rPr>
          <t>C</t>
        </r>
        <r>
          <rPr>
            <sz val="12"/>
            <color indexed="81"/>
            <rFont val="Tahoma"/>
            <family val="2"/>
          </rPr>
          <t>lass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P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SEMESTER TOTAL
</t>
        </r>
      </text>
    </comment>
    <comment ref="AH1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635
</t>
        </r>
      </text>
    </comment>
    <comment ref="AH1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850
</t>
        </r>
      </text>
    </comment>
    <comment ref="AH2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685</t>
        </r>
      </text>
    </comment>
    <comment ref="AH2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790</t>
        </r>
      </text>
    </comment>
    <comment ref="AH3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611
</t>
        </r>
      </text>
    </comment>
    <comment ref="AH3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492
</t>
        </r>
      </text>
    </comment>
    <comment ref="AH4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607
</t>
        </r>
      </text>
    </comment>
    <comment ref="AH5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568
</t>
        </r>
      </text>
    </comment>
    <comment ref="AH5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705
</t>
        </r>
      </text>
    </comment>
    <comment ref="AH6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822
</t>
        </r>
      </text>
    </comment>
    <comment ref="AH6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658
</t>
        </r>
      </text>
    </comment>
    <comment ref="AH6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566
</t>
        </r>
      </text>
    </comment>
    <comment ref="W78" authorId="0">
      <text>
        <r>
          <rPr>
            <b/>
            <sz val="12"/>
            <color indexed="81"/>
            <rFont val="Tahoma"/>
            <family val="2"/>
          </rPr>
          <t>Author:
APPEARED STUDENTS</t>
        </r>
      </text>
    </comment>
    <comment ref="AG78" authorId="0">
      <text>
        <r>
          <rPr>
            <b/>
            <sz val="11"/>
            <color indexed="81"/>
            <rFont val="Tahoma"/>
            <family val="2"/>
          </rPr>
          <t>Author:
TOTAL NO OF APPEARED STUDENT</t>
        </r>
      </text>
    </comment>
    <comment ref="W79" authorId="0">
      <text>
        <r>
          <rPr>
            <b/>
            <sz val="12"/>
            <color indexed="81"/>
            <rFont val="Tahoma"/>
            <family val="2"/>
          </rPr>
          <t>Author:
PASSED STUDENTS</t>
        </r>
      </text>
    </comment>
    <comment ref="AG79" authorId="0">
      <text>
        <r>
          <rPr>
            <b/>
            <sz val="11"/>
            <color indexed="81"/>
            <rFont val="Tahoma"/>
            <family val="2"/>
          </rPr>
          <t>Author:
TOTAL NO OF PASSED STUDENTS</t>
        </r>
      </text>
    </comment>
    <comment ref="P8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ALL CLEAR %
</t>
        </r>
      </text>
    </comment>
    <comment ref="W80" authorId="0">
      <text>
        <r>
          <rPr>
            <b/>
            <sz val="12"/>
            <color indexed="81"/>
            <rFont val="Tahoma"/>
            <family val="2"/>
          </rPr>
          <t>Author:
% OF PASSING</t>
        </r>
      </text>
    </comment>
    <comment ref="AG80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ALL CLEAR %
</t>
        </r>
      </text>
    </comment>
    <comment ref="L82" authorId="0">
      <text>
        <r>
          <rPr>
            <b/>
            <sz val="12"/>
            <color indexed="81"/>
            <rFont val="Tahoma"/>
            <family val="2"/>
          </rPr>
          <t>F</t>
        </r>
        <r>
          <rPr>
            <sz val="12"/>
            <color indexed="81"/>
            <rFont val="Tahoma"/>
            <family val="2"/>
          </rPr>
          <t xml:space="preserve">irst </t>
        </r>
        <r>
          <rPr>
            <b/>
            <sz val="12"/>
            <color indexed="81"/>
            <rFont val="Tahoma"/>
            <family val="2"/>
          </rPr>
          <t>C</t>
        </r>
        <r>
          <rPr>
            <sz val="12"/>
            <color indexed="81"/>
            <rFont val="Tahoma"/>
            <family val="2"/>
          </rPr>
          <t xml:space="preserve">lass with </t>
        </r>
        <r>
          <rPr>
            <b/>
            <sz val="12"/>
            <color indexed="81"/>
            <rFont val="Tahoma"/>
            <family val="2"/>
          </rPr>
          <t>D</t>
        </r>
        <r>
          <rPr>
            <sz val="12"/>
            <color indexed="81"/>
            <rFont val="Tahoma"/>
            <family val="2"/>
          </rPr>
          <t>istinction</t>
        </r>
      </text>
    </comment>
    <comment ref="L84" authorId="0">
      <text>
        <r>
          <rPr>
            <b/>
            <sz val="12"/>
            <color indexed="81"/>
            <rFont val="Tahoma"/>
            <family val="2"/>
          </rPr>
          <t>H</t>
        </r>
        <r>
          <rPr>
            <sz val="12"/>
            <color indexed="81"/>
            <rFont val="Tahoma"/>
            <family val="2"/>
          </rPr>
          <t xml:space="preserve">igher </t>
        </r>
        <r>
          <rPr>
            <b/>
            <sz val="12"/>
            <color indexed="81"/>
            <rFont val="Tahoma"/>
            <family val="2"/>
          </rPr>
          <t>S</t>
        </r>
        <r>
          <rPr>
            <sz val="12"/>
            <color indexed="81"/>
            <rFont val="Tahoma"/>
            <family val="2"/>
          </rPr>
          <t xml:space="preserve">econd </t>
        </r>
        <r>
          <rPr>
            <b/>
            <sz val="12"/>
            <color indexed="81"/>
            <rFont val="Tahoma"/>
            <family val="2"/>
          </rPr>
          <t>C</t>
        </r>
        <r>
          <rPr>
            <sz val="12"/>
            <color indexed="81"/>
            <rFont val="Tahoma"/>
            <family val="2"/>
          </rPr>
          <t>lass</t>
        </r>
      </text>
    </comment>
    <comment ref="L86" authorId="0">
      <text>
        <r>
          <rPr>
            <b/>
            <sz val="12"/>
            <color indexed="81"/>
            <rFont val="Tahoma"/>
            <family val="2"/>
          </rPr>
          <t>P</t>
        </r>
        <r>
          <rPr>
            <sz val="12"/>
            <color indexed="81"/>
            <rFont val="Tahoma"/>
            <family val="2"/>
          </rPr>
          <t xml:space="preserve">ass </t>
        </r>
        <r>
          <rPr>
            <b/>
            <sz val="12"/>
            <color indexed="81"/>
            <rFont val="Tahoma"/>
            <family val="2"/>
          </rPr>
          <t>C</t>
        </r>
        <r>
          <rPr>
            <sz val="12"/>
            <color indexed="81"/>
            <rFont val="Tahoma"/>
            <family val="2"/>
          </rPr>
          <t>lass</t>
        </r>
      </text>
    </comment>
  </commentList>
</comments>
</file>

<file path=xl/sharedStrings.xml><?xml version="1.0" encoding="utf-8"?>
<sst xmlns="http://schemas.openxmlformats.org/spreadsheetml/2006/main" count="665" uniqueCount="308">
  <si>
    <t>Seat No.</t>
  </si>
  <si>
    <t>Name of Student</t>
  </si>
  <si>
    <t>OR</t>
  </si>
  <si>
    <t>TOTAL</t>
  </si>
  <si>
    <t>result (pass/fail)</t>
  </si>
  <si>
    <t>SEM 1</t>
  </si>
  <si>
    <t>MAX MARKS</t>
  </si>
  <si>
    <t>MIN PASSING REQUIREMENT</t>
  </si>
  <si>
    <t>%</t>
  </si>
  <si>
    <t>RESULT</t>
  </si>
  <si>
    <t>Sr. No.</t>
  </si>
  <si>
    <t>PASS/ FAIL</t>
  </si>
  <si>
    <t>&lt;40</t>
  </si>
  <si>
    <t>FAIL</t>
  </si>
  <si>
    <t>TOTAL SEM1+SEM2</t>
  </si>
  <si>
    <t>FAILED IN TH</t>
  </si>
  <si>
    <t>FAILED IN PR</t>
  </si>
  <si>
    <t>failed in 1 th</t>
  </si>
  <si>
    <t>failed in 2 th</t>
  </si>
  <si>
    <t>failed in 3 th</t>
  </si>
  <si>
    <t>failed in 1 pr</t>
  </si>
  <si>
    <t>failed in 2 pr</t>
  </si>
  <si>
    <t>failed in 3 pr</t>
  </si>
  <si>
    <t>fainled in &gt; 3 pr</t>
  </si>
  <si>
    <t xml:space="preserve">College  </t>
  </si>
  <si>
    <t xml:space="preserve">Department  </t>
  </si>
  <si>
    <t xml:space="preserve">Class </t>
  </si>
  <si>
    <t>Sr.</t>
  </si>
  <si>
    <t>No</t>
  </si>
  <si>
    <t>Name of the Subject</t>
  </si>
  <si>
    <t>Name of the</t>
  </si>
  <si>
    <t>Staff</t>
  </si>
  <si>
    <t>Member</t>
  </si>
  <si>
    <t>No. of</t>
  </si>
  <si>
    <t>Students</t>
  </si>
  <si>
    <t>Appeared</t>
  </si>
  <si>
    <t>Passed</t>
  </si>
  <si>
    <t>%Passing</t>
  </si>
  <si>
    <t>Th l</t>
  </si>
  <si>
    <t>Th2</t>
  </si>
  <si>
    <t>Th3</t>
  </si>
  <si>
    <t>Th4</t>
  </si>
  <si>
    <t>Th5</t>
  </si>
  <si>
    <t>Pr l</t>
  </si>
  <si>
    <t>Name of Teaching</t>
  </si>
  <si>
    <t>staff</t>
  </si>
  <si>
    <t>Sub.</t>
  </si>
  <si>
    <t>Pass</t>
  </si>
  <si>
    <t>students</t>
  </si>
  <si>
    <t>appeared</t>
  </si>
  <si>
    <t>No. of students obtaining marks. in the range</t>
  </si>
  <si>
    <t>to</t>
  </si>
  <si>
    <t>Less than</t>
  </si>
  <si>
    <t>(Fail)</t>
  </si>
  <si>
    <t>&gt;66</t>
  </si>
  <si>
    <t>60-65</t>
  </si>
  <si>
    <t>55-59</t>
  </si>
  <si>
    <t>50-54</t>
  </si>
  <si>
    <t>41-49</t>
  </si>
  <si>
    <t>appeared students</t>
  </si>
  <si>
    <t>students passed</t>
  </si>
  <si>
    <t>FCD</t>
  </si>
  <si>
    <t>FC</t>
  </si>
  <si>
    <t>HSC</t>
  </si>
  <si>
    <t>PC</t>
  </si>
  <si>
    <t xml:space="preserve">(Applicable to second Sem Result only) </t>
  </si>
  <si>
    <t>Th. /</t>
  </si>
  <si>
    <t>Pr</t>
  </si>
  <si>
    <t xml:space="preserve">Theory / </t>
  </si>
  <si>
    <t>SAE</t>
  </si>
  <si>
    <t>:</t>
  </si>
  <si>
    <t xml:space="preserve">No. of students appeared   :  </t>
  </si>
  <si>
    <t>No. of students passed(All clear):</t>
  </si>
  <si>
    <t xml:space="preserve">First class with distinction:  </t>
  </si>
  <si>
    <t>First Class :</t>
  </si>
  <si>
    <t>Higher Second Class :</t>
  </si>
  <si>
    <t>Second Class :</t>
  </si>
  <si>
    <t>Pass Class :</t>
  </si>
  <si>
    <t>All clear passing Percentage:</t>
  </si>
  <si>
    <t>Avg. Result of University(Yearly) :</t>
  </si>
  <si>
    <t>No. of students failed in 1 Th. Sub :</t>
  </si>
  <si>
    <t>No. of students failed in 2 Th. Sub :</t>
  </si>
  <si>
    <t>No. of students failed in 3Th. Sub :</t>
  </si>
  <si>
    <t>No. of students failed in more than 3 Th. Subs:</t>
  </si>
  <si>
    <t>No. of students failed in 1 Pr / Or:</t>
  </si>
  <si>
    <t>No. of students failed in 2 Pr / Or:</t>
  </si>
  <si>
    <t>No. of students failed in 3 Pr / Or:</t>
  </si>
  <si>
    <t xml:space="preserve">No. of students failed in more than 3 Pr / Or: </t>
  </si>
  <si>
    <t>Percentage of passing with A TKT:</t>
  </si>
  <si>
    <t>No. of students failed :</t>
  </si>
  <si>
    <t>GRACE (if any)</t>
  </si>
  <si>
    <t>failed in &gt; 3 th</t>
  </si>
  <si>
    <t>SC</t>
  </si>
  <si>
    <t>SEM 2</t>
  </si>
  <si>
    <t>SUB</t>
  </si>
  <si>
    <t>STAFF NAME</t>
  </si>
  <si>
    <t>% of passing</t>
  </si>
  <si>
    <t>failed in &gt; 3 pr</t>
  </si>
  <si>
    <t>DBMS</t>
  </si>
  <si>
    <t>OS</t>
  </si>
  <si>
    <t>TOC</t>
  </si>
  <si>
    <t>CNT</t>
  </si>
  <si>
    <t>MIS</t>
  </si>
  <si>
    <t>HCI</t>
  </si>
  <si>
    <t>SDTL TW</t>
  </si>
  <si>
    <t>SEMINAR TW</t>
  </si>
  <si>
    <t>SE</t>
  </si>
  <si>
    <t>OSL</t>
  </si>
  <si>
    <t>NL(TW)</t>
  </si>
  <si>
    <t>NL(OR)</t>
  </si>
  <si>
    <t>:- T.E</t>
  </si>
  <si>
    <t>I.T.</t>
  </si>
  <si>
    <t>NL</t>
  </si>
  <si>
    <t>NA</t>
  </si>
  <si>
    <t>Toppers</t>
  </si>
  <si>
    <t>ISDL(tw)</t>
  </si>
  <si>
    <t>ISDL(OR)</t>
  </si>
  <si>
    <t>OSDL(tw)</t>
  </si>
  <si>
    <t>OSDL(pr)</t>
  </si>
  <si>
    <t>Database Management Systems</t>
  </si>
  <si>
    <t>Operating System</t>
  </si>
  <si>
    <t>Theory of Computation</t>
  </si>
  <si>
    <t>Operating System Lab</t>
  </si>
  <si>
    <t>Information System Lab</t>
  </si>
  <si>
    <t>Computer Network Technology</t>
  </si>
  <si>
    <t>Management Information Systems</t>
  </si>
  <si>
    <t>Human Computer Interface</t>
  </si>
  <si>
    <t>Software Engineering</t>
  </si>
  <si>
    <t>Network Lab</t>
  </si>
  <si>
    <t>All Staff</t>
  </si>
  <si>
    <t>Seminar &amp; Technical Communication</t>
  </si>
  <si>
    <t>Program Paradigms</t>
  </si>
  <si>
    <t>Design &amp; Analysis of Algorithms</t>
  </si>
  <si>
    <t>Software Design Lab</t>
  </si>
  <si>
    <t>PP</t>
  </si>
  <si>
    <t>DAA</t>
  </si>
  <si>
    <t>SDL TW</t>
  </si>
  <si>
    <t>SDL PR</t>
  </si>
  <si>
    <t>SDTL OR</t>
  </si>
  <si>
    <t>Software Development Tool Lab</t>
  </si>
  <si>
    <t>SSP</t>
  </si>
  <si>
    <t>SSL TW</t>
  </si>
  <si>
    <t>Sem I +Sem II</t>
  </si>
  <si>
    <t>Mrs.Alapanawar  P.B.</t>
  </si>
  <si>
    <t>Mr.M.K.Nivangune</t>
  </si>
  <si>
    <t>Mr.S.L.Bangare</t>
  </si>
  <si>
    <t>System Software Programming</t>
  </si>
  <si>
    <t>Mrs. D.R.Anekar &amp; Mr.Magar A.M.</t>
  </si>
  <si>
    <t>Mrs.A.S.Shinde</t>
  </si>
  <si>
    <t>Mrs.Pawar P.Y.</t>
  </si>
  <si>
    <t>Sem II</t>
  </si>
  <si>
    <t>Name</t>
  </si>
  <si>
    <t>Total</t>
  </si>
  <si>
    <t>SSL (TW)</t>
  </si>
  <si>
    <t>T80438503</t>
  </si>
  <si>
    <t>T80438506</t>
  </si>
  <si>
    <t>T80438507</t>
  </si>
  <si>
    <t>T80438508</t>
  </si>
  <si>
    <t>T80438509</t>
  </si>
  <si>
    <t>T80438510</t>
  </si>
  <si>
    <t>T80438512</t>
  </si>
  <si>
    <t>T80438513</t>
  </si>
  <si>
    <t>T80438516</t>
  </si>
  <si>
    <t>T80438517</t>
  </si>
  <si>
    <t>T80438518</t>
  </si>
  <si>
    <t>T80438522</t>
  </si>
  <si>
    <t>T80438523</t>
  </si>
  <si>
    <t>T80438525</t>
  </si>
  <si>
    <t>T80438526</t>
  </si>
  <si>
    <t>T80438527</t>
  </si>
  <si>
    <t>T80438528</t>
  </si>
  <si>
    <t>T80438530</t>
  </si>
  <si>
    <t>T80438532</t>
  </si>
  <si>
    <t>T80438533</t>
  </si>
  <si>
    <t>T80438535</t>
  </si>
  <si>
    <t>T80438537</t>
  </si>
  <si>
    <t>T80438539</t>
  </si>
  <si>
    <t>T80438540</t>
  </si>
  <si>
    <t>T80438541</t>
  </si>
  <si>
    <t>T80438543</t>
  </si>
  <si>
    <t>T80438544</t>
  </si>
  <si>
    <t>T80438545</t>
  </si>
  <si>
    <t>T80438549</t>
  </si>
  <si>
    <t>T80438550</t>
  </si>
  <si>
    <t>T80438551</t>
  </si>
  <si>
    <t>T80438552</t>
  </si>
  <si>
    <t>T80438554</t>
  </si>
  <si>
    <t>T80438555</t>
  </si>
  <si>
    <t>T80438556</t>
  </si>
  <si>
    <t>T80438558</t>
  </si>
  <si>
    <t>T80438559</t>
  </si>
  <si>
    <t>T80438561</t>
  </si>
  <si>
    <t>T80438562</t>
  </si>
  <si>
    <t>T80438565</t>
  </si>
  <si>
    <t>T80438566</t>
  </si>
  <si>
    <t>T80438567</t>
  </si>
  <si>
    <t>T80438568</t>
  </si>
  <si>
    <t>T80438569</t>
  </si>
  <si>
    <t>T80438571</t>
  </si>
  <si>
    <t>T80438572</t>
  </si>
  <si>
    <t>T80438574</t>
  </si>
  <si>
    <t>T80438575</t>
  </si>
  <si>
    <t>ADVANI SADHNA JANAK</t>
  </si>
  <si>
    <t>AISHWARYA TIWARI</t>
  </si>
  <si>
    <t>AMIT BAKSHI</t>
  </si>
  <si>
    <t>ARGADE SHITAL VIKAS</t>
  </si>
  <si>
    <t>ARONDEKAR SNEHA SAVALARAM</t>
  </si>
  <si>
    <t>ASHISH KUMAR THAKUR</t>
  </si>
  <si>
    <t>BINAY DEEPAK RANA</t>
  </si>
  <si>
    <t>CHIDRAWAR SAURABH BALAJI</t>
  </si>
  <si>
    <t>DHARMAVAT KARISHMA RAMESH</t>
  </si>
  <si>
    <t>DHARMIK SHRADDHA RAJENDRA</t>
  </si>
  <si>
    <t>DHAYBAR AMRUTA LAXMAN</t>
  </si>
  <si>
    <t>GARDI KISHOR ASHOK</t>
  </si>
  <si>
    <t>GHORPADE SWAPNIL NARAYAN</t>
  </si>
  <si>
    <t>GOGADE BRAMHA ARJUN</t>
  </si>
  <si>
    <t>GONDHANE SUCHITA CHANDRABHAN</t>
  </si>
  <si>
    <t>HINGMIRE KIRAN JAYSHANKAR</t>
  </si>
  <si>
    <t>JADHAV DAYANAND KALIDAS</t>
  </si>
  <si>
    <t>JADHAV SUSHIL VISHNU</t>
  </si>
  <si>
    <t>JAIN VINITA RAJENDRA</t>
  </si>
  <si>
    <t>JHANGIANI VISHAL DEEPAK</t>
  </si>
  <si>
    <t>KAGZI AZIZ KHUZEMA</t>
  </si>
  <si>
    <t>KAMAD NEHA SATYANARAYAN</t>
  </si>
  <si>
    <t>KENDRE SWATI VISHWANATH</t>
  </si>
  <si>
    <t>KODRE NAMRATARAJABHAU</t>
  </si>
  <si>
    <t>KULKARNI AKSHAY ARUN</t>
  </si>
  <si>
    <t>KUTE PALLAVI SUBHASH</t>
  </si>
  <si>
    <t>KUTKAR SHEETAL RAMRAO</t>
  </si>
  <si>
    <t>KYATAM AKSHAY SURYAKANT</t>
  </si>
  <si>
    <t>MANGOD SHAVAREPPA CHANDRASHA</t>
  </si>
  <si>
    <t>MARKAD YOGESH BHAGCHAND</t>
  </si>
  <si>
    <t>MATRA ASHISH SURESH</t>
  </si>
  <si>
    <t>MAYANK TOMAR</t>
  </si>
  <si>
    <t>MITKARI HARSHAL SURESH</t>
  </si>
  <si>
    <t>MITTAL AASTHA ANMOL</t>
  </si>
  <si>
    <t>MOHAMMED SAIFUDDIN KAGALWALA</t>
  </si>
  <si>
    <t>NAYAKAWADI ANIKET SAMPAT</t>
  </si>
  <si>
    <t>NAZARE MAYURESH SUDHIR</t>
  </si>
  <si>
    <t>T80438570</t>
  </si>
  <si>
    <t>T80438573</t>
  </si>
  <si>
    <t>T80438576</t>
  </si>
  <si>
    <t>T80438579</t>
  </si>
  <si>
    <t>T80438582</t>
  </si>
  <si>
    <t>T80438583</t>
  </si>
  <si>
    <t>T80438584</t>
  </si>
  <si>
    <t>PALLAB KUMAR PAIN</t>
  </si>
  <si>
    <t>PANDIT TUSHAR RAMKISAN</t>
  </si>
  <si>
    <t>PARDESHI MONA MOHAN</t>
  </si>
  <si>
    <t>PATIL NILESH ASHOK</t>
  </si>
  <si>
    <t>PATIL VRUSHALI RAJU</t>
  </si>
  <si>
    <t>PAYGUDE APOORVA ANIL</t>
  </si>
  <si>
    <t>PETHE SAYLEE SANJAY</t>
  </si>
  <si>
    <t>POPHALI SAMEER SHEKHAR</t>
  </si>
  <si>
    <t>PURANIK NEHA PRAMOD</t>
  </si>
  <si>
    <t>RAJGURU POOJA RAJENDRA</t>
  </si>
  <si>
    <t>RANPISE SAYALI SURESH</t>
  </si>
  <si>
    <t>RAUT SHUBHAM RAVINDRA</t>
  </si>
  <si>
    <t>SAILI SURESH PATIL</t>
  </si>
  <si>
    <t>SAOJI SUMEDH VIVEK</t>
  </si>
  <si>
    <t>SAYYED SOHAIL MASOODSAB</t>
  </si>
  <si>
    <t>SHAIKH AJEEM RAJMOHAMMAD</t>
  </si>
  <si>
    <t>SHAIKH BUSHRA HAFEEZURRAHMAN</t>
  </si>
  <si>
    <t>SHALINI THUSOO</t>
  </si>
  <si>
    <t>T80438585</t>
  </si>
  <si>
    <t>T80438586</t>
  </si>
  <si>
    <t>T80438588</t>
  </si>
  <si>
    <t>T80438590</t>
  </si>
  <si>
    <t>T80438591</t>
  </si>
  <si>
    <t>T80438592</t>
  </si>
  <si>
    <t>T80438593</t>
  </si>
  <si>
    <t>T80438594</t>
  </si>
  <si>
    <t>T80438596</t>
  </si>
  <si>
    <t>T80438598</t>
  </si>
  <si>
    <t>SHELKE SHUBHANGI SHRIPATRAO</t>
  </si>
  <si>
    <t>SHEWALE KUMARGAURAV SAMADHAN</t>
  </si>
  <si>
    <t>SONARKAR RASHMI NANDKISHOR</t>
  </si>
  <si>
    <t>SURYAWANSHI ANUJA PRAMODRAO</t>
  </si>
  <si>
    <t>SUTAR SHEKHAR SUBHASH</t>
  </si>
  <si>
    <t>TAMBAT MANGESH SURESH</t>
  </si>
  <si>
    <t>TAWARE SHUBHANGI NAMDEV</t>
  </si>
  <si>
    <t>UPADHYAY RAGINI DEEPAKRAJ</t>
  </si>
  <si>
    <t>WAGHMARE SAMEER VIJAY</t>
  </si>
  <si>
    <t>ZAGADE ANIL SAVATA</t>
  </si>
  <si>
    <t xml:space="preserve">                               RESULT ANALYSIS For T.E.   of Sem-I(2013-14)</t>
  </si>
  <si>
    <t xml:space="preserve">                               RESULT ANALYSIS For T.E.   of Sem-II(2013-14)</t>
  </si>
  <si>
    <t>Aug. 2014</t>
  </si>
  <si>
    <t>AA</t>
  </si>
  <si>
    <t>T80438504</t>
  </si>
  <si>
    <t>AGAWANE NIKHIL SHASHIKANT</t>
  </si>
  <si>
    <t>GHULE SHITAL BHASKAR</t>
  </si>
  <si>
    <t>T80438524</t>
  </si>
  <si>
    <t>T80438560</t>
  </si>
  <si>
    <t>NILOOR SATISH SHIVASHANT</t>
  </si>
  <si>
    <t>T80438577</t>
  </si>
  <si>
    <t>SASANE APARNA KAILAS</t>
  </si>
  <si>
    <t>VEER SHRADDHA KANTILAL</t>
  </si>
  <si>
    <t>T80438595</t>
  </si>
  <si>
    <t>ISDL (OR)</t>
  </si>
  <si>
    <t>Mona Pardeshi</t>
  </si>
  <si>
    <t>Shekhar Sutar</t>
  </si>
  <si>
    <t>Anil Zagade</t>
  </si>
  <si>
    <t>A.Y.2013-14 SEM I</t>
  </si>
  <si>
    <t>Mr.Bangare S.L.</t>
  </si>
  <si>
    <t>Mrs.Bangare P.S.</t>
  </si>
  <si>
    <t>SEM-2 TE IT - May 2014</t>
  </si>
  <si>
    <t>SEM-1 TE IT - Nov. 2013</t>
  </si>
  <si>
    <t>Mrs.Alapanawar  P.B./Mr.M.K.Nivangune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</si>
</sst>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indexed="81"/>
      <name val="Tahoma"/>
      <family val="2"/>
    </font>
    <font>
      <b/>
      <sz val="11"/>
      <color indexed="81"/>
      <name val="Tahoma"/>
      <family val="2"/>
    </font>
    <font>
      <sz val="12"/>
      <color indexed="81"/>
      <name val="Tahoma"/>
      <family val="2"/>
    </font>
    <font>
      <b/>
      <sz val="9"/>
      <color indexed="8"/>
      <name val="Arial"/>
      <family val="2"/>
    </font>
    <font>
      <sz val="11"/>
      <color indexed="8"/>
      <name val="Arial"/>
      <family val="2"/>
    </font>
    <font>
      <sz val="11"/>
      <color rgb="FF000000"/>
      <name val="Lucida Console"/>
      <family val="3"/>
    </font>
    <font>
      <b/>
      <sz val="10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6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66F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ck">
        <color rgb="FF6666FF"/>
      </top>
      <bottom style="thin">
        <color indexed="64"/>
      </bottom>
      <diagonal/>
    </border>
    <border>
      <left/>
      <right style="thin">
        <color indexed="64"/>
      </right>
      <top style="thick">
        <color rgb="FF6666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6666FF"/>
      </top>
      <bottom style="thin">
        <color indexed="64"/>
      </bottom>
      <diagonal/>
    </border>
    <border>
      <left style="thin">
        <color indexed="64"/>
      </left>
      <right style="thick">
        <color rgb="FF6666FF"/>
      </right>
      <top style="thick">
        <color rgb="FF6666FF"/>
      </top>
      <bottom style="thin">
        <color indexed="64"/>
      </bottom>
      <diagonal/>
    </border>
    <border>
      <left style="thick">
        <color rgb="FF6666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6666FF"/>
      </right>
      <top style="thin">
        <color indexed="64"/>
      </top>
      <bottom style="thin">
        <color indexed="64"/>
      </bottom>
      <diagonal/>
    </border>
    <border>
      <left style="thick">
        <color rgb="FF6666FF"/>
      </left>
      <right/>
      <top/>
      <bottom/>
      <diagonal/>
    </border>
    <border>
      <left/>
      <right style="thick">
        <color rgb="FF6666FF"/>
      </right>
      <top/>
      <bottom/>
      <diagonal/>
    </border>
    <border>
      <left style="thick">
        <color rgb="FF6666FF"/>
      </left>
      <right/>
      <top/>
      <bottom style="thick">
        <color rgb="FF6666FF"/>
      </bottom>
      <diagonal/>
    </border>
    <border>
      <left style="medium">
        <color indexed="64"/>
      </left>
      <right/>
      <top/>
      <bottom style="thick">
        <color rgb="FF6666FF"/>
      </bottom>
      <diagonal/>
    </border>
    <border>
      <left/>
      <right/>
      <top/>
      <bottom style="thick">
        <color rgb="FF6666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6666F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rgb="FF6666FF"/>
      </bottom>
      <diagonal/>
    </border>
    <border>
      <left/>
      <right style="thick">
        <color rgb="FF6666FF"/>
      </right>
      <top/>
      <bottom style="thick">
        <color rgb="FF6666FF"/>
      </bottom>
      <diagonal/>
    </border>
    <border>
      <left style="thin">
        <color indexed="64"/>
      </left>
      <right/>
      <top style="thick">
        <color rgb="FF6666F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rgb="FFFF66FF"/>
      </left>
      <right style="thin">
        <color indexed="64"/>
      </right>
      <top style="thick">
        <color rgb="FFFF66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66FF"/>
      </top>
      <bottom style="thin">
        <color indexed="64"/>
      </bottom>
      <diagonal/>
    </border>
    <border>
      <left style="thin">
        <color indexed="64"/>
      </left>
      <right style="thick">
        <color rgb="FFFF66FF"/>
      </right>
      <top style="thick">
        <color rgb="FFFF66FF"/>
      </top>
      <bottom style="thin">
        <color indexed="64"/>
      </bottom>
      <diagonal/>
    </border>
    <border>
      <left style="thick">
        <color rgb="FFFF66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66FF"/>
      </right>
      <top style="thin">
        <color indexed="64"/>
      </top>
      <bottom style="thin">
        <color indexed="64"/>
      </bottom>
      <diagonal/>
    </border>
    <border>
      <left style="thick">
        <color rgb="FFFF66FF"/>
      </left>
      <right/>
      <top/>
      <bottom/>
      <diagonal/>
    </border>
    <border>
      <left/>
      <right style="thick">
        <color rgb="FFFF66FF"/>
      </right>
      <top/>
      <bottom/>
      <diagonal/>
    </border>
    <border>
      <left style="thick">
        <color rgb="FFFF66FF"/>
      </left>
      <right/>
      <top/>
      <bottom style="thick">
        <color rgb="FFFF66FF"/>
      </bottom>
      <diagonal/>
    </border>
    <border>
      <left/>
      <right/>
      <top/>
      <bottom style="thick">
        <color rgb="FFFF66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66F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rgb="FFFF66FF"/>
      </bottom>
      <diagonal/>
    </border>
    <border>
      <left/>
      <right style="thick">
        <color rgb="FFFF66FF"/>
      </right>
      <top/>
      <bottom style="thick">
        <color rgb="FFFF66FF"/>
      </bottom>
      <diagonal/>
    </border>
    <border>
      <left style="thick">
        <color rgb="FF6666FF"/>
      </left>
      <right style="thin">
        <color indexed="64"/>
      </right>
      <top style="thick">
        <color rgb="FF6666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6666FF"/>
      </top>
      <bottom/>
      <diagonal/>
    </border>
    <border>
      <left/>
      <right style="thin">
        <color indexed="64"/>
      </right>
      <top style="thick">
        <color rgb="FF6666FF"/>
      </top>
      <bottom/>
      <diagonal/>
    </border>
    <border>
      <left style="thin">
        <color indexed="64"/>
      </left>
      <right style="thin">
        <color indexed="64"/>
      </right>
      <top style="thick">
        <color rgb="FF6666FF"/>
      </top>
      <bottom/>
      <diagonal/>
    </border>
    <border>
      <left style="thin">
        <color indexed="64"/>
      </left>
      <right/>
      <top style="thick">
        <color rgb="FF6666FF"/>
      </top>
      <bottom/>
      <diagonal/>
    </border>
    <border>
      <left style="thick">
        <color rgb="FF6666FF"/>
      </left>
      <right style="thin">
        <color indexed="64"/>
      </right>
      <top style="thick">
        <color rgb="FF6666FF"/>
      </top>
      <bottom/>
      <diagonal/>
    </border>
    <border>
      <left style="thin">
        <color indexed="64"/>
      </left>
      <right style="thick">
        <color rgb="FF6666FF"/>
      </right>
      <top style="thick">
        <color rgb="FF6666FF"/>
      </top>
      <bottom/>
      <diagonal/>
    </border>
  </borders>
  <cellStyleXfs count="1">
    <xf numFmtId="0" fontId="0" fillId="0" borderId="0"/>
  </cellStyleXfs>
  <cellXfs count="2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justify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2" fontId="0" fillId="0" borderId="0" xfId="0" applyNumberFormat="1" applyFont="1"/>
    <xf numFmtId="2" fontId="1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/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0" xfId="0" applyBorder="1"/>
    <xf numFmtId="2" fontId="0" fillId="0" borderId="0" xfId="0" applyNumberFormat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3" xfId="0" applyBorder="1"/>
    <xf numFmtId="0" fontId="0" fillId="0" borderId="8" xfId="0" applyBorder="1" applyAlignment="1">
      <alignment horizontal="center" vertical="center"/>
    </xf>
    <xf numFmtId="2" fontId="9" fillId="0" borderId="1" xfId="0" applyNumberFormat="1" applyFont="1" applyBorder="1" applyAlignment="1">
      <alignment wrapText="1"/>
    </xf>
    <xf numFmtId="0" fontId="9" fillId="0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2" fontId="9" fillId="0" borderId="1" xfId="0" applyNumberFormat="1" applyFont="1" applyBorder="1" applyAlignment="1">
      <alignment horizontal="center" wrapText="1"/>
    </xf>
    <xf numFmtId="0" fontId="0" fillId="0" borderId="0" xfId="0" applyBorder="1" applyAlignment="1"/>
    <xf numFmtId="0" fontId="0" fillId="2" borderId="1" xfId="0" applyFill="1" applyBorder="1" applyAlignment="1">
      <alignment horizontal="center"/>
    </xf>
    <xf numFmtId="0" fontId="13" fillId="0" borderId="1" xfId="0" applyFont="1" applyBorder="1" applyAlignment="1">
      <alignment horizontal="center" vertical="center" wrapText="1" shrinkToFit="1"/>
    </xf>
    <xf numFmtId="0" fontId="0" fillId="4" borderId="0" xfId="0" applyFill="1" applyBorder="1" applyAlignment="1">
      <alignment horizontal="left" vertical="center"/>
    </xf>
    <xf numFmtId="0" fontId="13" fillId="0" borderId="1" xfId="0" applyFont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2" fontId="9" fillId="0" borderId="1" xfId="0" applyNumberFormat="1" applyFont="1" applyBorder="1" applyAlignment="1">
      <alignment vertical="top" wrapText="1"/>
    </xf>
    <xf numFmtId="0" fontId="0" fillId="0" borderId="1" xfId="0" applyFont="1" applyBorder="1"/>
    <xf numFmtId="2" fontId="0" fillId="0" borderId="1" xfId="0" applyNumberFormat="1" applyBorder="1"/>
    <xf numFmtId="1" fontId="15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1" xfId="0" applyFont="1" applyFill="1" applyBorder="1" applyAlignment="1">
      <alignment horizontal="left" vertical="center"/>
    </xf>
    <xf numFmtId="0" fontId="18" fillId="0" borderId="0" xfId="0" applyFont="1"/>
    <xf numFmtId="0" fontId="17" fillId="0" borderId="1" xfId="0" applyFont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7" fillId="0" borderId="10" xfId="0" applyFont="1" applyBorder="1" applyAlignment="1">
      <alignment horizontal="left" vertical="center"/>
    </xf>
    <xf numFmtId="0" fontId="0" fillId="0" borderId="1" xfId="0" applyBorder="1"/>
    <xf numFmtId="0" fontId="0" fillId="0" borderId="9" xfId="0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/>
    </xf>
    <xf numFmtId="0" fontId="0" fillId="10" borderId="14" xfId="0" applyFill="1" applyBorder="1"/>
    <xf numFmtId="0" fontId="0" fillId="10" borderId="14" xfId="0" applyFill="1" applyBorder="1" applyAlignment="1">
      <alignment horizontal="center" vertical="center"/>
    </xf>
    <xf numFmtId="0" fontId="0" fillId="10" borderId="15" xfId="0" applyFill="1" applyBorder="1"/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center" vertical="center"/>
    </xf>
    <xf numFmtId="0" fontId="0" fillId="2" borderId="23" xfId="0" applyFill="1" applyBorder="1"/>
    <xf numFmtId="0" fontId="0" fillId="2" borderId="24" xfId="0" applyFill="1" applyBorder="1" applyAlignment="1">
      <alignment horizontal="center" vertical="center"/>
    </xf>
    <xf numFmtId="0" fontId="0" fillId="0" borderId="25" xfId="0" applyBorder="1"/>
    <xf numFmtId="0" fontId="0" fillId="10" borderId="26" xfId="0" applyFill="1" applyBorder="1"/>
    <xf numFmtId="0" fontId="17" fillId="0" borderId="27" xfId="0" applyFont="1" applyFill="1" applyBorder="1" applyAlignment="1">
      <alignment horizontal="left" vertical="center"/>
    </xf>
    <xf numFmtId="0" fontId="18" fillId="0" borderId="1" xfId="0" applyFont="1" applyBorder="1"/>
    <xf numFmtId="0" fontId="17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vertical="center"/>
    </xf>
    <xf numFmtId="0" fontId="9" fillId="0" borderId="1" xfId="0" applyNumberFormat="1" applyFont="1" applyBorder="1" applyAlignment="1">
      <alignment horizontal="center" wrapText="1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2" fontId="0" fillId="0" borderId="0" xfId="0" applyNumberFormat="1" applyBorder="1"/>
    <xf numFmtId="10" fontId="0" fillId="0" borderId="0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6" borderId="10" xfId="0" applyFill="1" applyBorder="1"/>
    <xf numFmtId="0" fontId="0" fillId="6" borderId="10" xfId="0" applyFill="1" applyBorder="1" applyAlignment="1">
      <alignment horizontal="left"/>
    </xf>
    <xf numFmtId="0" fontId="3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11" borderId="29" xfId="0" applyFont="1" applyFill="1" applyBorder="1" applyAlignment="1">
      <alignment horizontal="center" vertical="center"/>
    </xf>
    <xf numFmtId="0" fontId="13" fillId="0" borderId="31" xfId="0" applyFont="1" applyBorder="1" applyAlignment="1">
      <alignment horizontal="center" vertical="center" wrapText="1" shrinkToFit="1"/>
    </xf>
    <xf numFmtId="0" fontId="3" fillId="0" borderId="32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Border="1" applyAlignment="1"/>
    <xf numFmtId="0" fontId="0" fillId="6" borderId="31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/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18" xfId="0" applyBorder="1"/>
    <xf numFmtId="0" fontId="0" fillId="0" borderId="20" xfId="0" applyBorder="1"/>
    <xf numFmtId="0" fontId="0" fillId="10" borderId="40" xfId="0" applyFill="1" applyBorder="1"/>
    <xf numFmtId="1" fontId="15" fillId="4" borderId="1" xfId="0" applyNumberFormat="1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Border="1"/>
    <xf numFmtId="0" fontId="7" fillId="0" borderId="1" xfId="0" applyFont="1" applyBorder="1" applyAlignment="1">
      <alignment horizontal="center" wrapText="1"/>
    </xf>
    <xf numFmtId="2" fontId="7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1" fontId="15" fillId="0" borderId="1" xfId="0" applyNumberFormat="1" applyFont="1" applyFill="1" applyBorder="1" applyAlignment="1">
      <alignment horizontal="center"/>
    </xf>
    <xf numFmtId="0" fontId="2" fillId="11" borderId="29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17" fontId="1" fillId="0" borderId="0" xfId="0" applyNumberFormat="1" applyFont="1" applyAlignment="1">
      <alignment horizontal="center"/>
    </xf>
    <xf numFmtId="2" fontId="0" fillId="6" borderId="0" xfId="0" applyNumberForma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wrapText="1"/>
    </xf>
    <xf numFmtId="2" fontId="0" fillId="0" borderId="1" xfId="0" applyNumberFormat="1" applyFont="1" applyBorder="1" applyAlignment="1">
      <alignment wrapText="1"/>
    </xf>
    <xf numFmtId="0" fontId="1" fillId="0" borderId="1" xfId="0" applyFont="1" applyBorder="1"/>
    <xf numFmtId="2" fontId="0" fillId="0" borderId="33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1" fontId="15" fillId="0" borderId="9" xfId="0" applyNumberFormat="1" applyFont="1" applyBorder="1" applyAlignment="1">
      <alignment horizontal="center"/>
    </xf>
    <xf numFmtId="0" fontId="15" fillId="0" borderId="9" xfId="0" applyNumberFormat="1" applyFont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right" vertical="center" wrapText="1"/>
    </xf>
    <xf numFmtId="0" fontId="22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2" fillId="11" borderId="29" xfId="0" applyFont="1" applyFill="1" applyBorder="1" applyAlignment="1">
      <alignment horizontal="center" vertical="center"/>
    </xf>
    <xf numFmtId="0" fontId="23" fillId="0" borderId="43" xfId="0" applyFont="1" applyBorder="1" applyAlignment="1">
      <alignment horizontal="center" vertical="top" wrapText="1"/>
    </xf>
    <xf numFmtId="0" fontId="23" fillId="0" borderId="44" xfId="0" applyFont="1" applyBorder="1" applyAlignment="1">
      <alignment horizontal="center" vertical="top" wrapText="1"/>
    </xf>
    <xf numFmtId="0" fontId="23" fillId="0" borderId="45" xfId="0" applyFont="1" applyBorder="1" applyAlignment="1">
      <alignment horizontal="center" vertical="top" wrapText="1"/>
    </xf>
    <xf numFmtId="0" fontId="23" fillId="0" borderId="46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21" fillId="4" borderId="1" xfId="0" applyFont="1" applyFill="1" applyBorder="1" applyAlignment="1">
      <alignment horizontal="center" vertical="top" wrapText="1"/>
    </xf>
    <xf numFmtId="0" fontId="22" fillId="4" borderId="1" xfId="0" applyFont="1" applyFill="1" applyBorder="1" applyAlignment="1">
      <alignment wrapText="1"/>
    </xf>
    <xf numFmtId="1" fontId="15" fillId="4" borderId="9" xfId="0" applyNumberFormat="1" applyFont="1" applyFill="1" applyBorder="1" applyAlignment="1">
      <alignment horizontal="center"/>
    </xf>
    <xf numFmtId="0" fontId="0" fillId="4" borderId="0" xfId="0" applyFill="1"/>
    <xf numFmtId="0" fontId="15" fillId="4" borderId="1" xfId="0" applyNumberFormat="1" applyFont="1" applyFill="1" applyBorder="1" applyAlignment="1">
      <alignment horizontal="center"/>
    </xf>
    <xf numFmtId="0" fontId="0" fillId="10" borderId="49" xfId="0" applyFill="1" applyBorder="1"/>
    <xf numFmtId="0" fontId="0" fillId="10" borderId="49" xfId="0" applyFill="1" applyBorder="1" applyAlignment="1">
      <alignment horizontal="center" vertical="center"/>
    </xf>
    <xf numFmtId="0" fontId="0" fillId="10" borderId="50" xfId="0" applyFill="1" applyBorder="1"/>
    <xf numFmtId="0" fontId="0" fillId="10" borderId="51" xfId="0" applyFill="1" applyBorder="1"/>
    <xf numFmtId="0" fontId="0" fillId="10" borderId="52" xfId="0" applyFill="1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2" fillId="11" borderId="28" xfId="0" applyFont="1" applyFill="1" applyBorder="1" applyAlignment="1">
      <alignment horizontal="center" vertical="center"/>
    </xf>
    <xf numFmtId="0" fontId="2" fillId="11" borderId="29" xfId="0" applyFont="1" applyFill="1" applyBorder="1" applyAlignment="1">
      <alignment horizontal="center" vertical="center"/>
    </xf>
    <xf numFmtId="0" fontId="2" fillId="11" borderId="30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17" fontId="1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horizontal="center" wrapText="1"/>
    </xf>
    <xf numFmtId="0" fontId="16" fillId="9" borderId="4" xfId="0" applyFont="1" applyFill="1" applyBorder="1" applyAlignment="1">
      <alignment horizontal="center"/>
    </xf>
    <xf numFmtId="0" fontId="16" fillId="9" borderId="2" xfId="0" applyFont="1" applyFill="1" applyBorder="1" applyAlignment="1">
      <alignment horizontal="center"/>
    </xf>
    <xf numFmtId="0" fontId="2" fillId="10" borderId="47" xfId="0" applyFont="1" applyFill="1" applyBorder="1" applyAlignment="1">
      <alignment horizontal="center" vertical="center"/>
    </xf>
    <xf numFmtId="0" fontId="0" fillId="10" borderId="47" xfId="0" applyFill="1" applyBorder="1" applyAlignment="1">
      <alignment horizontal="center" vertical="center"/>
    </xf>
    <xf numFmtId="0" fontId="0" fillId="10" borderId="48" xfId="0" applyFill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ont>
        <color rgb="FF92D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ont>
        <color rgb="FF92D050"/>
      </font>
    </dxf>
  </dxfs>
  <tableStyles count="0" defaultTableStyle="TableStyleMedium9" defaultPivotStyle="PivotStyleLight16"/>
  <colors>
    <mruColors>
      <color rgb="FF6666FF"/>
      <color rgb="FFFF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90"/>
  <sheetViews>
    <sheetView zoomScale="80" zoomScaleNormal="80" workbookViewId="0">
      <selection activeCell="N5" sqref="N5:N75"/>
    </sheetView>
  </sheetViews>
  <sheetFormatPr defaultRowHeight="15"/>
  <cols>
    <col min="2" max="2" width="15.140625" style="24" customWidth="1"/>
    <col min="3" max="3" width="37.7109375" customWidth="1"/>
    <col min="18" max="18" width="10.42578125" customWidth="1"/>
    <col min="19" max="19" width="31.5703125" customWidth="1"/>
  </cols>
  <sheetData>
    <row r="1" spans="1:42" ht="19.5" thickTop="1">
      <c r="A1" s="56"/>
      <c r="B1" s="56"/>
      <c r="C1" s="177" t="s">
        <v>302</v>
      </c>
      <c r="D1" s="205" t="s">
        <v>5</v>
      </c>
      <c r="E1" s="206"/>
      <c r="F1" s="206"/>
      <c r="G1" s="206"/>
      <c r="H1" s="206"/>
      <c r="I1" s="206"/>
      <c r="J1" s="206"/>
      <c r="K1" s="206"/>
      <c r="L1" s="206"/>
      <c r="M1" s="206"/>
      <c r="N1" s="153"/>
      <c r="O1" s="153"/>
      <c r="P1" s="114">
        <v>750</v>
      </c>
      <c r="Q1" s="206" t="s">
        <v>5</v>
      </c>
      <c r="R1" s="206"/>
      <c r="S1" s="206"/>
      <c r="T1" s="206"/>
      <c r="U1" s="207"/>
      <c r="V1" s="208" t="s">
        <v>93</v>
      </c>
      <c r="W1" s="209"/>
      <c r="X1" s="209"/>
      <c r="Y1" s="209"/>
      <c r="Z1" s="209"/>
      <c r="AA1" s="209"/>
      <c r="AB1" s="209"/>
      <c r="AC1" s="210"/>
      <c r="AD1" s="83">
        <v>800</v>
      </c>
      <c r="AE1" s="83">
        <v>1500</v>
      </c>
      <c r="AF1" s="83"/>
      <c r="AG1" s="83"/>
      <c r="AH1" s="84"/>
      <c r="AI1" s="83"/>
      <c r="AJ1" s="84"/>
      <c r="AK1" s="83"/>
      <c r="AL1" s="83"/>
      <c r="AM1" s="83"/>
      <c r="AN1" s="97"/>
      <c r="AO1" s="135"/>
      <c r="AP1" s="85"/>
    </row>
    <row r="2" spans="1:42" ht="45">
      <c r="A2" s="77" t="s">
        <v>10</v>
      </c>
      <c r="B2" s="76" t="s">
        <v>0</v>
      </c>
      <c r="C2" s="108" t="s">
        <v>1</v>
      </c>
      <c r="D2" s="115" t="s">
        <v>99</v>
      </c>
      <c r="E2" s="50" t="s">
        <v>100</v>
      </c>
      <c r="F2" s="50" t="s">
        <v>101</v>
      </c>
      <c r="G2" s="50" t="s">
        <v>98</v>
      </c>
      <c r="H2" s="50" t="s">
        <v>106</v>
      </c>
      <c r="I2" s="50" t="s">
        <v>117</v>
      </c>
      <c r="J2" s="50" t="s">
        <v>118</v>
      </c>
      <c r="K2" s="50" t="s">
        <v>115</v>
      </c>
      <c r="L2" s="50" t="s">
        <v>116</v>
      </c>
      <c r="M2" s="50" t="s">
        <v>108</v>
      </c>
      <c r="N2" s="50" t="s">
        <v>109</v>
      </c>
      <c r="O2" s="50" t="s">
        <v>153</v>
      </c>
      <c r="P2" s="77" t="s">
        <v>3</v>
      </c>
      <c r="Q2" s="77" t="s">
        <v>8</v>
      </c>
      <c r="R2" s="77" t="s">
        <v>11</v>
      </c>
      <c r="S2" s="77" t="s">
        <v>9</v>
      </c>
      <c r="T2" s="77"/>
      <c r="U2" s="116"/>
      <c r="V2" s="112" t="s">
        <v>141</v>
      </c>
      <c r="W2" s="77" t="s">
        <v>140</v>
      </c>
      <c r="X2" s="77" t="s">
        <v>102</v>
      </c>
      <c r="Y2" s="77" t="s">
        <v>134</v>
      </c>
      <c r="Z2" s="77" t="s">
        <v>135</v>
      </c>
      <c r="AA2" s="77" t="s">
        <v>103</v>
      </c>
      <c r="AB2" s="77" t="s">
        <v>136</v>
      </c>
      <c r="AC2" s="77" t="s">
        <v>137</v>
      </c>
      <c r="AD2" s="77" t="s">
        <v>104</v>
      </c>
      <c r="AE2" s="77" t="s">
        <v>138</v>
      </c>
      <c r="AF2" s="77" t="s">
        <v>105</v>
      </c>
      <c r="AG2" s="77" t="s">
        <v>3</v>
      </c>
      <c r="AH2" s="77" t="s">
        <v>14</v>
      </c>
      <c r="AI2" s="77" t="s">
        <v>90</v>
      </c>
      <c r="AJ2" s="77" t="s">
        <v>8</v>
      </c>
      <c r="AK2" s="77" t="s">
        <v>4</v>
      </c>
      <c r="AL2" s="77" t="s">
        <v>9</v>
      </c>
      <c r="AM2" s="78" t="s">
        <v>15</v>
      </c>
      <c r="AN2" s="81" t="s">
        <v>16</v>
      </c>
      <c r="AO2" s="89" t="s">
        <v>15</v>
      </c>
      <c r="AP2" s="86" t="s">
        <v>16</v>
      </c>
    </row>
    <row r="3" spans="1:42">
      <c r="A3" s="21"/>
      <c r="B3" s="21"/>
      <c r="C3" s="109" t="s">
        <v>6</v>
      </c>
      <c r="D3" s="117">
        <v>100</v>
      </c>
      <c r="E3" s="21">
        <v>100</v>
      </c>
      <c r="F3" s="21">
        <v>100</v>
      </c>
      <c r="G3" s="21">
        <v>100</v>
      </c>
      <c r="H3" s="21">
        <v>100</v>
      </c>
      <c r="I3" s="21">
        <v>25</v>
      </c>
      <c r="J3" s="21">
        <v>50</v>
      </c>
      <c r="K3" s="21">
        <v>25</v>
      </c>
      <c r="L3" s="21">
        <v>50</v>
      </c>
      <c r="M3" s="21">
        <v>25</v>
      </c>
      <c r="N3" s="52">
        <v>50</v>
      </c>
      <c r="O3" s="52">
        <v>25</v>
      </c>
      <c r="P3" s="21">
        <f>SUM(D3:O3)</f>
        <v>750</v>
      </c>
      <c r="Q3" s="21"/>
      <c r="R3" s="21"/>
      <c r="S3" s="21"/>
      <c r="T3" s="21"/>
      <c r="U3" s="118"/>
      <c r="V3" s="74">
        <v>25</v>
      </c>
      <c r="W3" s="21">
        <v>100</v>
      </c>
      <c r="X3" s="21">
        <v>100</v>
      </c>
      <c r="Y3" s="21">
        <v>100</v>
      </c>
      <c r="Z3" s="21">
        <v>100</v>
      </c>
      <c r="AA3" s="21">
        <v>100</v>
      </c>
      <c r="AB3" s="21">
        <v>50</v>
      </c>
      <c r="AC3" s="21">
        <v>50</v>
      </c>
      <c r="AD3" s="21">
        <v>50</v>
      </c>
      <c r="AE3" s="21">
        <v>50</v>
      </c>
      <c r="AF3" s="78">
        <v>50</v>
      </c>
      <c r="AG3" s="21">
        <f>SUM(W3:AF3)</f>
        <v>750</v>
      </c>
      <c r="AH3" s="21"/>
      <c r="AI3" s="21"/>
      <c r="AJ3" s="21"/>
      <c r="AK3" s="21"/>
      <c r="AL3" s="21"/>
      <c r="AM3" s="21" t="s">
        <v>150</v>
      </c>
      <c r="AN3" s="80" t="s">
        <v>150</v>
      </c>
      <c r="AO3" s="87" t="s">
        <v>142</v>
      </c>
      <c r="AP3" s="88" t="s">
        <v>142</v>
      </c>
    </row>
    <row r="4" spans="1:42" ht="30">
      <c r="A4" s="21"/>
      <c r="B4" s="167"/>
      <c r="C4" s="168" t="s">
        <v>7</v>
      </c>
      <c r="D4" s="117">
        <v>40</v>
      </c>
      <c r="E4" s="21">
        <v>40</v>
      </c>
      <c r="F4" s="21">
        <v>40</v>
      </c>
      <c r="G4" s="21">
        <v>40</v>
      </c>
      <c r="H4" s="21">
        <v>40</v>
      </c>
      <c r="I4" s="21">
        <v>10</v>
      </c>
      <c r="J4" s="21">
        <v>20</v>
      </c>
      <c r="K4" s="21">
        <v>10</v>
      </c>
      <c r="L4" s="21">
        <v>20</v>
      </c>
      <c r="M4" s="21">
        <v>10</v>
      </c>
      <c r="N4" s="21">
        <v>20</v>
      </c>
      <c r="O4" s="21">
        <v>10</v>
      </c>
      <c r="P4" s="21">
        <f t="shared" ref="P4:P5" si="0">SUM(D4:O4)</f>
        <v>300</v>
      </c>
      <c r="Q4" s="21"/>
      <c r="R4" s="21"/>
      <c r="S4" s="21"/>
      <c r="T4" s="78" t="s">
        <v>15</v>
      </c>
      <c r="U4" s="119" t="s">
        <v>16</v>
      </c>
      <c r="V4" s="113">
        <v>10</v>
      </c>
      <c r="W4" s="21">
        <v>40</v>
      </c>
      <c r="X4" s="21">
        <v>40</v>
      </c>
      <c r="Y4" s="21">
        <v>40</v>
      </c>
      <c r="Z4" s="21">
        <v>40</v>
      </c>
      <c r="AA4" s="21">
        <v>40</v>
      </c>
      <c r="AB4" s="21">
        <v>20</v>
      </c>
      <c r="AC4" s="21">
        <v>20</v>
      </c>
      <c r="AD4" s="21">
        <v>20</v>
      </c>
      <c r="AE4" s="21">
        <v>20</v>
      </c>
      <c r="AF4" s="78">
        <v>20</v>
      </c>
      <c r="AG4" s="21">
        <f t="shared" ref="AG4" si="1">SUM(W4:AF4)</f>
        <v>300</v>
      </c>
      <c r="AH4" s="21"/>
      <c r="AI4" s="21"/>
      <c r="AJ4" s="21"/>
      <c r="AK4" s="21"/>
      <c r="AL4" s="21"/>
      <c r="AM4" s="21"/>
      <c r="AN4" s="80"/>
      <c r="AO4" s="87"/>
      <c r="AP4" s="88"/>
    </row>
    <row r="5" spans="1:42">
      <c r="A5" s="164">
        <v>1</v>
      </c>
      <c r="B5" s="178" t="s">
        <v>154</v>
      </c>
      <c r="C5" s="169" t="s">
        <v>202</v>
      </c>
      <c r="D5" s="165">
        <v>57</v>
      </c>
      <c r="E5" s="60">
        <v>40</v>
      </c>
      <c r="F5" s="60">
        <v>66</v>
      </c>
      <c r="G5" s="60">
        <v>64</v>
      </c>
      <c r="H5" s="60">
        <v>46</v>
      </c>
      <c r="I5" s="60">
        <v>22</v>
      </c>
      <c r="J5" s="60">
        <v>40</v>
      </c>
      <c r="K5" s="60">
        <v>22</v>
      </c>
      <c r="L5" s="60">
        <v>38</v>
      </c>
      <c r="M5" s="60">
        <v>22</v>
      </c>
      <c r="N5" s="60">
        <v>30</v>
      </c>
      <c r="O5" s="60">
        <v>23</v>
      </c>
      <c r="P5" s="21">
        <f t="shared" si="0"/>
        <v>470</v>
      </c>
      <c r="Q5" s="62">
        <f t="shared" ref="Q5" si="2">P5*100/$P$1</f>
        <v>62.666666666666664</v>
      </c>
      <c r="R5" s="21" t="str">
        <f t="shared" ref="R5" si="3">IF(AND(T5=0,U5=0),"PASS","FAIL")</f>
        <v>PASS</v>
      </c>
      <c r="S5" s="21" t="str">
        <f t="shared" ref="S5" si="4">IF(R5="FAIL","FAIL",IF(Q5&gt;=66,"FIRST CLASS WITH DISTINCTION",IF(Q5&gt;=60,"FIRST CLASS",IF(Q5&gt;=55,"HIGHER SECOND CLASS",IF(Q5&gt;=50,"SECOND CLASS",IF(Q5&gt;=40,"PASS CLASS"))))))</f>
        <v>FIRST CLASS</v>
      </c>
      <c r="T5" s="61">
        <f>COUNTIF(D5:H5,"&lt;40")+COUNTIF(D5:H5,"AA")</f>
        <v>0</v>
      </c>
      <c r="U5" s="120">
        <f>COUNTIF(J5,"&lt;20")+COUNTIF(L5,"&lt;20")+COUNTIF(N5,"&lt;20")+COUNTIF(J5,"AA")+COUNTIF(L5,"AA")+COUNTIF(N5,"AA")</f>
        <v>0</v>
      </c>
      <c r="V5" s="74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61">
        <f t="shared" ref="AG5:AG65" si="5">SUM(V5:AF5)</f>
        <v>0</v>
      </c>
      <c r="AH5" s="21">
        <f t="shared" ref="AH5:AH66" si="6">AG5+P5</f>
        <v>470</v>
      </c>
      <c r="AI5" s="73"/>
      <c r="AJ5" s="62">
        <f t="shared" ref="AJ5:AJ67" si="7">(AH5+AI5)*100/1500</f>
        <v>31.333333333333332</v>
      </c>
      <c r="AK5" s="21" t="str">
        <f t="shared" ref="AK5:AK67" si="8">IF(AND(AO5=0,AP5=0),"PASS",IF(AND(AO5&lt;=3,AP5&lt;=2),"FAILS ATKT","FAIL"))</f>
        <v>PASS</v>
      </c>
      <c r="AL5" s="21" t="b">
        <f t="shared" ref="AL5:AL67" si="9">IF(AK5="FAIL","FAIL",IF(AJ5&gt;=66,"FIRST CLASS WITH DISTINCTION",IF(AJ5&gt;=60,"FIRST CLASS",IF(AJ5&gt;=55,"HIGHER SECOND CLASS",IF(AJ5&gt;=50,"SECOND CLASS",IF(AJ5&gt;=40,"PASS CLASS"))))))</f>
        <v>0</v>
      </c>
      <c r="AM5" s="61">
        <f t="shared" ref="AM5:AM67" si="10">COUNTIF(W5:AA5,"&lt;40")+COUNTIF(W5:AA5,"AA")</f>
        <v>0</v>
      </c>
      <c r="AN5" s="82">
        <f t="shared" ref="AN5:AN67" si="11">COUNTIF(AC5,"&lt;20")+COUNTIF(AE5,"&lt;20")+COUNTIF(AF5,"&lt;20")+COUNTIF(AC5,"AA")+COUNTIF(AE5,"AA")+COUNTIF(AF5,"AA")</f>
        <v>0</v>
      </c>
      <c r="AO5" s="131">
        <f t="shared" ref="AO5:AP67" si="12">T5+AM5</f>
        <v>0</v>
      </c>
      <c r="AP5" s="132">
        <f t="shared" si="12"/>
        <v>0</v>
      </c>
    </row>
    <row r="6" spans="1:42">
      <c r="A6" s="164">
        <v>2</v>
      </c>
      <c r="B6" s="178" t="s">
        <v>288</v>
      </c>
      <c r="C6" s="169" t="s">
        <v>289</v>
      </c>
      <c r="D6" s="165">
        <v>28</v>
      </c>
      <c r="E6" s="60">
        <v>11</v>
      </c>
      <c r="F6" s="60">
        <v>26</v>
      </c>
      <c r="G6" s="60">
        <v>28</v>
      </c>
      <c r="H6" s="60">
        <v>19</v>
      </c>
      <c r="I6" s="60">
        <v>15</v>
      </c>
      <c r="J6" s="60">
        <v>12</v>
      </c>
      <c r="K6" s="60">
        <v>14</v>
      </c>
      <c r="L6" s="60" t="s">
        <v>287</v>
      </c>
      <c r="M6" s="60">
        <v>14</v>
      </c>
      <c r="N6" s="60">
        <v>24</v>
      </c>
      <c r="O6" s="60">
        <v>19</v>
      </c>
      <c r="P6" s="21">
        <f t="shared" ref="P6:P69" si="13">SUM(D6:O6)</f>
        <v>210</v>
      </c>
      <c r="Q6" s="62">
        <f t="shared" ref="Q6:Q69" si="14">P6*100/$P$1</f>
        <v>28</v>
      </c>
      <c r="R6" s="21" t="str">
        <f t="shared" ref="R6:R69" si="15">IF(AND(T6=0,U6=0),"PASS","FAIL")</f>
        <v>FAIL</v>
      </c>
      <c r="S6" s="21" t="str">
        <f t="shared" ref="S6:S69" si="16">IF(R6="FAIL","FAIL",IF(Q6&gt;=66,"FIRST CLASS WITH DISTINCTION",IF(Q6&gt;=60,"FIRST CLASS",IF(Q6&gt;=55,"HIGHER SECOND CLASS",IF(Q6&gt;=50,"SECOND CLASS",IF(Q6&gt;=40,"PASS CLASS"))))))</f>
        <v>FAIL</v>
      </c>
      <c r="T6" s="61">
        <f t="shared" ref="T6:T69" si="17">COUNTIF(D6:H6,"&lt;40")+COUNTIF(D6:H6,"AA")</f>
        <v>5</v>
      </c>
      <c r="U6" s="120">
        <f t="shared" ref="U6:U69" si="18">COUNTIF(J6,"&lt;20")+COUNTIF(L6,"&lt;20")+COUNTIF(N6,"&lt;20")+COUNTIF(J6,"AA")+COUNTIF(L6,"AA")+COUNTIF(N6,"AA")</f>
        <v>2</v>
      </c>
      <c r="V6" s="74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61"/>
      <c r="AH6" s="21"/>
      <c r="AI6" s="73"/>
      <c r="AJ6" s="62"/>
      <c r="AK6" s="21"/>
      <c r="AL6" s="21"/>
      <c r="AM6" s="61"/>
      <c r="AN6" s="82"/>
      <c r="AO6" s="131"/>
      <c r="AP6" s="132"/>
    </row>
    <row r="7" spans="1:42">
      <c r="A7" s="164">
        <v>3</v>
      </c>
      <c r="B7" s="178" t="s">
        <v>155</v>
      </c>
      <c r="C7" s="169" t="s">
        <v>203</v>
      </c>
      <c r="D7" s="165">
        <v>43</v>
      </c>
      <c r="E7" s="60">
        <v>40</v>
      </c>
      <c r="F7" s="60">
        <v>47</v>
      </c>
      <c r="G7" s="60">
        <v>56</v>
      </c>
      <c r="H7" s="60">
        <v>42</v>
      </c>
      <c r="I7" s="60">
        <v>15</v>
      </c>
      <c r="J7" s="60">
        <v>38</v>
      </c>
      <c r="K7" s="60">
        <v>17</v>
      </c>
      <c r="L7" s="60">
        <v>32</v>
      </c>
      <c r="M7" s="60">
        <v>18</v>
      </c>
      <c r="N7" s="60">
        <v>39</v>
      </c>
      <c r="O7" s="60">
        <v>19</v>
      </c>
      <c r="P7" s="21">
        <f t="shared" si="13"/>
        <v>406</v>
      </c>
      <c r="Q7" s="62">
        <f t="shared" si="14"/>
        <v>54.133333333333333</v>
      </c>
      <c r="R7" s="21" t="str">
        <f t="shared" si="15"/>
        <v>PASS</v>
      </c>
      <c r="S7" s="21" t="str">
        <f t="shared" si="16"/>
        <v>SECOND CLASS</v>
      </c>
      <c r="T7" s="61">
        <f t="shared" si="17"/>
        <v>0</v>
      </c>
      <c r="U7" s="120">
        <f t="shared" si="18"/>
        <v>0</v>
      </c>
      <c r="V7" s="74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61">
        <f t="shared" si="5"/>
        <v>0</v>
      </c>
      <c r="AH7" s="21">
        <f t="shared" si="6"/>
        <v>406</v>
      </c>
      <c r="AI7" s="73"/>
      <c r="AJ7" s="62">
        <f t="shared" si="7"/>
        <v>27.066666666666666</v>
      </c>
      <c r="AK7" s="21" t="str">
        <f t="shared" si="8"/>
        <v>PASS</v>
      </c>
      <c r="AL7" s="21" t="b">
        <f t="shared" si="9"/>
        <v>0</v>
      </c>
      <c r="AM7" s="61">
        <f t="shared" si="10"/>
        <v>0</v>
      </c>
      <c r="AN7" s="82">
        <f t="shared" si="11"/>
        <v>0</v>
      </c>
      <c r="AO7" s="131">
        <f t="shared" si="12"/>
        <v>0</v>
      </c>
      <c r="AP7" s="132">
        <f t="shared" si="12"/>
        <v>0</v>
      </c>
    </row>
    <row r="8" spans="1:42">
      <c r="A8" s="164">
        <v>4</v>
      </c>
      <c r="B8" s="178" t="s">
        <v>156</v>
      </c>
      <c r="C8" s="169" t="s">
        <v>204</v>
      </c>
      <c r="D8" s="165">
        <v>15</v>
      </c>
      <c r="E8" s="60">
        <v>23</v>
      </c>
      <c r="F8" s="60">
        <v>40</v>
      </c>
      <c r="G8" s="60">
        <v>26</v>
      </c>
      <c r="H8" s="60">
        <v>29</v>
      </c>
      <c r="I8" s="60">
        <v>15</v>
      </c>
      <c r="J8" s="60">
        <v>2</v>
      </c>
      <c r="K8" s="60">
        <v>17</v>
      </c>
      <c r="L8" s="60">
        <v>15</v>
      </c>
      <c r="M8" s="60">
        <v>16</v>
      </c>
      <c r="N8" s="60">
        <v>29</v>
      </c>
      <c r="O8" s="60">
        <v>18</v>
      </c>
      <c r="P8" s="21">
        <f t="shared" si="13"/>
        <v>245</v>
      </c>
      <c r="Q8" s="62">
        <f t="shared" si="14"/>
        <v>32.666666666666664</v>
      </c>
      <c r="R8" s="21" t="str">
        <f t="shared" si="15"/>
        <v>FAIL</v>
      </c>
      <c r="S8" s="21" t="str">
        <f t="shared" si="16"/>
        <v>FAIL</v>
      </c>
      <c r="T8" s="61">
        <f t="shared" si="17"/>
        <v>4</v>
      </c>
      <c r="U8" s="120">
        <f t="shared" si="18"/>
        <v>2</v>
      </c>
      <c r="V8" s="74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61">
        <f t="shared" si="5"/>
        <v>0</v>
      </c>
      <c r="AH8" s="21">
        <f t="shared" si="6"/>
        <v>245</v>
      </c>
      <c r="AI8" s="73"/>
      <c r="AJ8" s="62">
        <f t="shared" si="7"/>
        <v>16.333333333333332</v>
      </c>
      <c r="AK8" s="21" t="str">
        <f t="shared" si="8"/>
        <v>FAIL</v>
      </c>
      <c r="AL8" s="21" t="str">
        <f t="shared" si="9"/>
        <v>FAIL</v>
      </c>
      <c r="AM8" s="61">
        <f t="shared" si="10"/>
        <v>0</v>
      </c>
      <c r="AN8" s="82">
        <f t="shared" si="11"/>
        <v>0</v>
      </c>
      <c r="AO8" s="131">
        <f t="shared" si="12"/>
        <v>4</v>
      </c>
      <c r="AP8" s="132">
        <f t="shared" si="12"/>
        <v>2</v>
      </c>
    </row>
    <row r="9" spans="1:42">
      <c r="A9" s="164">
        <v>5</v>
      </c>
      <c r="B9" s="178" t="s">
        <v>157</v>
      </c>
      <c r="C9" s="169" t="s">
        <v>205</v>
      </c>
      <c r="D9" s="165">
        <v>40</v>
      </c>
      <c r="E9" s="60">
        <v>20</v>
      </c>
      <c r="F9" s="60">
        <v>40</v>
      </c>
      <c r="G9" s="60">
        <v>43</v>
      </c>
      <c r="H9" s="60">
        <v>40</v>
      </c>
      <c r="I9" s="60">
        <v>15</v>
      </c>
      <c r="J9" s="60">
        <v>22</v>
      </c>
      <c r="K9" s="60">
        <v>18</v>
      </c>
      <c r="L9" s="60">
        <v>12</v>
      </c>
      <c r="M9" s="60">
        <v>16</v>
      </c>
      <c r="N9" s="60">
        <v>30</v>
      </c>
      <c r="O9" s="60">
        <v>15</v>
      </c>
      <c r="P9" s="21">
        <f t="shared" si="13"/>
        <v>311</v>
      </c>
      <c r="Q9" s="62">
        <f t="shared" si="14"/>
        <v>41.466666666666669</v>
      </c>
      <c r="R9" s="21" t="str">
        <f t="shared" si="15"/>
        <v>FAIL</v>
      </c>
      <c r="S9" s="21" t="str">
        <f t="shared" si="16"/>
        <v>FAIL</v>
      </c>
      <c r="T9" s="61">
        <f t="shared" si="17"/>
        <v>1</v>
      </c>
      <c r="U9" s="120">
        <f t="shared" si="18"/>
        <v>1</v>
      </c>
      <c r="V9" s="74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61">
        <f t="shared" si="5"/>
        <v>0</v>
      </c>
      <c r="AH9" s="21">
        <f t="shared" si="6"/>
        <v>311</v>
      </c>
      <c r="AI9" s="73"/>
      <c r="AJ9" s="62">
        <f t="shared" si="7"/>
        <v>20.733333333333334</v>
      </c>
      <c r="AK9" s="21" t="str">
        <f t="shared" si="8"/>
        <v>FAILS ATKT</v>
      </c>
      <c r="AL9" s="21" t="b">
        <f t="shared" si="9"/>
        <v>0</v>
      </c>
      <c r="AM9" s="61">
        <f t="shared" si="10"/>
        <v>0</v>
      </c>
      <c r="AN9" s="82">
        <f t="shared" si="11"/>
        <v>0</v>
      </c>
      <c r="AO9" s="131">
        <f t="shared" si="12"/>
        <v>1</v>
      </c>
      <c r="AP9" s="132">
        <f t="shared" si="12"/>
        <v>1</v>
      </c>
    </row>
    <row r="10" spans="1:42">
      <c r="A10" s="164">
        <v>6</v>
      </c>
      <c r="B10" s="178" t="s">
        <v>158</v>
      </c>
      <c r="C10" s="169" t="s">
        <v>206</v>
      </c>
      <c r="D10" s="165">
        <v>40</v>
      </c>
      <c r="E10" s="60">
        <v>40</v>
      </c>
      <c r="F10" s="60">
        <v>52</v>
      </c>
      <c r="G10" s="60">
        <v>56</v>
      </c>
      <c r="H10" s="60">
        <v>45</v>
      </c>
      <c r="I10" s="60">
        <v>23</v>
      </c>
      <c r="J10" s="60">
        <v>35</v>
      </c>
      <c r="K10" s="60">
        <v>23</v>
      </c>
      <c r="L10" s="60">
        <v>30</v>
      </c>
      <c r="M10" s="60">
        <v>23</v>
      </c>
      <c r="N10" s="60">
        <v>39</v>
      </c>
      <c r="O10" s="60">
        <v>23</v>
      </c>
      <c r="P10" s="21">
        <f t="shared" si="13"/>
        <v>429</v>
      </c>
      <c r="Q10" s="62">
        <f t="shared" si="14"/>
        <v>57.2</v>
      </c>
      <c r="R10" s="21" t="str">
        <f t="shared" si="15"/>
        <v>PASS</v>
      </c>
      <c r="S10" s="21" t="str">
        <f t="shared" si="16"/>
        <v>HIGHER SECOND CLASS</v>
      </c>
      <c r="T10" s="61">
        <f t="shared" si="17"/>
        <v>0</v>
      </c>
      <c r="U10" s="120">
        <f t="shared" si="18"/>
        <v>0</v>
      </c>
      <c r="V10" s="74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61">
        <f t="shared" si="5"/>
        <v>0</v>
      </c>
      <c r="AH10" s="21">
        <f t="shared" si="6"/>
        <v>429</v>
      </c>
      <c r="AI10" s="73"/>
      <c r="AJ10" s="62">
        <f t="shared" si="7"/>
        <v>28.6</v>
      </c>
      <c r="AK10" s="21" t="str">
        <f t="shared" si="8"/>
        <v>PASS</v>
      </c>
      <c r="AL10" s="21" t="b">
        <f t="shared" si="9"/>
        <v>0</v>
      </c>
      <c r="AM10" s="61">
        <f t="shared" si="10"/>
        <v>0</v>
      </c>
      <c r="AN10" s="82">
        <f t="shared" si="11"/>
        <v>0</v>
      </c>
      <c r="AO10" s="131">
        <f t="shared" si="12"/>
        <v>0</v>
      </c>
      <c r="AP10" s="132">
        <f t="shared" si="12"/>
        <v>0</v>
      </c>
    </row>
    <row r="11" spans="1:42">
      <c r="A11" s="164">
        <v>7</v>
      </c>
      <c r="B11" s="178" t="s">
        <v>159</v>
      </c>
      <c r="C11" s="169" t="s">
        <v>207</v>
      </c>
      <c r="D11" s="165">
        <v>49</v>
      </c>
      <c r="E11" s="60">
        <v>40</v>
      </c>
      <c r="F11" s="60">
        <v>59</v>
      </c>
      <c r="G11" s="60">
        <v>56</v>
      </c>
      <c r="H11" s="60">
        <v>45</v>
      </c>
      <c r="I11" s="60">
        <v>20</v>
      </c>
      <c r="J11" s="60">
        <v>32</v>
      </c>
      <c r="K11" s="60">
        <v>20</v>
      </c>
      <c r="L11" s="60">
        <v>29</v>
      </c>
      <c r="M11" s="60">
        <v>17</v>
      </c>
      <c r="N11" s="60">
        <v>33</v>
      </c>
      <c r="O11" s="60">
        <v>19</v>
      </c>
      <c r="P11" s="21">
        <f t="shared" si="13"/>
        <v>419</v>
      </c>
      <c r="Q11" s="62">
        <f t="shared" si="14"/>
        <v>55.866666666666667</v>
      </c>
      <c r="R11" s="21" t="str">
        <f t="shared" si="15"/>
        <v>PASS</v>
      </c>
      <c r="S11" s="21" t="str">
        <f t="shared" si="16"/>
        <v>HIGHER SECOND CLASS</v>
      </c>
      <c r="T11" s="61">
        <f t="shared" si="17"/>
        <v>0</v>
      </c>
      <c r="U11" s="120">
        <f t="shared" si="18"/>
        <v>0</v>
      </c>
      <c r="V11" s="74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61">
        <f t="shared" si="5"/>
        <v>0</v>
      </c>
      <c r="AH11" s="21">
        <f t="shared" si="6"/>
        <v>419</v>
      </c>
      <c r="AI11" s="73"/>
      <c r="AJ11" s="62">
        <f t="shared" si="7"/>
        <v>27.933333333333334</v>
      </c>
      <c r="AK11" s="21" t="str">
        <f t="shared" si="8"/>
        <v>PASS</v>
      </c>
      <c r="AL11" s="21" t="b">
        <f t="shared" si="9"/>
        <v>0</v>
      </c>
      <c r="AM11" s="61">
        <f t="shared" si="10"/>
        <v>0</v>
      </c>
      <c r="AN11" s="82">
        <f t="shared" si="11"/>
        <v>0</v>
      </c>
      <c r="AO11" s="131">
        <f t="shared" si="12"/>
        <v>0</v>
      </c>
      <c r="AP11" s="132">
        <f t="shared" si="12"/>
        <v>0</v>
      </c>
    </row>
    <row r="12" spans="1:42">
      <c r="A12" s="164">
        <v>8</v>
      </c>
      <c r="B12" s="178" t="s">
        <v>160</v>
      </c>
      <c r="C12" s="169" t="s">
        <v>208</v>
      </c>
      <c r="D12" s="165">
        <v>27</v>
      </c>
      <c r="E12" s="60">
        <v>40</v>
      </c>
      <c r="F12" s="60">
        <v>42</v>
      </c>
      <c r="G12" s="60">
        <v>40</v>
      </c>
      <c r="H12" s="60">
        <v>40</v>
      </c>
      <c r="I12" s="60">
        <v>18</v>
      </c>
      <c r="J12" s="60">
        <v>28</v>
      </c>
      <c r="K12" s="60">
        <v>18</v>
      </c>
      <c r="L12" s="60">
        <v>28</v>
      </c>
      <c r="M12" s="60">
        <v>17</v>
      </c>
      <c r="N12" s="60">
        <v>32</v>
      </c>
      <c r="O12" s="60">
        <v>17</v>
      </c>
      <c r="P12" s="21">
        <f t="shared" si="13"/>
        <v>347</v>
      </c>
      <c r="Q12" s="62">
        <f t="shared" si="14"/>
        <v>46.266666666666666</v>
      </c>
      <c r="R12" s="21" t="str">
        <f t="shared" si="15"/>
        <v>FAIL</v>
      </c>
      <c r="S12" s="21" t="str">
        <f t="shared" si="16"/>
        <v>FAIL</v>
      </c>
      <c r="T12" s="61">
        <f t="shared" si="17"/>
        <v>1</v>
      </c>
      <c r="U12" s="120">
        <f t="shared" si="18"/>
        <v>0</v>
      </c>
      <c r="V12" s="74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61">
        <f t="shared" si="5"/>
        <v>0</v>
      </c>
      <c r="AH12" s="21">
        <f t="shared" si="6"/>
        <v>347</v>
      </c>
      <c r="AI12" s="73"/>
      <c r="AJ12" s="62">
        <f t="shared" si="7"/>
        <v>23.133333333333333</v>
      </c>
      <c r="AK12" s="21" t="str">
        <f t="shared" si="8"/>
        <v>FAILS ATKT</v>
      </c>
      <c r="AL12" s="21" t="b">
        <f t="shared" si="9"/>
        <v>0</v>
      </c>
      <c r="AM12" s="61">
        <f t="shared" si="10"/>
        <v>0</v>
      </c>
      <c r="AN12" s="82">
        <f t="shared" si="11"/>
        <v>0</v>
      </c>
      <c r="AO12" s="131">
        <f t="shared" si="12"/>
        <v>1</v>
      </c>
      <c r="AP12" s="132">
        <f t="shared" si="12"/>
        <v>0</v>
      </c>
    </row>
    <row r="13" spans="1:42">
      <c r="A13" s="164">
        <v>9</v>
      </c>
      <c r="B13" s="178" t="s">
        <v>161</v>
      </c>
      <c r="C13" s="169" t="s">
        <v>209</v>
      </c>
      <c r="D13" s="165">
        <v>19</v>
      </c>
      <c r="E13" s="60">
        <v>14</v>
      </c>
      <c r="F13" s="60">
        <v>13</v>
      </c>
      <c r="G13" s="60">
        <v>33</v>
      </c>
      <c r="H13" s="60">
        <v>18</v>
      </c>
      <c r="I13" s="60">
        <v>15</v>
      </c>
      <c r="J13" s="60">
        <v>5</v>
      </c>
      <c r="K13" s="60">
        <v>20</v>
      </c>
      <c r="L13" s="60">
        <v>34</v>
      </c>
      <c r="M13" s="60">
        <v>22</v>
      </c>
      <c r="N13" s="60">
        <v>40</v>
      </c>
      <c r="O13" s="60">
        <v>17</v>
      </c>
      <c r="P13" s="21">
        <f t="shared" si="13"/>
        <v>250</v>
      </c>
      <c r="Q13" s="62">
        <f t="shared" si="14"/>
        <v>33.333333333333336</v>
      </c>
      <c r="R13" s="21" t="str">
        <f t="shared" si="15"/>
        <v>FAIL</v>
      </c>
      <c r="S13" s="21" t="str">
        <f t="shared" si="16"/>
        <v>FAIL</v>
      </c>
      <c r="T13" s="61">
        <f t="shared" si="17"/>
        <v>5</v>
      </c>
      <c r="U13" s="120">
        <f t="shared" si="18"/>
        <v>1</v>
      </c>
      <c r="V13" s="74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61">
        <f t="shared" si="5"/>
        <v>0</v>
      </c>
      <c r="AH13" s="21">
        <f t="shared" si="6"/>
        <v>250</v>
      </c>
      <c r="AI13" s="73"/>
      <c r="AJ13" s="62">
        <f t="shared" si="7"/>
        <v>16.666666666666668</v>
      </c>
      <c r="AK13" s="21" t="str">
        <f t="shared" si="8"/>
        <v>FAIL</v>
      </c>
      <c r="AL13" s="21" t="str">
        <f t="shared" si="9"/>
        <v>FAIL</v>
      </c>
      <c r="AM13" s="61">
        <f t="shared" si="10"/>
        <v>0</v>
      </c>
      <c r="AN13" s="82">
        <f t="shared" si="11"/>
        <v>0</v>
      </c>
      <c r="AO13" s="131">
        <f t="shared" si="12"/>
        <v>5</v>
      </c>
      <c r="AP13" s="132">
        <f t="shared" si="12"/>
        <v>1</v>
      </c>
    </row>
    <row r="14" spans="1:42">
      <c r="A14" s="164">
        <v>10</v>
      </c>
      <c r="B14" s="178" t="s">
        <v>162</v>
      </c>
      <c r="C14" s="169" t="s">
        <v>210</v>
      </c>
      <c r="D14" s="165">
        <v>43</v>
      </c>
      <c r="E14" s="60">
        <v>40</v>
      </c>
      <c r="F14" s="60">
        <v>63</v>
      </c>
      <c r="G14" s="60">
        <v>54</v>
      </c>
      <c r="H14" s="60">
        <v>55</v>
      </c>
      <c r="I14" s="60">
        <v>21</v>
      </c>
      <c r="J14" s="63">
        <v>40</v>
      </c>
      <c r="K14" s="60">
        <v>20</v>
      </c>
      <c r="L14" s="63">
        <v>32</v>
      </c>
      <c r="M14" s="60">
        <v>21</v>
      </c>
      <c r="N14" s="60">
        <v>40</v>
      </c>
      <c r="O14" s="60">
        <v>20</v>
      </c>
      <c r="P14" s="21">
        <f t="shared" si="13"/>
        <v>449</v>
      </c>
      <c r="Q14" s="62">
        <f t="shared" si="14"/>
        <v>59.866666666666667</v>
      </c>
      <c r="R14" s="21" t="str">
        <f t="shared" si="15"/>
        <v>PASS</v>
      </c>
      <c r="S14" s="21" t="str">
        <f t="shared" si="16"/>
        <v>HIGHER SECOND CLASS</v>
      </c>
      <c r="T14" s="61">
        <f t="shared" si="17"/>
        <v>0</v>
      </c>
      <c r="U14" s="120">
        <f t="shared" si="18"/>
        <v>0</v>
      </c>
      <c r="V14" s="74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61">
        <f t="shared" si="5"/>
        <v>0</v>
      </c>
      <c r="AH14" s="21">
        <f t="shared" si="6"/>
        <v>449</v>
      </c>
      <c r="AI14" s="73"/>
      <c r="AJ14" s="62">
        <f t="shared" si="7"/>
        <v>29.933333333333334</v>
      </c>
      <c r="AK14" s="21" t="str">
        <f t="shared" si="8"/>
        <v>PASS</v>
      </c>
      <c r="AL14" s="21" t="b">
        <f t="shared" si="9"/>
        <v>0</v>
      </c>
      <c r="AM14" s="61">
        <f t="shared" si="10"/>
        <v>0</v>
      </c>
      <c r="AN14" s="82">
        <f t="shared" si="11"/>
        <v>0</v>
      </c>
      <c r="AO14" s="131">
        <f t="shared" si="12"/>
        <v>0</v>
      </c>
      <c r="AP14" s="132">
        <f t="shared" si="12"/>
        <v>0</v>
      </c>
    </row>
    <row r="15" spans="1:42">
      <c r="A15" s="164">
        <v>11</v>
      </c>
      <c r="B15" s="178" t="s">
        <v>163</v>
      </c>
      <c r="C15" s="169" t="s">
        <v>211</v>
      </c>
      <c r="D15" s="165">
        <v>53</v>
      </c>
      <c r="E15" s="60">
        <v>40</v>
      </c>
      <c r="F15" s="60">
        <v>60</v>
      </c>
      <c r="G15" s="60">
        <v>57</v>
      </c>
      <c r="H15" s="60">
        <v>43</v>
      </c>
      <c r="I15" s="60">
        <v>23</v>
      </c>
      <c r="J15" s="60">
        <v>45</v>
      </c>
      <c r="K15" s="60">
        <v>23</v>
      </c>
      <c r="L15" s="60">
        <v>44</v>
      </c>
      <c r="M15" s="60">
        <v>23</v>
      </c>
      <c r="N15" s="63">
        <v>40</v>
      </c>
      <c r="O15" s="63">
        <v>23</v>
      </c>
      <c r="P15" s="21">
        <f t="shared" si="13"/>
        <v>474</v>
      </c>
      <c r="Q15" s="62">
        <f t="shared" si="14"/>
        <v>63.2</v>
      </c>
      <c r="R15" s="21" t="str">
        <f t="shared" si="15"/>
        <v>PASS</v>
      </c>
      <c r="S15" s="21" t="str">
        <f t="shared" si="16"/>
        <v>FIRST CLASS</v>
      </c>
      <c r="T15" s="61">
        <f t="shared" si="17"/>
        <v>0</v>
      </c>
      <c r="U15" s="120">
        <f t="shared" si="18"/>
        <v>0</v>
      </c>
      <c r="V15" s="74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61">
        <f t="shared" si="5"/>
        <v>0</v>
      </c>
      <c r="AH15" s="21">
        <f t="shared" si="6"/>
        <v>474</v>
      </c>
      <c r="AI15" s="73"/>
      <c r="AJ15" s="62">
        <f t="shared" si="7"/>
        <v>31.6</v>
      </c>
      <c r="AK15" s="21" t="str">
        <f t="shared" si="8"/>
        <v>PASS</v>
      </c>
      <c r="AL15" s="21" t="b">
        <f t="shared" si="9"/>
        <v>0</v>
      </c>
      <c r="AM15" s="61">
        <f t="shared" si="10"/>
        <v>0</v>
      </c>
      <c r="AN15" s="82">
        <f t="shared" si="11"/>
        <v>0</v>
      </c>
      <c r="AO15" s="131">
        <f t="shared" si="12"/>
        <v>0</v>
      </c>
      <c r="AP15" s="132">
        <f t="shared" si="12"/>
        <v>0</v>
      </c>
    </row>
    <row r="16" spans="1:42">
      <c r="A16" s="164">
        <v>12</v>
      </c>
      <c r="B16" s="178" t="s">
        <v>164</v>
      </c>
      <c r="C16" s="169" t="s">
        <v>212</v>
      </c>
      <c r="D16" s="165">
        <v>24</v>
      </c>
      <c r="E16" s="60">
        <v>3</v>
      </c>
      <c r="F16" s="60">
        <v>42</v>
      </c>
      <c r="G16" s="60">
        <v>40</v>
      </c>
      <c r="H16" s="60">
        <v>40</v>
      </c>
      <c r="I16" s="60">
        <v>15</v>
      </c>
      <c r="J16" s="60">
        <v>4</v>
      </c>
      <c r="K16" s="60">
        <v>20</v>
      </c>
      <c r="L16" s="60">
        <v>32</v>
      </c>
      <c r="M16" s="60">
        <v>18</v>
      </c>
      <c r="N16" s="60">
        <v>32</v>
      </c>
      <c r="O16" s="60">
        <v>16</v>
      </c>
      <c r="P16" s="21">
        <f t="shared" si="13"/>
        <v>286</v>
      </c>
      <c r="Q16" s="62">
        <f t="shared" si="14"/>
        <v>38.133333333333333</v>
      </c>
      <c r="R16" s="21" t="str">
        <f t="shared" si="15"/>
        <v>FAIL</v>
      </c>
      <c r="S16" s="21" t="str">
        <f t="shared" si="16"/>
        <v>FAIL</v>
      </c>
      <c r="T16" s="61">
        <f t="shared" si="17"/>
        <v>2</v>
      </c>
      <c r="U16" s="120">
        <f t="shared" si="18"/>
        <v>1</v>
      </c>
      <c r="V16" s="74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61">
        <f t="shared" si="5"/>
        <v>0</v>
      </c>
      <c r="AH16" s="21">
        <f t="shared" si="6"/>
        <v>286</v>
      </c>
      <c r="AI16" s="73"/>
      <c r="AJ16" s="62"/>
      <c r="AK16" s="21" t="str">
        <f t="shared" si="8"/>
        <v>FAILS ATKT</v>
      </c>
      <c r="AL16" s="21"/>
      <c r="AM16" s="61">
        <f t="shared" si="10"/>
        <v>0</v>
      </c>
      <c r="AN16" s="82">
        <f t="shared" si="11"/>
        <v>0</v>
      </c>
      <c r="AO16" s="131">
        <f t="shared" si="12"/>
        <v>2</v>
      </c>
      <c r="AP16" s="132">
        <f t="shared" si="12"/>
        <v>1</v>
      </c>
    </row>
    <row r="17" spans="1:42">
      <c r="A17" s="164">
        <v>13</v>
      </c>
      <c r="B17" s="178" t="s">
        <v>165</v>
      </c>
      <c r="C17" s="169" t="s">
        <v>213</v>
      </c>
      <c r="D17" s="165">
        <v>47</v>
      </c>
      <c r="E17" s="60">
        <v>20</v>
      </c>
      <c r="F17" s="60">
        <v>44</v>
      </c>
      <c r="G17" s="60">
        <v>55</v>
      </c>
      <c r="H17" s="60">
        <v>44</v>
      </c>
      <c r="I17" s="60">
        <v>18</v>
      </c>
      <c r="J17" s="60">
        <v>23</v>
      </c>
      <c r="K17" s="60">
        <v>19</v>
      </c>
      <c r="L17" s="60">
        <v>36</v>
      </c>
      <c r="M17" s="60">
        <v>17</v>
      </c>
      <c r="N17" s="60">
        <v>29</v>
      </c>
      <c r="O17" s="60">
        <v>20</v>
      </c>
      <c r="P17" s="21">
        <f t="shared" si="13"/>
        <v>372</v>
      </c>
      <c r="Q17" s="62">
        <f t="shared" si="14"/>
        <v>49.6</v>
      </c>
      <c r="R17" s="21" t="str">
        <f t="shared" si="15"/>
        <v>FAIL</v>
      </c>
      <c r="S17" s="21" t="str">
        <f t="shared" si="16"/>
        <v>FAIL</v>
      </c>
      <c r="T17" s="61">
        <f t="shared" si="17"/>
        <v>1</v>
      </c>
      <c r="U17" s="120">
        <f t="shared" si="18"/>
        <v>0</v>
      </c>
      <c r="V17" s="74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61">
        <f t="shared" si="5"/>
        <v>0</v>
      </c>
      <c r="AH17" s="21">
        <f t="shared" si="6"/>
        <v>372</v>
      </c>
      <c r="AI17" s="73"/>
      <c r="AJ17" s="62">
        <f t="shared" si="7"/>
        <v>24.8</v>
      </c>
      <c r="AK17" s="21" t="str">
        <f t="shared" si="8"/>
        <v>FAILS ATKT</v>
      </c>
      <c r="AL17" s="21" t="b">
        <f t="shared" si="9"/>
        <v>0</v>
      </c>
      <c r="AM17" s="61">
        <f t="shared" si="10"/>
        <v>0</v>
      </c>
      <c r="AN17" s="82">
        <f t="shared" si="11"/>
        <v>0</v>
      </c>
      <c r="AO17" s="131">
        <f t="shared" si="12"/>
        <v>1</v>
      </c>
      <c r="AP17" s="132">
        <f t="shared" si="12"/>
        <v>0</v>
      </c>
    </row>
    <row r="18" spans="1:42">
      <c r="A18" s="164">
        <v>14</v>
      </c>
      <c r="B18" s="178" t="s">
        <v>166</v>
      </c>
      <c r="C18" s="169" t="s">
        <v>214</v>
      </c>
      <c r="D18" s="165">
        <v>41</v>
      </c>
      <c r="E18" s="60">
        <v>23</v>
      </c>
      <c r="F18" s="60">
        <v>49</v>
      </c>
      <c r="G18" s="60">
        <v>60</v>
      </c>
      <c r="H18" s="60">
        <v>42</v>
      </c>
      <c r="I18" s="60">
        <v>23</v>
      </c>
      <c r="J18" s="60">
        <v>38</v>
      </c>
      <c r="K18" s="60">
        <v>23</v>
      </c>
      <c r="L18" s="60">
        <v>40</v>
      </c>
      <c r="M18" s="60">
        <v>23</v>
      </c>
      <c r="N18" s="60">
        <v>33</v>
      </c>
      <c r="O18" s="60">
        <v>20</v>
      </c>
      <c r="P18" s="21">
        <f t="shared" si="13"/>
        <v>415</v>
      </c>
      <c r="Q18" s="62">
        <f t="shared" si="14"/>
        <v>55.333333333333336</v>
      </c>
      <c r="R18" s="21" t="str">
        <f t="shared" si="15"/>
        <v>FAIL</v>
      </c>
      <c r="S18" s="21" t="str">
        <f t="shared" si="16"/>
        <v>FAIL</v>
      </c>
      <c r="T18" s="61">
        <f t="shared" si="17"/>
        <v>1</v>
      </c>
      <c r="U18" s="120">
        <f t="shared" si="18"/>
        <v>0</v>
      </c>
      <c r="V18" s="74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61">
        <f t="shared" si="5"/>
        <v>0</v>
      </c>
      <c r="AH18" s="21">
        <f t="shared" si="6"/>
        <v>415</v>
      </c>
      <c r="AI18" s="73"/>
      <c r="AJ18" s="62">
        <f t="shared" si="7"/>
        <v>27.666666666666668</v>
      </c>
      <c r="AK18" s="21" t="str">
        <f t="shared" si="8"/>
        <v>FAILS ATKT</v>
      </c>
      <c r="AL18" s="21" t="b">
        <f t="shared" si="9"/>
        <v>0</v>
      </c>
      <c r="AM18" s="61">
        <f t="shared" si="10"/>
        <v>0</v>
      </c>
      <c r="AN18" s="82">
        <f t="shared" si="11"/>
        <v>0</v>
      </c>
      <c r="AO18" s="131">
        <f t="shared" si="12"/>
        <v>1</v>
      </c>
      <c r="AP18" s="132">
        <f t="shared" si="12"/>
        <v>0</v>
      </c>
    </row>
    <row r="19" spans="1:42">
      <c r="A19" s="164">
        <v>15</v>
      </c>
      <c r="B19" s="178" t="s">
        <v>291</v>
      </c>
      <c r="C19" s="169" t="s">
        <v>290</v>
      </c>
      <c r="D19" s="165">
        <v>40</v>
      </c>
      <c r="E19" s="60">
        <v>1</v>
      </c>
      <c r="F19" s="60">
        <v>27</v>
      </c>
      <c r="G19" s="60">
        <v>46</v>
      </c>
      <c r="H19" s="60">
        <v>40</v>
      </c>
      <c r="I19" s="60">
        <v>15</v>
      </c>
      <c r="J19" s="60" t="s">
        <v>287</v>
      </c>
      <c r="K19" s="60">
        <v>16</v>
      </c>
      <c r="L19" s="60">
        <v>11</v>
      </c>
      <c r="M19" s="60">
        <v>14</v>
      </c>
      <c r="N19" s="60">
        <v>6</v>
      </c>
      <c r="O19" s="60">
        <v>18</v>
      </c>
      <c r="P19" s="21">
        <f t="shared" si="13"/>
        <v>234</v>
      </c>
      <c r="Q19" s="62">
        <f t="shared" si="14"/>
        <v>31.2</v>
      </c>
      <c r="R19" s="21" t="str">
        <f t="shared" si="15"/>
        <v>FAIL</v>
      </c>
      <c r="S19" s="21" t="str">
        <f t="shared" si="16"/>
        <v>FAIL</v>
      </c>
      <c r="T19" s="61">
        <f t="shared" si="17"/>
        <v>2</v>
      </c>
      <c r="U19" s="120">
        <f t="shared" si="18"/>
        <v>3</v>
      </c>
      <c r="V19" s="74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61"/>
      <c r="AH19" s="21"/>
      <c r="AI19" s="73"/>
      <c r="AJ19" s="62"/>
      <c r="AK19" s="21"/>
      <c r="AL19" s="21"/>
      <c r="AM19" s="61"/>
      <c r="AN19" s="82"/>
      <c r="AO19" s="131"/>
      <c r="AP19" s="132"/>
    </row>
    <row r="20" spans="1:42">
      <c r="A20" s="164">
        <v>16</v>
      </c>
      <c r="B20" s="178" t="s">
        <v>167</v>
      </c>
      <c r="C20" s="169" t="s">
        <v>215</v>
      </c>
      <c r="D20" s="165">
        <v>42</v>
      </c>
      <c r="E20" s="60">
        <v>28</v>
      </c>
      <c r="F20" s="60">
        <v>49</v>
      </c>
      <c r="G20" s="60">
        <v>51</v>
      </c>
      <c r="H20" s="60">
        <v>40</v>
      </c>
      <c r="I20" s="60">
        <v>15</v>
      </c>
      <c r="J20" s="60">
        <v>30</v>
      </c>
      <c r="K20" s="60">
        <v>19</v>
      </c>
      <c r="L20" s="60">
        <v>28</v>
      </c>
      <c r="M20" s="60">
        <v>18</v>
      </c>
      <c r="N20" s="60">
        <v>28</v>
      </c>
      <c r="O20" s="60">
        <v>12</v>
      </c>
      <c r="P20" s="21">
        <f t="shared" si="13"/>
        <v>360</v>
      </c>
      <c r="Q20" s="62">
        <f t="shared" si="14"/>
        <v>48</v>
      </c>
      <c r="R20" s="21" t="str">
        <f t="shared" si="15"/>
        <v>FAIL</v>
      </c>
      <c r="S20" s="21" t="str">
        <f t="shared" si="16"/>
        <v>FAIL</v>
      </c>
      <c r="T20" s="61">
        <f t="shared" si="17"/>
        <v>1</v>
      </c>
      <c r="U20" s="120">
        <f t="shared" si="18"/>
        <v>0</v>
      </c>
      <c r="V20" s="74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61">
        <f t="shared" si="5"/>
        <v>0</v>
      </c>
      <c r="AH20" s="21">
        <f t="shared" si="6"/>
        <v>360</v>
      </c>
      <c r="AI20" s="73"/>
      <c r="AJ20" s="62">
        <f t="shared" si="7"/>
        <v>24</v>
      </c>
      <c r="AK20" s="21" t="str">
        <f t="shared" si="8"/>
        <v>FAILS ATKT</v>
      </c>
      <c r="AL20" s="21" t="b">
        <f t="shared" si="9"/>
        <v>0</v>
      </c>
      <c r="AM20" s="61">
        <f t="shared" si="10"/>
        <v>0</v>
      </c>
      <c r="AN20" s="82">
        <f t="shared" si="11"/>
        <v>0</v>
      </c>
      <c r="AO20" s="131">
        <f t="shared" si="12"/>
        <v>1</v>
      </c>
      <c r="AP20" s="132">
        <f t="shared" si="12"/>
        <v>0</v>
      </c>
    </row>
    <row r="21" spans="1:42">
      <c r="A21" s="164">
        <v>17</v>
      </c>
      <c r="B21" s="178" t="s">
        <v>168</v>
      </c>
      <c r="C21" s="169" t="s">
        <v>216</v>
      </c>
      <c r="D21" s="165">
        <v>32</v>
      </c>
      <c r="E21" s="60">
        <v>19</v>
      </c>
      <c r="F21" s="60">
        <v>27</v>
      </c>
      <c r="G21" s="60">
        <v>31</v>
      </c>
      <c r="H21" s="60">
        <v>26</v>
      </c>
      <c r="I21" s="60">
        <v>22</v>
      </c>
      <c r="J21" s="60">
        <v>24</v>
      </c>
      <c r="K21" s="60">
        <v>21</v>
      </c>
      <c r="L21" s="60">
        <v>36</v>
      </c>
      <c r="M21" s="60">
        <v>19</v>
      </c>
      <c r="N21" s="60">
        <v>25</v>
      </c>
      <c r="O21" s="60">
        <v>20</v>
      </c>
      <c r="P21" s="21">
        <f t="shared" si="13"/>
        <v>302</v>
      </c>
      <c r="Q21" s="62">
        <f t="shared" si="14"/>
        <v>40.266666666666666</v>
      </c>
      <c r="R21" s="21" t="str">
        <f t="shared" si="15"/>
        <v>FAIL</v>
      </c>
      <c r="S21" s="21" t="str">
        <f t="shared" si="16"/>
        <v>FAIL</v>
      </c>
      <c r="T21" s="61">
        <f t="shared" si="17"/>
        <v>5</v>
      </c>
      <c r="U21" s="120">
        <f t="shared" si="18"/>
        <v>0</v>
      </c>
      <c r="V21" s="74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61">
        <f t="shared" si="5"/>
        <v>0</v>
      </c>
      <c r="AH21" s="21">
        <f t="shared" si="6"/>
        <v>302</v>
      </c>
      <c r="AI21" s="73"/>
      <c r="AJ21" s="62">
        <f t="shared" si="7"/>
        <v>20.133333333333333</v>
      </c>
      <c r="AK21" s="21" t="str">
        <f t="shared" si="8"/>
        <v>FAIL</v>
      </c>
      <c r="AL21" s="21" t="str">
        <f t="shared" si="9"/>
        <v>FAIL</v>
      </c>
      <c r="AM21" s="61">
        <f t="shared" si="10"/>
        <v>0</v>
      </c>
      <c r="AN21" s="82">
        <f t="shared" si="11"/>
        <v>0</v>
      </c>
      <c r="AO21" s="131">
        <f t="shared" si="12"/>
        <v>5</v>
      </c>
      <c r="AP21" s="132">
        <f t="shared" si="12"/>
        <v>0</v>
      </c>
    </row>
    <row r="22" spans="1:42">
      <c r="A22" s="164">
        <v>18</v>
      </c>
      <c r="B22" s="178" t="s">
        <v>169</v>
      </c>
      <c r="C22" s="169" t="s">
        <v>217</v>
      </c>
      <c r="D22" s="165">
        <v>56</v>
      </c>
      <c r="E22" s="60">
        <v>28</v>
      </c>
      <c r="F22" s="60">
        <v>50</v>
      </c>
      <c r="G22" s="60">
        <v>52</v>
      </c>
      <c r="H22" s="60">
        <v>50</v>
      </c>
      <c r="I22" s="60">
        <v>20</v>
      </c>
      <c r="J22" s="60">
        <v>21</v>
      </c>
      <c r="K22" s="60">
        <v>19</v>
      </c>
      <c r="L22" s="63">
        <v>30</v>
      </c>
      <c r="M22" s="60">
        <v>18</v>
      </c>
      <c r="N22" s="63">
        <v>28</v>
      </c>
      <c r="O22" s="63">
        <v>17</v>
      </c>
      <c r="P22" s="21">
        <f t="shared" si="13"/>
        <v>389</v>
      </c>
      <c r="Q22" s="62">
        <f t="shared" si="14"/>
        <v>51.866666666666667</v>
      </c>
      <c r="R22" s="21" t="str">
        <f t="shared" si="15"/>
        <v>FAIL</v>
      </c>
      <c r="S22" s="21" t="str">
        <f t="shared" si="16"/>
        <v>FAIL</v>
      </c>
      <c r="T22" s="61">
        <f t="shared" si="17"/>
        <v>1</v>
      </c>
      <c r="U22" s="120">
        <f t="shared" si="18"/>
        <v>0</v>
      </c>
      <c r="V22" s="74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61">
        <f t="shared" si="5"/>
        <v>0</v>
      </c>
      <c r="AH22" s="21">
        <f t="shared" si="6"/>
        <v>389</v>
      </c>
      <c r="AI22" s="73"/>
      <c r="AJ22" s="62"/>
      <c r="AK22" s="21" t="str">
        <f t="shared" si="8"/>
        <v>FAILS ATKT</v>
      </c>
      <c r="AL22" s="21"/>
      <c r="AM22" s="61">
        <f t="shared" si="10"/>
        <v>0</v>
      </c>
      <c r="AN22" s="82">
        <f t="shared" si="11"/>
        <v>0</v>
      </c>
      <c r="AO22" s="131">
        <f t="shared" si="12"/>
        <v>1</v>
      </c>
      <c r="AP22" s="132">
        <f t="shared" si="12"/>
        <v>0</v>
      </c>
    </row>
    <row r="23" spans="1:42">
      <c r="A23" s="164">
        <v>19</v>
      </c>
      <c r="B23" s="178" t="s">
        <v>170</v>
      </c>
      <c r="C23" s="169" t="s">
        <v>218</v>
      </c>
      <c r="D23" s="165">
        <v>29</v>
      </c>
      <c r="E23" s="60">
        <v>28</v>
      </c>
      <c r="F23" s="60">
        <v>44</v>
      </c>
      <c r="G23" s="60">
        <v>46</v>
      </c>
      <c r="H23" s="60">
        <v>47</v>
      </c>
      <c r="I23" s="60">
        <v>15</v>
      </c>
      <c r="J23" s="60">
        <v>25</v>
      </c>
      <c r="K23" s="60">
        <v>17</v>
      </c>
      <c r="L23" s="60">
        <v>25</v>
      </c>
      <c r="M23" s="60">
        <v>17</v>
      </c>
      <c r="N23" s="60">
        <v>28</v>
      </c>
      <c r="O23" s="60">
        <v>16</v>
      </c>
      <c r="P23" s="21">
        <f t="shared" si="13"/>
        <v>337</v>
      </c>
      <c r="Q23" s="62">
        <f t="shared" si="14"/>
        <v>44.93333333333333</v>
      </c>
      <c r="R23" s="21" t="str">
        <f t="shared" si="15"/>
        <v>FAIL</v>
      </c>
      <c r="S23" s="21" t="str">
        <f t="shared" si="16"/>
        <v>FAIL</v>
      </c>
      <c r="T23" s="61">
        <f t="shared" si="17"/>
        <v>2</v>
      </c>
      <c r="U23" s="120">
        <f t="shared" si="18"/>
        <v>0</v>
      </c>
      <c r="V23" s="74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61">
        <f t="shared" si="5"/>
        <v>0</v>
      </c>
      <c r="AH23" s="21">
        <f t="shared" si="6"/>
        <v>337</v>
      </c>
      <c r="AI23" s="73"/>
      <c r="AJ23" s="62">
        <f t="shared" si="7"/>
        <v>22.466666666666665</v>
      </c>
      <c r="AK23" s="21" t="str">
        <f t="shared" si="8"/>
        <v>FAILS ATKT</v>
      </c>
      <c r="AL23" s="21" t="b">
        <f t="shared" si="9"/>
        <v>0</v>
      </c>
      <c r="AM23" s="61">
        <f t="shared" si="10"/>
        <v>0</v>
      </c>
      <c r="AN23" s="82">
        <f t="shared" si="11"/>
        <v>0</v>
      </c>
      <c r="AO23" s="131">
        <f t="shared" si="12"/>
        <v>2</v>
      </c>
      <c r="AP23" s="132">
        <f t="shared" si="12"/>
        <v>0</v>
      </c>
    </row>
    <row r="24" spans="1:42">
      <c r="A24" s="164">
        <v>20</v>
      </c>
      <c r="B24" s="178" t="s">
        <v>171</v>
      </c>
      <c r="C24" s="169" t="s">
        <v>219</v>
      </c>
      <c r="D24" s="165" t="s">
        <v>287</v>
      </c>
      <c r="E24" s="60" t="s">
        <v>287</v>
      </c>
      <c r="F24" s="60" t="s">
        <v>287</v>
      </c>
      <c r="G24" s="60" t="s">
        <v>287</v>
      </c>
      <c r="H24" s="60" t="s">
        <v>287</v>
      </c>
      <c r="I24" s="60">
        <v>10</v>
      </c>
      <c r="J24" s="60" t="s">
        <v>287</v>
      </c>
      <c r="K24" s="60">
        <v>10</v>
      </c>
      <c r="L24" s="60" t="s">
        <v>287</v>
      </c>
      <c r="M24" s="60">
        <v>10</v>
      </c>
      <c r="N24" s="60" t="s">
        <v>287</v>
      </c>
      <c r="O24" s="60">
        <v>10</v>
      </c>
      <c r="P24" s="21">
        <f t="shared" si="13"/>
        <v>40</v>
      </c>
      <c r="Q24" s="62">
        <f t="shared" si="14"/>
        <v>5.333333333333333</v>
      </c>
      <c r="R24" s="21" t="str">
        <f t="shared" si="15"/>
        <v>FAIL</v>
      </c>
      <c r="S24" s="21" t="str">
        <f t="shared" si="16"/>
        <v>FAIL</v>
      </c>
      <c r="T24" s="61">
        <f t="shared" si="17"/>
        <v>5</v>
      </c>
      <c r="U24" s="120">
        <f t="shared" si="18"/>
        <v>3</v>
      </c>
      <c r="V24" s="74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61">
        <f t="shared" si="5"/>
        <v>0</v>
      </c>
      <c r="AH24" s="21">
        <f t="shared" si="6"/>
        <v>40</v>
      </c>
      <c r="AI24" s="73"/>
      <c r="AJ24" s="62">
        <f t="shared" si="7"/>
        <v>2.6666666666666665</v>
      </c>
      <c r="AK24" s="21" t="str">
        <f t="shared" si="8"/>
        <v>FAIL</v>
      </c>
      <c r="AL24" s="21" t="str">
        <f t="shared" si="9"/>
        <v>FAIL</v>
      </c>
      <c r="AM24" s="61">
        <f t="shared" si="10"/>
        <v>0</v>
      </c>
      <c r="AN24" s="82">
        <f t="shared" si="11"/>
        <v>0</v>
      </c>
      <c r="AO24" s="131">
        <f t="shared" si="12"/>
        <v>5</v>
      </c>
      <c r="AP24" s="132">
        <f t="shared" si="12"/>
        <v>3</v>
      </c>
    </row>
    <row r="25" spans="1:42">
      <c r="A25" s="164">
        <v>21</v>
      </c>
      <c r="B25" s="178" t="s">
        <v>172</v>
      </c>
      <c r="C25" s="169" t="s">
        <v>220</v>
      </c>
      <c r="D25" s="165">
        <v>54</v>
      </c>
      <c r="E25" s="60">
        <v>48</v>
      </c>
      <c r="F25" s="60">
        <v>40</v>
      </c>
      <c r="G25" s="60">
        <v>49</v>
      </c>
      <c r="H25" s="60">
        <v>42</v>
      </c>
      <c r="I25" s="60">
        <v>23</v>
      </c>
      <c r="J25" s="60">
        <v>45</v>
      </c>
      <c r="K25" s="60">
        <v>20</v>
      </c>
      <c r="L25" s="63">
        <v>36</v>
      </c>
      <c r="M25" s="60">
        <v>20</v>
      </c>
      <c r="N25" s="60">
        <v>33</v>
      </c>
      <c r="O25" s="60">
        <v>22</v>
      </c>
      <c r="P25" s="21">
        <f t="shared" si="13"/>
        <v>432</v>
      </c>
      <c r="Q25" s="62">
        <f t="shared" si="14"/>
        <v>57.6</v>
      </c>
      <c r="R25" s="21" t="str">
        <f t="shared" si="15"/>
        <v>PASS</v>
      </c>
      <c r="S25" s="21" t="str">
        <f t="shared" si="16"/>
        <v>HIGHER SECOND CLASS</v>
      </c>
      <c r="T25" s="61">
        <f t="shared" si="17"/>
        <v>0</v>
      </c>
      <c r="U25" s="120">
        <f t="shared" si="18"/>
        <v>0</v>
      </c>
      <c r="V25" s="74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61">
        <f t="shared" si="5"/>
        <v>0</v>
      </c>
      <c r="AH25" s="21">
        <f t="shared" si="6"/>
        <v>432</v>
      </c>
      <c r="AI25" s="73"/>
      <c r="AJ25" s="62">
        <f t="shared" si="7"/>
        <v>28.8</v>
      </c>
      <c r="AK25" s="21" t="str">
        <f t="shared" si="8"/>
        <v>PASS</v>
      </c>
      <c r="AL25" s="21" t="b">
        <f t="shared" si="9"/>
        <v>0</v>
      </c>
      <c r="AM25" s="61">
        <f t="shared" si="10"/>
        <v>0</v>
      </c>
      <c r="AN25" s="82">
        <f t="shared" si="11"/>
        <v>0</v>
      </c>
      <c r="AO25" s="131">
        <f t="shared" si="12"/>
        <v>0</v>
      </c>
      <c r="AP25" s="132">
        <f t="shared" si="12"/>
        <v>0</v>
      </c>
    </row>
    <row r="26" spans="1:42">
      <c r="A26" s="164">
        <v>22</v>
      </c>
      <c r="B26" s="178" t="s">
        <v>173</v>
      </c>
      <c r="C26" s="169" t="s">
        <v>221</v>
      </c>
      <c r="D26" s="165">
        <v>32</v>
      </c>
      <c r="E26" s="60">
        <v>40</v>
      </c>
      <c r="F26" s="60">
        <v>49</v>
      </c>
      <c r="G26" s="60">
        <v>45</v>
      </c>
      <c r="H26" s="60">
        <v>44</v>
      </c>
      <c r="I26" s="60">
        <v>20</v>
      </c>
      <c r="J26" s="60">
        <v>42</v>
      </c>
      <c r="K26" s="60">
        <v>20</v>
      </c>
      <c r="L26" s="60">
        <v>32</v>
      </c>
      <c r="M26" s="60">
        <v>19</v>
      </c>
      <c r="N26" s="60">
        <v>35</v>
      </c>
      <c r="O26" s="60">
        <v>20</v>
      </c>
      <c r="P26" s="21">
        <f t="shared" si="13"/>
        <v>398</v>
      </c>
      <c r="Q26" s="62">
        <f t="shared" si="14"/>
        <v>53.06666666666667</v>
      </c>
      <c r="R26" s="21" t="str">
        <f t="shared" si="15"/>
        <v>FAIL</v>
      </c>
      <c r="S26" s="21" t="str">
        <f t="shared" si="16"/>
        <v>FAIL</v>
      </c>
      <c r="T26" s="61">
        <f t="shared" si="17"/>
        <v>1</v>
      </c>
      <c r="U26" s="120">
        <f t="shared" si="18"/>
        <v>0</v>
      </c>
      <c r="V26" s="74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61">
        <f t="shared" si="5"/>
        <v>0</v>
      </c>
      <c r="AH26" s="21">
        <f t="shared" si="6"/>
        <v>398</v>
      </c>
      <c r="AI26" s="73"/>
      <c r="AJ26" s="62">
        <f t="shared" si="7"/>
        <v>26.533333333333335</v>
      </c>
      <c r="AK26" s="21" t="str">
        <f t="shared" si="8"/>
        <v>FAILS ATKT</v>
      </c>
      <c r="AL26" s="21" t="b">
        <f t="shared" si="9"/>
        <v>0</v>
      </c>
      <c r="AM26" s="61">
        <f t="shared" si="10"/>
        <v>0</v>
      </c>
      <c r="AN26" s="82">
        <f t="shared" si="11"/>
        <v>0</v>
      </c>
      <c r="AO26" s="131">
        <f t="shared" si="12"/>
        <v>1</v>
      </c>
      <c r="AP26" s="132">
        <f t="shared" si="12"/>
        <v>0</v>
      </c>
    </row>
    <row r="27" spans="1:42">
      <c r="A27" s="164">
        <v>23</v>
      </c>
      <c r="B27" s="178" t="s">
        <v>174</v>
      </c>
      <c r="C27" s="169" t="s">
        <v>222</v>
      </c>
      <c r="D27" s="165">
        <v>52</v>
      </c>
      <c r="E27" s="60">
        <v>40</v>
      </c>
      <c r="F27" s="60">
        <v>50</v>
      </c>
      <c r="G27" s="60">
        <v>48</v>
      </c>
      <c r="H27" s="60">
        <v>43</v>
      </c>
      <c r="I27" s="60">
        <v>23</v>
      </c>
      <c r="J27" s="60">
        <v>35</v>
      </c>
      <c r="K27" s="60">
        <v>22</v>
      </c>
      <c r="L27" s="60">
        <v>36</v>
      </c>
      <c r="M27" s="60">
        <v>22</v>
      </c>
      <c r="N27" s="60">
        <v>35</v>
      </c>
      <c r="O27" s="60">
        <v>22</v>
      </c>
      <c r="P27" s="21">
        <f t="shared" si="13"/>
        <v>428</v>
      </c>
      <c r="Q27" s="62">
        <f t="shared" si="14"/>
        <v>57.06666666666667</v>
      </c>
      <c r="R27" s="21" t="str">
        <f t="shared" si="15"/>
        <v>PASS</v>
      </c>
      <c r="S27" s="21" t="str">
        <f t="shared" si="16"/>
        <v>HIGHER SECOND CLASS</v>
      </c>
      <c r="T27" s="61">
        <f t="shared" si="17"/>
        <v>0</v>
      </c>
      <c r="U27" s="120">
        <f t="shared" si="18"/>
        <v>0</v>
      </c>
      <c r="V27" s="74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61">
        <f t="shared" si="5"/>
        <v>0</v>
      </c>
      <c r="AH27" s="21">
        <f t="shared" si="6"/>
        <v>428</v>
      </c>
      <c r="AI27" s="73"/>
      <c r="AJ27" s="62">
        <f t="shared" si="7"/>
        <v>28.533333333333335</v>
      </c>
      <c r="AK27" s="21" t="str">
        <f t="shared" si="8"/>
        <v>PASS</v>
      </c>
      <c r="AL27" s="21" t="b">
        <f t="shared" si="9"/>
        <v>0</v>
      </c>
      <c r="AM27" s="61">
        <f t="shared" si="10"/>
        <v>0</v>
      </c>
      <c r="AN27" s="82">
        <f t="shared" si="11"/>
        <v>0</v>
      </c>
      <c r="AO27" s="131">
        <f t="shared" si="12"/>
        <v>0</v>
      </c>
      <c r="AP27" s="132">
        <f t="shared" si="12"/>
        <v>0</v>
      </c>
    </row>
    <row r="28" spans="1:42">
      <c r="A28" s="164">
        <v>24</v>
      </c>
      <c r="B28" s="178" t="s">
        <v>175</v>
      </c>
      <c r="C28" s="169" t="s">
        <v>223</v>
      </c>
      <c r="D28" s="165">
        <v>50</v>
      </c>
      <c r="E28" s="60">
        <v>42</v>
      </c>
      <c r="F28" s="63">
        <v>47</v>
      </c>
      <c r="G28" s="60">
        <v>48</v>
      </c>
      <c r="H28" s="60">
        <v>57</v>
      </c>
      <c r="I28" s="60">
        <v>20</v>
      </c>
      <c r="J28" s="60">
        <v>38</v>
      </c>
      <c r="K28" s="60">
        <v>21</v>
      </c>
      <c r="L28" s="60">
        <v>38</v>
      </c>
      <c r="M28" s="60">
        <v>21</v>
      </c>
      <c r="N28" s="60">
        <v>38</v>
      </c>
      <c r="O28" s="60">
        <v>18</v>
      </c>
      <c r="P28" s="21">
        <f t="shared" si="13"/>
        <v>438</v>
      </c>
      <c r="Q28" s="62">
        <f t="shared" si="14"/>
        <v>58.4</v>
      </c>
      <c r="R28" s="21" t="str">
        <f t="shared" si="15"/>
        <v>PASS</v>
      </c>
      <c r="S28" s="21" t="str">
        <f t="shared" si="16"/>
        <v>HIGHER SECOND CLASS</v>
      </c>
      <c r="T28" s="61">
        <f t="shared" si="17"/>
        <v>0</v>
      </c>
      <c r="U28" s="120">
        <f t="shared" si="18"/>
        <v>0</v>
      </c>
      <c r="V28" s="74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61">
        <f t="shared" si="5"/>
        <v>0</v>
      </c>
      <c r="AH28" s="21">
        <f t="shared" si="6"/>
        <v>438</v>
      </c>
      <c r="AI28" s="73"/>
      <c r="AJ28" s="62"/>
      <c r="AK28" s="21" t="str">
        <f t="shared" si="8"/>
        <v>PASS</v>
      </c>
      <c r="AL28" s="21"/>
      <c r="AM28" s="61">
        <f t="shared" si="10"/>
        <v>0</v>
      </c>
      <c r="AN28" s="82">
        <f t="shared" si="11"/>
        <v>0</v>
      </c>
      <c r="AO28" s="131">
        <f t="shared" si="12"/>
        <v>0</v>
      </c>
      <c r="AP28" s="132">
        <f t="shared" si="12"/>
        <v>0</v>
      </c>
    </row>
    <row r="29" spans="1:42">
      <c r="A29" s="164">
        <v>25</v>
      </c>
      <c r="B29" s="178" t="s">
        <v>176</v>
      </c>
      <c r="C29" s="169" t="s">
        <v>224</v>
      </c>
      <c r="D29" s="165">
        <v>55</v>
      </c>
      <c r="E29" s="60">
        <v>25</v>
      </c>
      <c r="F29" s="60">
        <v>40</v>
      </c>
      <c r="G29" s="60">
        <v>41</v>
      </c>
      <c r="H29" s="60">
        <v>46</v>
      </c>
      <c r="I29" s="60">
        <v>17</v>
      </c>
      <c r="J29" s="60">
        <v>25</v>
      </c>
      <c r="K29" s="60">
        <v>19</v>
      </c>
      <c r="L29" s="60">
        <v>32</v>
      </c>
      <c r="M29" s="60">
        <v>20</v>
      </c>
      <c r="N29" s="60">
        <v>30</v>
      </c>
      <c r="O29" s="60">
        <v>16</v>
      </c>
      <c r="P29" s="21">
        <f t="shared" si="13"/>
        <v>366</v>
      </c>
      <c r="Q29" s="62">
        <f t="shared" si="14"/>
        <v>48.8</v>
      </c>
      <c r="R29" s="21" t="str">
        <f t="shared" si="15"/>
        <v>FAIL</v>
      </c>
      <c r="S29" s="21" t="str">
        <f t="shared" si="16"/>
        <v>FAIL</v>
      </c>
      <c r="T29" s="61">
        <f t="shared" si="17"/>
        <v>1</v>
      </c>
      <c r="U29" s="120">
        <f t="shared" si="18"/>
        <v>0</v>
      </c>
      <c r="V29" s="74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61">
        <f t="shared" si="5"/>
        <v>0</v>
      </c>
      <c r="AH29" s="21">
        <f t="shared" si="6"/>
        <v>366</v>
      </c>
      <c r="AI29" s="73"/>
      <c r="AJ29" s="62">
        <f t="shared" si="7"/>
        <v>24.4</v>
      </c>
      <c r="AK29" s="21" t="str">
        <f t="shared" si="8"/>
        <v>FAILS ATKT</v>
      </c>
      <c r="AL29" s="21" t="b">
        <f t="shared" si="9"/>
        <v>0</v>
      </c>
      <c r="AM29" s="61">
        <f t="shared" si="10"/>
        <v>0</v>
      </c>
      <c r="AN29" s="82">
        <f t="shared" si="11"/>
        <v>0</v>
      </c>
      <c r="AO29" s="131">
        <f t="shared" si="12"/>
        <v>1</v>
      </c>
      <c r="AP29" s="132">
        <f t="shared" si="12"/>
        <v>0</v>
      </c>
    </row>
    <row r="30" spans="1:42">
      <c r="A30" s="164">
        <v>26</v>
      </c>
      <c r="B30" s="179" t="s">
        <v>177</v>
      </c>
      <c r="C30" s="169" t="s">
        <v>225</v>
      </c>
      <c r="D30" s="165">
        <v>47</v>
      </c>
      <c r="E30" s="60">
        <v>13</v>
      </c>
      <c r="F30" s="60">
        <v>41</v>
      </c>
      <c r="G30" s="60">
        <v>33</v>
      </c>
      <c r="H30" s="60">
        <v>50</v>
      </c>
      <c r="I30" s="60">
        <v>15</v>
      </c>
      <c r="J30" s="60">
        <v>21</v>
      </c>
      <c r="K30" s="60">
        <v>17</v>
      </c>
      <c r="L30" s="60">
        <v>29</v>
      </c>
      <c r="M30" s="60">
        <v>17</v>
      </c>
      <c r="N30" s="60">
        <v>30</v>
      </c>
      <c r="O30" s="60">
        <v>15</v>
      </c>
      <c r="P30" s="21">
        <f t="shared" si="13"/>
        <v>328</v>
      </c>
      <c r="Q30" s="62">
        <f t="shared" si="14"/>
        <v>43.733333333333334</v>
      </c>
      <c r="R30" s="21" t="str">
        <f t="shared" si="15"/>
        <v>FAIL</v>
      </c>
      <c r="S30" s="21" t="str">
        <f t="shared" si="16"/>
        <v>FAIL</v>
      </c>
      <c r="T30" s="61">
        <f t="shared" si="17"/>
        <v>2</v>
      </c>
      <c r="U30" s="120">
        <f t="shared" si="18"/>
        <v>0</v>
      </c>
      <c r="V30" s="74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61">
        <f t="shared" si="5"/>
        <v>0</v>
      </c>
      <c r="AH30" s="21">
        <f t="shared" si="6"/>
        <v>328</v>
      </c>
      <c r="AI30" s="73"/>
      <c r="AJ30" s="62">
        <f t="shared" si="7"/>
        <v>21.866666666666667</v>
      </c>
      <c r="AK30" s="21" t="str">
        <f t="shared" si="8"/>
        <v>FAILS ATKT</v>
      </c>
      <c r="AL30" s="21" t="b">
        <f t="shared" si="9"/>
        <v>0</v>
      </c>
      <c r="AM30" s="61">
        <f t="shared" si="10"/>
        <v>0</v>
      </c>
      <c r="AN30" s="82">
        <f t="shared" si="11"/>
        <v>0</v>
      </c>
      <c r="AO30" s="131">
        <f t="shared" si="12"/>
        <v>2</v>
      </c>
      <c r="AP30" s="132">
        <f t="shared" si="12"/>
        <v>0</v>
      </c>
    </row>
    <row r="31" spans="1:42">
      <c r="A31" s="164">
        <v>27</v>
      </c>
      <c r="B31" s="178" t="s">
        <v>178</v>
      </c>
      <c r="C31" s="169" t="s">
        <v>226</v>
      </c>
      <c r="D31" s="165">
        <v>43</v>
      </c>
      <c r="E31" s="60">
        <v>46</v>
      </c>
      <c r="F31" s="60">
        <v>50</v>
      </c>
      <c r="G31" s="60">
        <v>46</v>
      </c>
      <c r="H31" s="60">
        <v>50</v>
      </c>
      <c r="I31" s="60">
        <v>20</v>
      </c>
      <c r="J31" s="60">
        <v>32</v>
      </c>
      <c r="K31" s="60">
        <v>20</v>
      </c>
      <c r="L31" s="60">
        <v>42</v>
      </c>
      <c r="M31" s="60">
        <v>20</v>
      </c>
      <c r="N31" s="60">
        <v>35</v>
      </c>
      <c r="O31" s="60">
        <v>15</v>
      </c>
      <c r="P31" s="21">
        <f t="shared" si="13"/>
        <v>419</v>
      </c>
      <c r="Q31" s="62">
        <f t="shared" si="14"/>
        <v>55.866666666666667</v>
      </c>
      <c r="R31" s="21" t="str">
        <f t="shared" si="15"/>
        <v>PASS</v>
      </c>
      <c r="S31" s="21" t="str">
        <f t="shared" si="16"/>
        <v>HIGHER SECOND CLASS</v>
      </c>
      <c r="T31" s="61">
        <f t="shared" si="17"/>
        <v>0</v>
      </c>
      <c r="U31" s="120">
        <f t="shared" si="18"/>
        <v>0</v>
      </c>
      <c r="V31" s="74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61">
        <f t="shared" si="5"/>
        <v>0</v>
      </c>
      <c r="AH31" s="21">
        <f t="shared" si="6"/>
        <v>419</v>
      </c>
      <c r="AI31" s="73"/>
      <c r="AJ31" s="62">
        <f t="shared" si="7"/>
        <v>27.933333333333334</v>
      </c>
      <c r="AK31" s="21" t="str">
        <f t="shared" si="8"/>
        <v>PASS</v>
      </c>
      <c r="AL31" s="21" t="b">
        <f t="shared" si="9"/>
        <v>0</v>
      </c>
      <c r="AM31" s="61">
        <f t="shared" si="10"/>
        <v>0</v>
      </c>
      <c r="AN31" s="82">
        <f t="shared" si="11"/>
        <v>0</v>
      </c>
      <c r="AO31" s="131">
        <f t="shared" si="12"/>
        <v>0</v>
      </c>
      <c r="AP31" s="132">
        <f t="shared" si="12"/>
        <v>0</v>
      </c>
    </row>
    <row r="32" spans="1:42">
      <c r="A32" s="164">
        <v>28</v>
      </c>
      <c r="B32" s="178" t="s">
        <v>179</v>
      </c>
      <c r="C32" s="169" t="s">
        <v>227</v>
      </c>
      <c r="D32" s="165">
        <v>49</v>
      </c>
      <c r="E32" s="60">
        <v>40</v>
      </c>
      <c r="F32" s="60">
        <v>53</v>
      </c>
      <c r="G32" s="60">
        <v>43</v>
      </c>
      <c r="H32" s="60">
        <v>59</v>
      </c>
      <c r="I32" s="60">
        <v>18</v>
      </c>
      <c r="J32" s="60">
        <v>38</v>
      </c>
      <c r="K32" s="60">
        <v>19</v>
      </c>
      <c r="L32" s="60">
        <v>40</v>
      </c>
      <c r="M32" s="60">
        <v>20</v>
      </c>
      <c r="N32" s="60">
        <v>32</v>
      </c>
      <c r="O32" s="60">
        <v>19</v>
      </c>
      <c r="P32" s="21">
        <f t="shared" si="13"/>
        <v>430</v>
      </c>
      <c r="Q32" s="62">
        <f t="shared" si="14"/>
        <v>57.333333333333336</v>
      </c>
      <c r="R32" s="21" t="str">
        <f t="shared" si="15"/>
        <v>PASS</v>
      </c>
      <c r="S32" s="21" t="str">
        <f t="shared" si="16"/>
        <v>HIGHER SECOND CLASS</v>
      </c>
      <c r="T32" s="61">
        <f t="shared" si="17"/>
        <v>0</v>
      </c>
      <c r="U32" s="120">
        <f t="shared" si="18"/>
        <v>0</v>
      </c>
      <c r="V32" s="74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61">
        <f t="shared" si="5"/>
        <v>0</v>
      </c>
      <c r="AH32" s="21">
        <f t="shared" si="6"/>
        <v>430</v>
      </c>
      <c r="AI32" s="73"/>
      <c r="AJ32" s="62">
        <f t="shared" si="7"/>
        <v>28.666666666666668</v>
      </c>
      <c r="AK32" s="21" t="str">
        <f t="shared" si="8"/>
        <v>PASS</v>
      </c>
      <c r="AL32" s="21" t="b">
        <f t="shared" si="9"/>
        <v>0</v>
      </c>
      <c r="AM32" s="61">
        <f t="shared" si="10"/>
        <v>0</v>
      </c>
      <c r="AN32" s="82">
        <f t="shared" si="11"/>
        <v>0</v>
      </c>
      <c r="AO32" s="131">
        <f t="shared" si="12"/>
        <v>0</v>
      </c>
      <c r="AP32" s="132">
        <f t="shared" si="12"/>
        <v>0</v>
      </c>
    </row>
    <row r="33" spans="1:42">
      <c r="A33" s="164">
        <v>29</v>
      </c>
      <c r="B33" s="178" t="s">
        <v>180</v>
      </c>
      <c r="C33" s="169" t="s">
        <v>228</v>
      </c>
      <c r="D33" s="165">
        <v>40</v>
      </c>
      <c r="E33" s="60" t="s">
        <v>287</v>
      </c>
      <c r="F33" s="60">
        <v>40</v>
      </c>
      <c r="G33" s="60" t="s">
        <v>287</v>
      </c>
      <c r="H33" s="60">
        <v>40</v>
      </c>
      <c r="I33" s="60">
        <v>12</v>
      </c>
      <c r="J33" s="63" t="s">
        <v>287</v>
      </c>
      <c r="K33" s="60">
        <v>10</v>
      </c>
      <c r="L33" s="63" t="s">
        <v>287</v>
      </c>
      <c r="M33" s="60">
        <v>12</v>
      </c>
      <c r="N33" s="63" t="s">
        <v>287</v>
      </c>
      <c r="O33" s="63">
        <v>14</v>
      </c>
      <c r="P33" s="21">
        <f t="shared" si="13"/>
        <v>168</v>
      </c>
      <c r="Q33" s="62">
        <f t="shared" si="14"/>
        <v>22.4</v>
      </c>
      <c r="R33" s="21" t="str">
        <f t="shared" si="15"/>
        <v>FAIL</v>
      </c>
      <c r="S33" s="21" t="str">
        <f t="shared" si="16"/>
        <v>FAIL</v>
      </c>
      <c r="T33" s="61">
        <f t="shared" si="17"/>
        <v>2</v>
      </c>
      <c r="U33" s="120">
        <f t="shared" si="18"/>
        <v>3</v>
      </c>
      <c r="V33" s="74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61">
        <f t="shared" si="5"/>
        <v>0</v>
      </c>
      <c r="AH33" s="21">
        <f t="shared" si="6"/>
        <v>168</v>
      </c>
      <c r="AI33" s="73"/>
      <c r="AJ33" s="62">
        <f t="shared" si="7"/>
        <v>11.2</v>
      </c>
      <c r="AK33" s="21" t="str">
        <f t="shared" si="8"/>
        <v>FAIL</v>
      </c>
      <c r="AL33" s="21" t="str">
        <f t="shared" si="9"/>
        <v>FAIL</v>
      </c>
      <c r="AM33" s="61">
        <f t="shared" si="10"/>
        <v>0</v>
      </c>
      <c r="AN33" s="82">
        <f t="shared" si="11"/>
        <v>0</v>
      </c>
      <c r="AO33" s="131">
        <f t="shared" si="12"/>
        <v>2</v>
      </c>
      <c r="AP33" s="132">
        <f t="shared" si="12"/>
        <v>3</v>
      </c>
    </row>
    <row r="34" spans="1:42">
      <c r="A34" s="164">
        <v>30</v>
      </c>
      <c r="B34" s="178" t="s">
        <v>181</v>
      </c>
      <c r="C34" s="169" t="s">
        <v>229</v>
      </c>
      <c r="D34" s="165">
        <v>47</v>
      </c>
      <c r="E34" s="60">
        <v>54</v>
      </c>
      <c r="F34" s="60">
        <v>51</v>
      </c>
      <c r="G34" s="60">
        <v>49</v>
      </c>
      <c r="H34" s="60">
        <v>44</v>
      </c>
      <c r="I34" s="60">
        <v>23</v>
      </c>
      <c r="J34" s="60">
        <v>37</v>
      </c>
      <c r="K34" s="60">
        <v>21</v>
      </c>
      <c r="L34" s="60">
        <v>40</v>
      </c>
      <c r="M34" s="60">
        <v>20</v>
      </c>
      <c r="N34" s="60">
        <v>36</v>
      </c>
      <c r="O34" s="60">
        <v>19</v>
      </c>
      <c r="P34" s="21">
        <f t="shared" si="13"/>
        <v>441</v>
      </c>
      <c r="Q34" s="62">
        <f t="shared" si="14"/>
        <v>58.8</v>
      </c>
      <c r="R34" s="21" t="str">
        <f t="shared" si="15"/>
        <v>PASS</v>
      </c>
      <c r="S34" s="21" t="str">
        <f t="shared" si="16"/>
        <v>HIGHER SECOND CLASS</v>
      </c>
      <c r="T34" s="61">
        <f t="shared" si="17"/>
        <v>0</v>
      </c>
      <c r="U34" s="120">
        <f t="shared" si="18"/>
        <v>0</v>
      </c>
      <c r="V34" s="74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61">
        <f t="shared" si="5"/>
        <v>0</v>
      </c>
      <c r="AH34" s="21">
        <f t="shared" si="6"/>
        <v>441</v>
      </c>
      <c r="AI34" s="73"/>
      <c r="AJ34" s="62">
        <f t="shared" si="7"/>
        <v>29.4</v>
      </c>
      <c r="AK34" s="21" t="str">
        <f t="shared" si="8"/>
        <v>PASS</v>
      </c>
      <c r="AL34" s="21" t="b">
        <f t="shared" si="9"/>
        <v>0</v>
      </c>
      <c r="AM34" s="61">
        <f t="shared" si="10"/>
        <v>0</v>
      </c>
      <c r="AN34" s="82">
        <f t="shared" si="11"/>
        <v>0</v>
      </c>
      <c r="AO34" s="131">
        <f t="shared" si="12"/>
        <v>0</v>
      </c>
      <c r="AP34" s="132">
        <f t="shared" si="12"/>
        <v>0</v>
      </c>
    </row>
    <row r="35" spans="1:42">
      <c r="A35" s="164">
        <v>31</v>
      </c>
      <c r="B35" s="178" t="s">
        <v>182</v>
      </c>
      <c r="C35" s="169" t="s">
        <v>230</v>
      </c>
      <c r="D35" s="165">
        <v>43</v>
      </c>
      <c r="E35" s="60">
        <v>40</v>
      </c>
      <c r="F35" s="60">
        <v>58</v>
      </c>
      <c r="G35" s="60">
        <v>40</v>
      </c>
      <c r="H35" s="60">
        <v>48</v>
      </c>
      <c r="I35" s="60">
        <v>20</v>
      </c>
      <c r="J35" s="60">
        <v>5</v>
      </c>
      <c r="K35" s="60">
        <v>19</v>
      </c>
      <c r="L35" s="60">
        <v>28</v>
      </c>
      <c r="M35" s="60">
        <v>19</v>
      </c>
      <c r="N35" s="60">
        <v>28</v>
      </c>
      <c r="O35" s="60">
        <v>16</v>
      </c>
      <c r="P35" s="21">
        <f t="shared" si="13"/>
        <v>364</v>
      </c>
      <c r="Q35" s="62">
        <f t="shared" si="14"/>
        <v>48.533333333333331</v>
      </c>
      <c r="R35" s="21" t="str">
        <f t="shared" si="15"/>
        <v>FAIL</v>
      </c>
      <c r="S35" s="21" t="str">
        <f t="shared" si="16"/>
        <v>FAIL</v>
      </c>
      <c r="T35" s="61">
        <f t="shared" si="17"/>
        <v>0</v>
      </c>
      <c r="U35" s="120">
        <f t="shared" si="18"/>
        <v>1</v>
      </c>
      <c r="V35" s="74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61">
        <f t="shared" si="5"/>
        <v>0</v>
      </c>
      <c r="AH35" s="21">
        <f t="shared" si="6"/>
        <v>364</v>
      </c>
      <c r="AI35" s="73"/>
      <c r="AJ35" s="62">
        <f t="shared" si="7"/>
        <v>24.266666666666666</v>
      </c>
      <c r="AK35" s="21" t="str">
        <f t="shared" si="8"/>
        <v>FAILS ATKT</v>
      </c>
      <c r="AL35" s="21" t="b">
        <f t="shared" si="9"/>
        <v>0</v>
      </c>
      <c r="AM35" s="61">
        <f t="shared" si="10"/>
        <v>0</v>
      </c>
      <c r="AN35" s="82">
        <f t="shared" si="11"/>
        <v>0</v>
      </c>
      <c r="AO35" s="131">
        <f t="shared" si="12"/>
        <v>0</v>
      </c>
      <c r="AP35" s="132">
        <f t="shared" si="12"/>
        <v>1</v>
      </c>
    </row>
    <row r="36" spans="1:42">
      <c r="A36" s="164">
        <v>32</v>
      </c>
      <c r="B36" s="178" t="s">
        <v>183</v>
      </c>
      <c r="C36" s="169" t="s">
        <v>231</v>
      </c>
      <c r="D36" s="165">
        <v>52</v>
      </c>
      <c r="E36" s="60">
        <v>62</v>
      </c>
      <c r="F36" s="60">
        <v>66</v>
      </c>
      <c r="G36" s="60">
        <v>54</v>
      </c>
      <c r="H36" s="60">
        <v>55</v>
      </c>
      <c r="I36" s="60">
        <v>21</v>
      </c>
      <c r="J36" s="60">
        <v>35</v>
      </c>
      <c r="K36" s="60">
        <v>22</v>
      </c>
      <c r="L36" s="60">
        <v>42</v>
      </c>
      <c r="M36" s="60">
        <v>21</v>
      </c>
      <c r="N36" s="60">
        <v>41</v>
      </c>
      <c r="O36" s="60">
        <v>19</v>
      </c>
      <c r="P36" s="21">
        <f t="shared" si="13"/>
        <v>490</v>
      </c>
      <c r="Q36" s="62">
        <f t="shared" si="14"/>
        <v>65.333333333333329</v>
      </c>
      <c r="R36" s="21" t="str">
        <f t="shared" si="15"/>
        <v>PASS</v>
      </c>
      <c r="S36" s="21" t="str">
        <f t="shared" si="16"/>
        <v>FIRST CLASS</v>
      </c>
      <c r="T36" s="61">
        <f t="shared" si="17"/>
        <v>0</v>
      </c>
      <c r="U36" s="120">
        <f t="shared" si="18"/>
        <v>0</v>
      </c>
      <c r="V36" s="74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61">
        <f t="shared" si="5"/>
        <v>0</v>
      </c>
      <c r="AH36" s="21">
        <f t="shared" si="6"/>
        <v>490</v>
      </c>
      <c r="AI36" s="73"/>
      <c r="AJ36" s="62">
        <f t="shared" si="7"/>
        <v>32.666666666666664</v>
      </c>
      <c r="AK36" s="21" t="str">
        <f t="shared" si="8"/>
        <v>PASS</v>
      </c>
      <c r="AL36" s="21" t="b">
        <f t="shared" si="9"/>
        <v>0</v>
      </c>
      <c r="AM36" s="61">
        <f t="shared" si="10"/>
        <v>0</v>
      </c>
      <c r="AN36" s="82">
        <f t="shared" si="11"/>
        <v>0</v>
      </c>
      <c r="AO36" s="131">
        <f t="shared" si="12"/>
        <v>0</v>
      </c>
      <c r="AP36" s="132">
        <f t="shared" si="12"/>
        <v>0</v>
      </c>
    </row>
    <row r="37" spans="1:42">
      <c r="A37" s="164">
        <v>33</v>
      </c>
      <c r="B37" s="178" t="s">
        <v>184</v>
      </c>
      <c r="C37" s="169" t="s">
        <v>232</v>
      </c>
      <c r="D37" s="165">
        <v>60</v>
      </c>
      <c r="E37" s="60">
        <v>49</v>
      </c>
      <c r="F37" s="60">
        <v>61</v>
      </c>
      <c r="G37" s="60">
        <v>58</v>
      </c>
      <c r="H37" s="60">
        <v>47</v>
      </c>
      <c r="I37" s="60">
        <v>20</v>
      </c>
      <c r="J37" s="60">
        <v>20</v>
      </c>
      <c r="K37" s="60">
        <v>21</v>
      </c>
      <c r="L37" s="60">
        <v>35</v>
      </c>
      <c r="M37" s="60">
        <v>21</v>
      </c>
      <c r="N37" s="60">
        <v>34</v>
      </c>
      <c r="O37" s="60">
        <v>19</v>
      </c>
      <c r="P37" s="21">
        <f t="shared" si="13"/>
        <v>445</v>
      </c>
      <c r="Q37" s="62">
        <f t="shared" si="14"/>
        <v>59.333333333333336</v>
      </c>
      <c r="R37" s="21" t="str">
        <f t="shared" si="15"/>
        <v>PASS</v>
      </c>
      <c r="S37" s="21" t="str">
        <f t="shared" si="16"/>
        <v>HIGHER SECOND CLASS</v>
      </c>
      <c r="T37" s="61">
        <f t="shared" si="17"/>
        <v>0</v>
      </c>
      <c r="U37" s="120">
        <f t="shared" si="18"/>
        <v>0</v>
      </c>
      <c r="V37" s="74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61">
        <f t="shared" si="5"/>
        <v>0</v>
      </c>
      <c r="AH37" s="21">
        <f t="shared" si="6"/>
        <v>445</v>
      </c>
      <c r="AI37" s="73"/>
      <c r="AJ37" s="62">
        <f t="shared" si="7"/>
        <v>29.666666666666668</v>
      </c>
      <c r="AK37" s="21" t="str">
        <f t="shared" si="8"/>
        <v>PASS</v>
      </c>
      <c r="AL37" s="21" t="b">
        <f t="shared" si="9"/>
        <v>0</v>
      </c>
      <c r="AM37" s="61">
        <f t="shared" si="10"/>
        <v>0</v>
      </c>
      <c r="AN37" s="82">
        <f t="shared" si="11"/>
        <v>0</v>
      </c>
      <c r="AO37" s="131">
        <f t="shared" si="12"/>
        <v>0</v>
      </c>
      <c r="AP37" s="132">
        <f t="shared" si="12"/>
        <v>0</v>
      </c>
    </row>
    <row r="38" spans="1:42">
      <c r="A38" s="164">
        <v>34</v>
      </c>
      <c r="B38" s="178" t="s">
        <v>185</v>
      </c>
      <c r="C38" s="169" t="s">
        <v>233</v>
      </c>
      <c r="D38" s="165">
        <v>40</v>
      </c>
      <c r="E38" s="60">
        <v>42</v>
      </c>
      <c r="F38" s="60">
        <v>56</v>
      </c>
      <c r="G38" s="60">
        <v>51</v>
      </c>
      <c r="H38" s="60">
        <v>32</v>
      </c>
      <c r="I38" s="60">
        <v>20</v>
      </c>
      <c r="J38" s="60">
        <v>32</v>
      </c>
      <c r="K38" s="60">
        <v>20</v>
      </c>
      <c r="L38" s="60">
        <v>32</v>
      </c>
      <c r="M38" s="60">
        <v>20</v>
      </c>
      <c r="N38" s="60">
        <v>32</v>
      </c>
      <c r="O38" s="60">
        <v>20</v>
      </c>
      <c r="P38" s="21">
        <f t="shared" si="13"/>
        <v>397</v>
      </c>
      <c r="Q38" s="62">
        <f t="shared" si="14"/>
        <v>52.93333333333333</v>
      </c>
      <c r="R38" s="21" t="str">
        <f t="shared" si="15"/>
        <v>FAIL</v>
      </c>
      <c r="S38" s="21" t="str">
        <f t="shared" si="16"/>
        <v>FAIL</v>
      </c>
      <c r="T38" s="61">
        <f t="shared" si="17"/>
        <v>1</v>
      </c>
      <c r="U38" s="120">
        <f t="shared" si="18"/>
        <v>0</v>
      </c>
      <c r="V38" s="74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61">
        <f t="shared" si="5"/>
        <v>0</v>
      </c>
      <c r="AH38" s="21">
        <f t="shared" si="6"/>
        <v>397</v>
      </c>
      <c r="AI38" s="73"/>
      <c r="AJ38" s="62">
        <f t="shared" si="7"/>
        <v>26.466666666666665</v>
      </c>
      <c r="AK38" s="21" t="str">
        <f t="shared" si="8"/>
        <v>FAILS ATKT</v>
      </c>
      <c r="AL38" s="21" t="b">
        <f t="shared" si="9"/>
        <v>0</v>
      </c>
      <c r="AM38" s="61">
        <f t="shared" si="10"/>
        <v>0</v>
      </c>
      <c r="AN38" s="82">
        <f t="shared" si="11"/>
        <v>0</v>
      </c>
      <c r="AO38" s="131">
        <f t="shared" si="12"/>
        <v>1</v>
      </c>
      <c r="AP38" s="132">
        <f t="shared" si="12"/>
        <v>0</v>
      </c>
    </row>
    <row r="39" spans="1:42">
      <c r="A39" s="164">
        <v>35</v>
      </c>
      <c r="B39" s="178" t="s">
        <v>186</v>
      </c>
      <c r="C39" s="169" t="s">
        <v>234</v>
      </c>
      <c r="D39" s="166">
        <v>40</v>
      </c>
      <c r="E39" s="60">
        <v>16</v>
      </c>
      <c r="F39" s="60">
        <v>17</v>
      </c>
      <c r="G39" s="60">
        <v>41</v>
      </c>
      <c r="H39" s="60">
        <v>45</v>
      </c>
      <c r="I39" s="60">
        <v>12</v>
      </c>
      <c r="J39" s="60">
        <v>23</v>
      </c>
      <c r="K39" s="60">
        <v>17</v>
      </c>
      <c r="L39" s="63">
        <v>30</v>
      </c>
      <c r="M39" s="60">
        <v>16</v>
      </c>
      <c r="N39" s="63">
        <v>7</v>
      </c>
      <c r="O39" s="63">
        <v>12</v>
      </c>
      <c r="P39" s="21">
        <f t="shared" si="13"/>
        <v>276</v>
      </c>
      <c r="Q39" s="62">
        <f t="shared" si="14"/>
        <v>36.799999999999997</v>
      </c>
      <c r="R39" s="21" t="str">
        <f t="shared" si="15"/>
        <v>FAIL</v>
      </c>
      <c r="S39" s="21" t="str">
        <f t="shared" si="16"/>
        <v>FAIL</v>
      </c>
      <c r="T39" s="61">
        <f t="shared" si="17"/>
        <v>2</v>
      </c>
      <c r="U39" s="120">
        <f t="shared" si="18"/>
        <v>1</v>
      </c>
      <c r="V39" s="74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61">
        <f t="shared" si="5"/>
        <v>0</v>
      </c>
      <c r="AH39" s="21">
        <f t="shared" si="6"/>
        <v>276</v>
      </c>
      <c r="AI39" s="73"/>
      <c r="AJ39" s="62">
        <f t="shared" si="7"/>
        <v>18.399999999999999</v>
      </c>
      <c r="AK39" s="21" t="str">
        <f t="shared" si="8"/>
        <v>FAILS ATKT</v>
      </c>
      <c r="AL39" s="21" t="b">
        <f t="shared" si="9"/>
        <v>0</v>
      </c>
      <c r="AM39" s="61">
        <f t="shared" si="10"/>
        <v>0</v>
      </c>
      <c r="AN39" s="82">
        <f t="shared" si="11"/>
        <v>0</v>
      </c>
      <c r="AO39" s="131">
        <f t="shared" si="12"/>
        <v>2</v>
      </c>
      <c r="AP39" s="132">
        <f t="shared" si="12"/>
        <v>1</v>
      </c>
    </row>
    <row r="40" spans="1:42">
      <c r="A40" s="164">
        <v>36</v>
      </c>
      <c r="B40" s="178" t="s">
        <v>187</v>
      </c>
      <c r="C40" s="169" t="s">
        <v>235</v>
      </c>
      <c r="D40" s="165">
        <v>63</v>
      </c>
      <c r="E40" s="60">
        <v>57</v>
      </c>
      <c r="F40" s="60">
        <v>66</v>
      </c>
      <c r="G40" s="60">
        <v>54</v>
      </c>
      <c r="H40" s="60">
        <v>52</v>
      </c>
      <c r="I40" s="60">
        <v>23</v>
      </c>
      <c r="J40" s="60">
        <v>45</v>
      </c>
      <c r="K40" s="60">
        <v>23</v>
      </c>
      <c r="L40" s="60">
        <v>42</v>
      </c>
      <c r="M40" s="60">
        <v>23</v>
      </c>
      <c r="N40" s="60">
        <v>38</v>
      </c>
      <c r="O40" s="60">
        <v>23</v>
      </c>
      <c r="P40" s="21">
        <f t="shared" si="13"/>
        <v>509</v>
      </c>
      <c r="Q40" s="62">
        <f t="shared" si="14"/>
        <v>67.86666666666666</v>
      </c>
      <c r="R40" s="21" t="str">
        <f t="shared" si="15"/>
        <v>PASS</v>
      </c>
      <c r="S40" s="21" t="str">
        <f t="shared" si="16"/>
        <v>FIRST CLASS WITH DISTINCTION</v>
      </c>
      <c r="T40" s="61">
        <f t="shared" si="17"/>
        <v>0</v>
      </c>
      <c r="U40" s="120">
        <f t="shared" si="18"/>
        <v>0</v>
      </c>
      <c r="V40" s="74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61">
        <f t="shared" si="5"/>
        <v>0</v>
      </c>
      <c r="AH40" s="21">
        <f t="shared" si="6"/>
        <v>509</v>
      </c>
      <c r="AI40" s="73"/>
      <c r="AJ40" s="62">
        <f t="shared" si="7"/>
        <v>33.93333333333333</v>
      </c>
      <c r="AK40" s="21" t="str">
        <f t="shared" si="8"/>
        <v>PASS</v>
      </c>
      <c r="AL40" s="21" t="b">
        <f t="shared" si="9"/>
        <v>0</v>
      </c>
      <c r="AM40" s="61">
        <f t="shared" si="10"/>
        <v>0</v>
      </c>
      <c r="AN40" s="82">
        <f t="shared" si="11"/>
        <v>0</v>
      </c>
      <c r="AO40" s="131">
        <f t="shared" si="12"/>
        <v>0</v>
      </c>
      <c r="AP40" s="132">
        <f t="shared" si="12"/>
        <v>0</v>
      </c>
    </row>
    <row r="41" spans="1:42">
      <c r="A41" s="164">
        <v>37</v>
      </c>
      <c r="B41" s="178" t="s">
        <v>188</v>
      </c>
      <c r="C41" s="169" t="s">
        <v>236</v>
      </c>
      <c r="D41" s="165">
        <v>56</v>
      </c>
      <c r="E41" s="60">
        <v>59</v>
      </c>
      <c r="F41" s="60">
        <v>48</v>
      </c>
      <c r="G41" s="60">
        <v>55</v>
      </c>
      <c r="H41" s="60">
        <v>47</v>
      </c>
      <c r="I41" s="60">
        <v>23</v>
      </c>
      <c r="J41" s="60">
        <v>40</v>
      </c>
      <c r="K41" s="60">
        <v>22</v>
      </c>
      <c r="L41" s="60">
        <v>36</v>
      </c>
      <c r="M41" s="60">
        <v>22</v>
      </c>
      <c r="N41" s="60">
        <v>41</v>
      </c>
      <c r="O41" s="60">
        <v>23</v>
      </c>
      <c r="P41" s="21">
        <f t="shared" si="13"/>
        <v>472</v>
      </c>
      <c r="Q41" s="62">
        <f t="shared" si="14"/>
        <v>62.93333333333333</v>
      </c>
      <c r="R41" s="21" t="str">
        <f t="shared" si="15"/>
        <v>PASS</v>
      </c>
      <c r="S41" s="21" t="str">
        <f t="shared" si="16"/>
        <v>FIRST CLASS</v>
      </c>
      <c r="T41" s="61">
        <f t="shared" si="17"/>
        <v>0</v>
      </c>
      <c r="U41" s="120">
        <f t="shared" si="18"/>
        <v>0</v>
      </c>
      <c r="V41" s="74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61">
        <f t="shared" si="5"/>
        <v>0</v>
      </c>
      <c r="AH41" s="21">
        <f t="shared" si="6"/>
        <v>472</v>
      </c>
      <c r="AI41" s="73"/>
      <c r="AJ41" s="62">
        <f t="shared" si="7"/>
        <v>31.466666666666665</v>
      </c>
      <c r="AK41" s="21" t="str">
        <f t="shared" si="8"/>
        <v>PASS</v>
      </c>
      <c r="AL41" s="21" t="b">
        <f t="shared" si="9"/>
        <v>0</v>
      </c>
      <c r="AM41" s="61">
        <f t="shared" si="10"/>
        <v>0</v>
      </c>
      <c r="AN41" s="82">
        <f t="shared" si="11"/>
        <v>0</v>
      </c>
      <c r="AO41" s="131">
        <f t="shared" si="12"/>
        <v>0</v>
      </c>
      <c r="AP41" s="132">
        <f t="shared" si="12"/>
        <v>0</v>
      </c>
    </row>
    <row r="42" spans="1:42">
      <c r="A42" s="164">
        <v>38</v>
      </c>
      <c r="B42" s="178" t="s">
        <v>189</v>
      </c>
      <c r="C42" s="169" t="s">
        <v>237</v>
      </c>
      <c r="D42" s="165">
        <v>53</v>
      </c>
      <c r="E42" s="60">
        <v>45</v>
      </c>
      <c r="F42" s="60">
        <v>63</v>
      </c>
      <c r="G42" s="60">
        <v>48</v>
      </c>
      <c r="H42" s="60">
        <v>63</v>
      </c>
      <c r="I42" s="60">
        <v>20</v>
      </c>
      <c r="J42" s="60">
        <v>36</v>
      </c>
      <c r="K42" s="60">
        <v>21</v>
      </c>
      <c r="L42" s="60">
        <v>36</v>
      </c>
      <c r="M42" s="60">
        <v>17</v>
      </c>
      <c r="N42" s="60">
        <v>28</v>
      </c>
      <c r="O42" s="60">
        <v>19</v>
      </c>
      <c r="P42" s="21">
        <f t="shared" si="13"/>
        <v>449</v>
      </c>
      <c r="Q42" s="62">
        <f t="shared" si="14"/>
        <v>59.866666666666667</v>
      </c>
      <c r="R42" s="21" t="str">
        <f t="shared" si="15"/>
        <v>PASS</v>
      </c>
      <c r="S42" s="21" t="str">
        <f t="shared" si="16"/>
        <v>HIGHER SECOND CLASS</v>
      </c>
      <c r="T42" s="61">
        <f t="shared" si="17"/>
        <v>0</v>
      </c>
      <c r="U42" s="120">
        <f t="shared" si="18"/>
        <v>0</v>
      </c>
      <c r="V42" s="74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61">
        <f t="shared" si="5"/>
        <v>0</v>
      </c>
      <c r="AH42" s="21">
        <f t="shared" si="6"/>
        <v>449</v>
      </c>
      <c r="AI42" s="73"/>
      <c r="AJ42" s="62">
        <f t="shared" si="7"/>
        <v>29.933333333333334</v>
      </c>
      <c r="AK42" s="21" t="str">
        <f t="shared" si="8"/>
        <v>PASS</v>
      </c>
      <c r="AL42" s="21" t="b">
        <f t="shared" si="9"/>
        <v>0</v>
      </c>
      <c r="AM42" s="61">
        <f t="shared" si="10"/>
        <v>0</v>
      </c>
      <c r="AN42" s="82">
        <f t="shared" si="11"/>
        <v>0</v>
      </c>
      <c r="AO42" s="131">
        <f t="shared" si="12"/>
        <v>0</v>
      </c>
      <c r="AP42" s="132">
        <f t="shared" si="12"/>
        <v>0</v>
      </c>
    </row>
    <row r="43" spans="1:42">
      <c r="A43" s="164">
        <v>39</v>
      </c>
      <c r="B43" s="178" t="s">
        <v>190</v>
      </c>
      <c r="C43" s="169" t="s">
        <v>238</v>
      </c>
      <c r="D43" s="165">
        <v>40</v>
      </c>
      <c r="E43" s="60">
        <v>16</v>
      </c>
      <c r="F43" s="60">
        <v>60</v>
      </c>
      <c r="G43" s="60">
        <v>50</v>
      </c>
      <c r="H43" s="60">
        <v>45</v>
      </c>
      <c r="I43" s="60">
        <v>18</v>
      </c>
      <c r="J43" s="60">
        <v>21</v>
      </c>
      <c r="K43" s="60">
        <v>20</v>
      </c>
      <c r="L43" s="60">
        <v>22</v>
      </c>
      <c r="M43" s="60">
        <v>16</v>
      </c>
      <c r="N43" s="60">
        <v>24</v>
      </c>
      <c r="O43" s="60">
        <v>20</v>
      </c>
      <c r="P43" s="21">
        <f t="shared" si="13"/>
        <v>352</v>
      </c>
      <c r="Q43" s="62">
        <f t="shared" si="14"/>
        <v>46.93333333333333</v>
      </c>
      <c r="R43" s="21" t="str">
        <f t="shared" si="15"/>
        <v>FAIL</v>
      </c>
      <c r="S43" s="21" t="str">
        <f t="shared" si="16"/>
        <v>FAIL</v>
      </c>
      <c r="T43" s="61">
        <f t="shared" si="17"/>
        <v>1</v>
      </c>
      <c r="U43" s="120">
        <f t="shared" si="18"/>
        <v>0</v>
      </c>
      <c r="V43" s="74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61">
        <f t="shared" si="5"/>
        <v>0</v>
      </c>
      <c r="AH43" s="21">
        <f t="shared" si="6"/>
        <v>352</v>
      </c>
      <c r="AI43" s="73"/>
      <c r="AJ43" s="62">
        <f t="shared" si="7"/>
        <v>23.466666666666665</v>
      </c>
      <c r="AK43" s="21" t="str">
        <f t="shared" si="8"/>
        <v>FAILS ATKT</v>
      </c>
      <c r="AL43" s="21" t="b">
        <f t="shared" si="9"/>
        <v>0</v>
      </c>
      <c r="AM43" s="61">
        <f t="shared" si="10"/>
        <v>0</v>
      </c>
      <c r="AN43" s="82">
        <f t="shared" si="11"/>
        <v>0</v>
      </c>
      <c r="AO43" s="131">
        <f t="shared" si="12"/>
        <v>1</v>
      </c>
      <c r="AP43" s="132">
        <f t="shared" si="12"/>
        <v>0</v>
      </c>
    </row>
    <row r="44" spans="1:42">
      <c r="A44" s="164">
        <v>40</v>
      </c>
      <c r="B44" s="178" t="s">
        <v>292</v>
      </c>
      <c r="C44" s="169" t="s">
        <v>293</v>
      </c>
      <c r="D44" s="165">
        <v>51</v>
      </c>
      <c r="E44" s="60">
        <v>52</v>
      </c>
      <c r="F44" s="60">
        <v>69</v>
      </c>
      <c r="G44" s="60">
        <v>49</v>
      </c>
      <c r="H44" s="60">
        <v>54</v>
      </c>
      <c r="I44" s="60">
        <v>18</v>
      </c>
      <c r="J44" s="60">
        <v>39</v>
      </c>
      <c r="K44" s="60">
        <v>21</v>
      </c>
      <c r="L44" s="60">
        <v>32</v>
      </c>
      <c r="M44" s="60">
        <v>19</v>
      </c>
      <c r="N44" s="60">
        <v>24</v>
      </c>
      <c r="O44" s="60">
        <v>20</v>
      </c>
      <c r="P44" s="21">
        <f t="shared" si="13"/>
        <v>448</v>
      </c>
      <c r="Q44" s="62">
        <f t="shared" si="14"/>
        <v>59.733333333333334</v>
      </c>
      <c r="R44" s="21" t="str">
        <f t="shared" si="15"/>
        <v>PASS</v>
      </c>
      <c r="S44" s="21" t="str">
        <f t="shared" si="16"/>
        <v>HIGHER SECOND CLASS</v>
      </c>
      <c r="T44" s="61">
        <f t="shared" si="17"/>
        <v>0</v>
      </c>
      <c r="U44" s="120">
        <f t="shared" si="18"/>
        <v>0</v>
      </c>
      <c r="V44" s="74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61"/>
      <c r="AH44" s="21"/>
      <c r="AI44" s="73"/>
      <c r="AJ44" s="62"/>
      <c r="AK44" s="21"/>
      <c r="AL44" s="21"/>
      <c r="AM44" s="61"/>
      <c r="AN44" s="82"/>
      <c r="AO44" s="131"/>
      <c r="AP44" s="132"/>
    </row>
    <row r="45" spans="1:42">
      <c r="A45" s="164">
        <v>41</v>
      </c>
      <c r="B45" s="178" t="s">
        <v>191</v>
      </c>
      <c r="C45" s="169" t="s">
        <v>246</v>
      </c>
      <c r="D45" s="165">
        <v>52</v>
      </c>
      <c r="E45" s="60">
        <v>54</v>
      </c>
      <c r="F45" s="60">
        <v>65</v>
      </c>
      <c r="G45" s="60">
        <v>53</v>
      </c>
      <c r="H45" s="60">
        <v>45</v>
      </c>
      <c r="I45" s="60">
        <v>23</v>
      </c>
      <c r="J45" s="60">
        <v>45</v>
      </c>
      <c r="K45" s="60">
        <v>23</v>
      </c>
      <c r="L45" s="60">
        <v>46</v>
      </c>
      <c r="M45" s="60">
        <v>23</v>
      </c>
      <c r="N45" s="60">
        <v>43</v>
      </c>
      <c r="O45" s="60">
        <v>23</v>
      </c>
      <c r="P45" s="21">
        <f t="shared" si="13"/>
        <v>495</v>
      </c>
      <c r="Q45" s="62">
        <f t="shared" si="14"/>
        <v>66</v>
      </c>
      <c r="R45" s="21" t="str">
        <f t="shared" si="15"/>
        <v>PASS</v>
      </c>
      <c r="S45" s="21" t="str">
        <f t="shared" si="16"/>
        <v>FIRST CLASS WITH DISTINCTION</v>
      </c>
      <c r="T45" s="61">
        <f t="shared" si="17"/>
        <v>0</v>
      </c>
      <c r="U45" s="120">
        <f t="shared" si="18"/>
        <v>0</v>
      </c>
      <c r="V45" s="74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61">
        <f t="shared" si="5"/>
        <v>0</v>
      </c>
      <c r="AH45" s="21">
        <f t="shared" si="6"/>
        <v>495</v>
      </c>
      <c r="AI45" s="73"/>
      <c r="AJ45" s="62">
        <f t="shared" si="7"/>
        <v>33</v>
      </c>
      <c r="AK45" s="21" t="str">
        <f t="shared" si="8"/>
        <v>PASS</v>
      </c>
      <c r="AL45" s="21" t="b">
        <f t="shared" si="9"/>
        <v>0</v>
      </c>
      <c r="AM45" s="61">
        <f t="shared" si="10"/>
        <v>0</v>
      </c>
      <c r="AN45" s="82">
        <f t="shared" si="11"/>
        <v>0</v>
      </c>
      <c r="AO45" s="131">
        <f t="shared" si="12"/>
        <v>0</v>
      </c>
      <c r="AP45" s="132">
        <f t="shared" si="12"/>
        <v>0</v>
      </c>
    </row>
    <row r="46" spans="1:42">
      <c r="A46" s="164">
        <v>42</v>
      </c>
      <c r="B46" s="178" t="s">
        <v>192</v>
      </c>
      <c r="C46" s="169" t="s">
        <v>247</v>
      </c>
      <c r="D46" s="165">
        <v>45</v>
      </c>
      <c r="E46" s="63">
        <v>65</v>
      </c>
      <c r="F46" s="60">
        <v>62</v>
      </c>
      <c r="G46" s="60">
        <v>63</v>
      </c>
      <c r="H46" s="60">
        <v>49</v>
      </c>
      <c r="I46" s="60">
        <v>22</v>
      </c>
      <c r="J46" s="63">
        <v>24</v>
      </c>
      <c r="K46" s="60">
        <v>22</v>
      </c>
      <c r="L46" s="60">
        <v>42</v>
      </c>
      <c r="M46" s="60">
        <v>19</v>
      </c>
      <c r="N46" s="60">
        <v>27</v>
      </c>
      <c r="O46" s="60">
        <v>22</v>
      </c>
      <c r="P46" s="21">
        <f t="shared" si="13"/>
        <v>462</v>
      </c>
      <c r="Q46" s="62">
        <f t="shared" si="14"/>
        <v>61.6</v>
      </c>
      <c r="R46" s="21" t="str">
        <f t="shared" si="15"/>
        <v>PASS</v>
      </c>
      <c r="S46" s="21" t="str">
        <f t="shared" si="16"/>
        <v>FIRST CLASS</v>
      </c>
      <c r="T46" s="61">
        <f t="shared" si="17"/>
        <v>0</v>
      </c>
      <c r="U46" s="120">
        <f t="shared" si="18"/>
        <v>0</v>
      </c>
      <c r="V46" s="74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61">
        <f t="shared" si="5"/>
        <v>0</v>
      </c>
      <c r="AH46" s="21">
        <f t="shared" si="6"/>
        <v>462</v>
      </c>
      <c r="AI46" s="73"/>
      <c r="AJ46" s="62">
        <f t="shared" si="7"/>
        <v>30.8</v>
      </c>
      <c r="AK46" s="21" t="str">
        <f t="shared" si="8"/>
        <v>PASS</v>
      </c>
      <c r="AL46" s="21" t="b">
        <f t="shared" si="9"/>
        <v>0</v>
      </c>
      <c r="AM46" s="61">
        <f t="shared" si="10"/>
        <v>0</v>
      </c>
      <c r="AN46" s="82">
        <f t="shared" si="11"/>
        <v>0</v>
      </c>
      <c r="AO46" s="131">
        <f t="shared" si="12"/>
        <v>0</v>
      </c>
      <c r="AP46" s="132">
        <f t="shared" si="12"/>
        <v>0</v>
      </c>
    </row>
    <row r="47" spans="1:42">
      <c r="A47" s="164">
        <v>43</v>
      </c>
      <c r="B47" s="178" t="s">
        <v>193</v>
      </c>
      <c r="C47" s="169" t="s">
        <v>248</v>
      </c>
      <c r="D47" s="165">
        <v>57</v>
      </c>
      <c r="E47" s="60">
        <v>65</v>
      </c>
      <c r="F47" s="60">
        <v>84</v>
      </c>
      <c r="G47" s="60">
        <v>61</v>
      </c>
      <c r="H47" s="60">
        <v>71</v>
      </c>
      <c r="I47" s="60">
        <v>23</v>
      </c>
      <c r="J47" s="60">
        <v>32</v>
      </c>
      <c r="K47" s="60">
        <v>23</v>
      </c>
      <c r="L47" s="60">
        <v>43</v>
      </c>
      <c r="M47" s="60">
        <v>23</v>
      </c>
      <c r="N47" s="60">
        <v>40</v>
      </c>
      <c r="O47" s="60">
        <v>23</v>
      </c>
      <c r="P47" s="21">
        <f t="shared" si="13"/>
        <v>545</v>
      </c>
      <c r="Q47" s="62">
        <f t="shared" si="14"/>
        <v>72.666666666666671</v>
      </c>
      <c r="R47" s="21" t="str">
        <f t="shared" si="15"/>
        <v>PASS</v>
      </c>
      <c r="S47" s="21" t="str">
        <f t="shared" si="16"/>
        <v>FIRST CLASS WITH DISTINCTION</v>
      </c>
      <c r="T47" s="61">
        <f t="shared" si="17"/>
        <v>0</v>
      </c>
      <c r="U47" s="120">
        <f t="shared" si="18"/>
        <v>0</v>
      </c>
      <c r="V47" s="74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61">
        <f t="shared" si="5"/>
        <v>0</v>
      </c>
      <c r="AH47" s="21">
        <f t="shared" si="6"/>
        <v>545</v>
      </c>
      <c r="AI47" s="73"/>
      <c r="AJ47" s="62">
        <f t="shared" si="7"/>
        <v>36.333333333333336</v>
      </c>
      <c r="AK47" s="21" t="str">
        <f t="shared" si="8"/>
        <v>PASS</v>
      </c>
      <c r="AL47" s="21" t="b">
        <f t="shared" si="9"/>
        <v>0</v>
      </c>
      <c r="AM47" s="61">
        <f t="shared" si="10"/>
        <v>0</v>
      </c>
      <c r="AN47" s="82">
        <f t="shared" si="11"/>
        <v>0</v>
      </c>
      <c r="AO47" s="131">
        <f t="shared" si="12"/>
        <v>0</v>
      </c>
      <c r="AP47" s="132">
        <f t="shared" si="12"/>
        <v>0</v>
      </c>
    </row>
    <row r="48" spans="1:42">
      <c r="A48" s="164">
        <v>44</v>
      </c>
      <c r="B48" s="178" t="s">
        <v>194</v>
      </c>
      <c r="C48" s="169" t="s">
        <v>249</v>
      </c>
      <c r="D48" s="165">
        <v>42</v>
      </c>
      <c r="E48" s="60">
        <v>40</v>
      </c>
      <c r="F48" s="60">
        <v>56</v>
      </c>
      <c r="G48" s="60">
        <v>40</v>
      </c>
      <c r="H48" s="60">
        <v>42</v>
      </c>
      <c r="I48" s="60">
        <v>18</v>
      </c>
      <c r="J48" s="60">
        <v>32</v>
      </c>
      <c r="K48" s="60">
        <v>21</v>
      </c>
      <c r="L48" s="60">
        <v>40</v>
      </c>
      <c r="M48" s="60">
        <v>19</v>
      </c>
      <c r="N48" s="60">
        <v>29</v>
      </c>
      <c r="O48" s="60">
        <v>22</v>
      </c>
      <c r="P48" s="21">
        <f t="shared" si="13"/>
        <v>401</v>
      </c>
      <c r="Q48" s="62">
        <f t="shared" si="14"/>
        <v>53.466666666666669</v>
      </c>
      <c r="R48" s="21" t="str">
        <f t="shared" si="15"/>
        <v>PASS</v>
      </c>
      <c r="S48" s="21" t="str">
        <f t="shared" si="16"/>
        <v>SECOND CLASS</v>
      </c>
      <c r="T48" s="61">
        <f t="shared" si="17"/>
        <v>0</v>
      </c>
      <c r="U48" s="120">
        <f t="shared" si="18"/>
        <v>0</v>
      </c>
      <c r="V48" s="74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61">
        <f t="shared" si="5"/>
        <v>0</v>
      </c>
      <c r="AH48" s="21">
        <f t="shared" si="6"/>
        <v>401</v>
      </c>
      <c r="AI48" s="73"/>
      <c r="AJ48" s="62">
        <f t="shared" si="7"/>
        <v>26.733333333333334</v>
      </c>
      <c r="AK48" s="21" t="str">
        <f t="shared" si="8"/>
        <v>PASS</v>
      </c>
      <c r="AL48" s="21" t="b">
        <f t="shared" si="9"/>
        <v>0</v>
      </c>
      <c r="AM48" s="61">
        <f t="shared" si="10"/>
        <v>0</v>
      </c>
      <c r="AN48" s="82">
        <f t="shared" si="11"/>
        <v>0</v>
      </c>
      <c r="AO48" s="131">
        <f t="shared" si="12"/>
        <v>0</v>
      </c>
      <c r="AP48" s="132">
        <f t="shared" si="12"/>
        <v>0</v>
      </c>
    </row>
    <row r="49" spans="1:42">
      <c r="A49" s="164">
        <v>45</v>
      </c>
      <c r="B49" s="178" t="s">
        <v>195</v>
      </c>
      <c r="C49" s="169" t="s">
        <v>250</v>
      </c>
      <c r="D49" s="165">
        <v>52</v>
      </c>
      <c r="E49" s="60">
        <v>40</v>
      </c>
      <c r="F49" s="60">
        <v>71</v>
      </c>
      <c r="G49" s="60">
        <v>52</v>
      </c>
      <c r="H49" s="60">
        <v>57</v>
      </c>
      <c r="I49" s="60">
        <v>15</v>
      </c>
      <c r="J49" s="60">
        <v>23</v>
      </c>
      <c r="K49" s="60">
        <v>17</v>
      </c>
      <c r="L49" s="60">
        <v>7</v>
      </c>
      <c r="M49" s="60">
        <v>18</v>
      </c>
      <c r="N49" s="60">
        <v>8</v>
      </c>
      <c r="O49" s="60">
        <v>19</v>
      </c>
      <c r="P49" s="21">
        <f t="shared" si="13"/>
        <v>379</v>
      </c>
      <c r="Q49" s="62">
        <f t="shared" si="14"/>
        <v>50.533333333333331</v>
      </c>
      <c r="R49" s="21" t="str">
        <f t="shared" si="15"/>
        <v>FAIL</v>
      </c>
      <c r="S49" s="21" t="str">
        <f t="shared" si="16"/>
        <v>FAIL</v>
      </c>
      <c r="T49" s="61">
        <f t="shared" si="17"/>
        <v>0</v>
      </c>
      <c r="U49" s="120">
        <f t="shared" si="18"/>
        <v>2</v>
      </c>
      <c r="V49" s="74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61">
        <f t="shared" si="5"/>
        <v>0</v>
      </c>
      <c r="AH49" s="21">
        <f t="shared" si="6"/>
        <v>379</v>
      </c>
      <c r="AI49" s="73"/>
      <c r="AJ49" s="62">
        <f t="shared" si="7"/>
        <v>25.266666666666666</v>
      </c>
      <c r="AK49" s="21" t="str">
        <f t="shared" si="8"/>
        <v>FAILS ATKT</v>
      </c>
      <c r="AL49" s="21" t="b">
        <f t="shared" si="9"/>
        <v>0</v>
      </c>
      <c r="AM49" s="61">
        <f t="shared" si="10"/>
        <v>0</v>
      </c>
      <c r="AN49" s="82">
        <f t="shared" si="11"/>
        <v>0</v>
      </c>
      <c r="AO49" s="131">
        <f t="shared" si="12"/>
        <v>0</v>
      </c>
      <c r="AP49" s="132">
        <f t="shared" si="12"/>
        <v>2</v>
      </c>
    </row>
    <row r="50" spans="1:42">
      <c r="A50" s="164">
        <v>46</v>
      </c>
      <c r="B50" s="178" t="s">
        <v>196</v>
      </c>
      <c r="C50" s="169" t="s">
        <v>251</v>
      </c>
      <c r="D50" s="165">
        <v>45</v>
      </c>
      <c r="E50" s="60">
        <v>69</v>
      </c>
      <c r="F50" s="60">
        <v>66</v>
      </c>
      <c r="G50" s="60">
        <v>53</v>
      </c>
      <c r="H50" s="60">
        <v>54</v>
      </c>
      <c r="I50" s="60">
        <v>20</v>
      </c>
      <c r="J50" s="60">
        <v>27</v>
      </c>
      <c r="K50" s="60">
        <v>19</v>
      </c>
      <c r="L50" s="60">
        <v>35</v>
      </c>
      <c r="M50" s="60">
        <v>19</v>
      </c>
      <c r="N50" s="60">
        <v>31</v>
      </c>
      <c r="O50" s="60">
        <v>21</v>
      </c>
      <c r="P50" s="21">
        <f t="shared" si="13"/>
        <v>459</v>
      </c>
      <c r="Q50" s="62">
        <f t="shared" si="14"/>
        <v>61.2</v>
      </c>
      <c r="R50" s="21" t="str">
        <f t="shared" si="15"/>
        <v>PASS</v>
      </c>
      <c r="S50" s="21" t="str">
        <f t="shared" si="16"/>
        <v>FIRST CLASS</v>
      </c>
      <c r="T50" s="61">
        <f t="shared" si="17"/>
        <v>0</v>
      </c>
      <c r="U50" s="120">
        <f t="shared" si="18"/>
        <v>0</v>
      </c>
      <c r="V50" s="74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61">
        <f t="shared" si="5"/>
        <v>0</v>
      </c>
      <c r="AH50" s="21">
        <f t="shared" si="6"/>
        <v>459</v>
      </c>
      <c r="AI50" s="73"/>
      <c r="AJ50" s="62">
        <f t="shared" si="7"/>
        <v>30.6</v>
      </c>
      <c r="AK50" s="21" t="str">
        <f t="shared" si="8"/>
        <v>PASS</v>
      </c>
      <c r="AL50" s="21" t="b">
        <f t="shared" si="9"/>
        <v>0</v>
      </c>
      <c r="AM50" s="61">
        <f t="shared" si="10"/>
        <v>0</v>
      </c>
      <c r="AN50" s="82">
        <f t="shared" si="11"/>
        <v>0</v>
      </c>
      <c r="AO50" s="131">
        <f t="shared" si="12"/>
        <v>0</v>
      </c>
      <c r="AP50" s="132">
        <f t="shared" si="12"/>
        <v>0</v>
      </c>
    </row>
    <row r="51" spans="1:42">
      <c r="A51" s="164">
        <v>47</v>
      </c>
      <c r="B51" s="178" t="s">
        <v>197</v>
      </c>
      <c r="C51" s="169" t="s">
        <v>252</v>
      </c>
      <c r="D51" s="165">
        <v>40</v>
      </c>
      <c r="E51" s="60">
        <v>47</v>
      </c>
      <c r="F51" s="60">
        <v>64</v>
      </c>
      <c r="G51" s="60">
        <v>43</v>
      </c>
      <c r="H51" s="60">
        <v>45</v>
      </c>
      <c r="I51" s="60">
        <v>20</v>
      </c>
      <c r="J51" s="60">
        <v>30</v>
      </c>
      <c r="K51" s="60">
        <v>21</v>
      </c>
      <c r="L51" s="60">
        <v>38</v>
      </c>
      <c r="M51" s="60">
        <v>20</v>
      </c>
      <c r="N51" s="60">
        <v>40</v>
      </c>
      <c r="O51" s="60">
        <v>21</v>
      </c>
      <c r="P51" s="21">
        <f t="shared" si="13"/>
        <v>429</v>
      </c>
      <c r="Q51" s="62">
        <f t="shared" si="14"/>
        <v>57.2</v>
      </c>
      <c r="R51" s="21" t="str">
        <f t="shared" si="15"/>
        <v>PASS</v>
      </c>
      <c r="S51" s="21" t="str">
        <f t="shared" si="16"/>
        <v>HIGHER SECOND CLASS</v>
      </c>
      <c r="T51" s="61">
        <f t="shared" si="17"/>
        <v>0</v>
      </c>
      <c r="U51" s="120">
        <f t="shared" si="18"/>
        <v>0</v>
      </c>
      <c r="V51" s="74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61">
        <f t="shared" si="5"/>
        <v>0</v>
      </c>
      <c r="AH51" s="21">
        <f t="shared" si="6"/>
        <v>429</v>
      </c>
      <c r="AI51" s="73"/>
      <c r="AJ51" s="62">
        <f t="shared" si="7"/>
        <v>28.6</v>
      </c>
      <c r="AK51" s="21" t="str">
        <f t="shared" si="8"/>
        <v>PASS</v>
      </c>
      <c r="AL51" s="21" t="b">
        <f t="shared" si="9"/>
        <v>0</v>
      </c>
      <c r="AM51" s="61">
        <f t="shared" si="10"/>
        <v>0</v>
      </c>
      <c r="AN51" s="82">
        <f t="shared" si="11"/>
        <v>0</v>
      </c>
      <c r="AO51" s="131">
        <f t="shared" si="12"/>
        <v>0</v>
      </c>
      <c r="AP51" s="132">
        <f t="shared" si="12"/>
        <v>0</v>
      </c>
    </row>
    <row r="52" spans="1:42">
      <c r="A52" s="164">
        <v>48</v>
      </c>
      <c r="B52" s="178" t="s">
        <v>239</v>
      </c>
      <c r="C52" s="169" t="s">
        <v>253</v>
      </c>
      <c r="D52" s="165">
        <v>56</v>
      </c>
      <c r="E52" s="60">
        <v>44</v>
      </c>
      <c r="F52" s="60">
        <v>67</v>
      </c>
      <c r="G52" s="60">
        <v>51</v>
      </c>
      <c r="H52" s="60">
        <v>55</v>
      </c>
      <c r="I52" s="60">
        <v>23</v>
      </c>
      <c r="J52" s="60">
        <v>34</v>
      </c>
      <c r="K52" s="60">
        <v>22</v>
      </c>
      <c r="L52" s="60">
        <v>40</v>
      </c>
      <c r="M52" s="60">
        <v>20</v>
      </c>
      <c r="N52" s="60">
        <v>41</v>
      </c>
      <c r="O52" s="60">
        <v>23</v>
      </c>
      <c r="P52" s="21">
        <f t="shared" si="13"/>
        <v>476</v>
      </c>
      <c r="Q52" s="62">
        <f t="shared" si="14"/>
        <v>63.466666666666669</v>
      </c>
      <c r="R52" s="21" t="str">
        <f t="shared" si="15"/>
        <v>PASS</v>
      </c>
      <c r="S52" s="21" t="str">
        <f t="shared" si="16"/>
        <v>FIRST CLASS</v>
      </c>
      <c r="T52" s="61">
        <f t="shared" si="17"/>
        <v>0</v>
      </c>
      <c r="U52" s="120">
        <f t="shared" si="18"/>
        <v>0</v>
      </c>
      <c r="V52" s="74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61">
        <f t="shared" si="5"/>
        <v>0</v>
      </c>
      <c r="AH52" s="21">
        <f t="shared" si="6"/>
        <v>476</v>
      </c>
      <c r="AI52" s="73"/>
      <c r="AJ52" s="62">
        <f t="shared" si="7"/>
        <v>31.733333333333334</v>
      </c>
      <c r="AK52" s="21" t="str">
        <f t="shared" si="8"/>
        <v>PASS</v>
      </c>
      <c r="AL52" s="21" t="b">
        <f t="shared" si="9"/>
        <v>0</v>
      </c>
      <c r="AM52" s="61">
        <f t="shared" si="10"/>
        <v>0</v>
      </c>
      <c r="AN52" s="82">
        <f t="shared" si="11"/>
        <v>0</v>
      </c>
      <c r="AO52" s="131">
        <f t="shared" si="12"/>
        <v>0</v>
      </c>
      <c r="AP52" s="132">
        <f t="shared" si="12"/>
        <v>0</v>
      </c>
    </row>
    <row r="53" spans="1:42">
      <c r="A53" s="164">
        <v>49</v>
      </c>
      <c r="B53" s="178" t="s">
        <v>198</v>
      </c>
      <c r="C53" s="169" t="s">
        <v>254</v>
      </c>
      <c r="D53" s="165">
        <v>46</v>
      </c>
      <c r="E53" s="60">
        <v>65</v>
      </c>
      <c r="F53" s="60">
        <v>74</v>
      </c>
      <c r="G53" s="60">
        <v>51</v>
      </c>
      <c r="H53" s="60">
        <v>59</v>
      </c>
      <c r="I53" s="60">
        <v>19</v>
      </c>
      <c r="J53" s="60">
        <v>35</v>
      </c>
      <c r="K53" s="60">
        <v>20</v>
      </c>
      <c r="L53" s="63">
        <v>40</v>
      </c>
      <c r="M53" s="60">
        <v>20</v>
      </c>
      <c r="N53" s="63">
        <v>40</v>
      </c>
      <c r="O53" s="63">
        <v>20</v>
      </c>
      <c r="P53" s="21">
        <f t="shared" si="13"/>
        <v>489</v>
      </c>
      <c r="Q53" s="62">
        <f t="shared" si="14"/>
        <v>65.2</v>
      </c>
      <c r="R53" s="21" t="str">
        <f t="shared" si="15"/>
        <v>PASS</v>
      </c>
      <c r="S53" s="21" t="str">
        <f t="shared" si="16"/>
        <v>FIRST CLASS</v>
      </c>
      <c r="T53" s="61">
        <f t="shared" si="17"/>
        <v>0</v>
      </c>
      <c r="U53" s="120">
        <f t="shared" si="18"/>
        <v>0</v>
      </c>
      <c r="V53" s="74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79">
        <f t="shared" si="5"/>
        <v>0</v>
      </c>
      <c r="AH53" s="21">
        <f t="shared" si="6"/>
        <v>489</v>
      </c>
      <c r="AI53" s="73"/>
      <c r="AJ53" s="62">
        <f t="shared" si="7"/>
        <v>32.6</v>
      </c>
      <c r="AK53" s="21" t="str">
        <f t="shared" si="8"/>
        <v>PASS</v>
      </c>
      <c r="AL53" s="21" t="b">
        <f t="shared" si="9"/>
        <v>0</v>
      </c>
      <c r="AM53" s="61">
        <f t="shared" si="10"/>
        <v>0</v>
      </c>
      <c r="AN53" s="82">
        <f t="shared" si="11"/>
        <v>0</v>
      </c>
      <c r="AO53" s="131">
        <f t="shared" si="12"/>
        <v>0</v>
      </c>
      <c r="AP53" s="132">
        <f t="shared" si="12"/>
        <v>0</v>
      </c>
    </row>
    <row r="54" spans="1:42">
      <c r="A54" s="164">
        <v>50</v>
      </c>
      <c r="B54" s="178" t="s">
        <v>199</v>
      </c>
      <c r="C54" s="169" t="s">
        <v>255</v>
      </c>
      <c r="D54" s="165">
        <v>40</v>
      </c>
      <c r="E54" s="60">
        <v>40</v>
      </c>
      <c r="F54" s="60">
        <v>65</v>
      </c>
      <c r="G54" s="60">
        <v>47</v>
      </c>
      <c r="H54" s="60">
        <v>48</v>
      </c>
      <c r="I54" s="60">
        <v>21</v>
      </c>
      <c r="J54" s="60">
        <v>20</v>
      </c>
      <c r="K54" s="60">
        <v>20</v>
      </c>
      <c r="L54" s="60">
        <v>38</v>
      </c>
      <c r="M54" s="60">
        <v>20</v>
      </c>
      <c r="N54" s="60">
        <v>34</v>
      </c>
      <c r="O54" s="60">
        <v>19</v>
      </c>
      <c r="P54" s="21">
        <f t="shared" si="13"/>
        <v>412</v>
      </c>
      <c r="Q54" s="62">
        <f t="shared" si="14"/>
        <v>54.93333333333333</v>
      </c>
      <c r="R54" s="21" t="str">
        <f t="shared" si="15"/>
        <v>PASS</v>
      </c>
      <c r="S54" s="21" t="str">
        <f t="shared" si="16"/>
        <v>SECOND CLASS</v>
      </c>
      <c r="T54" s="61">
        <f t="shared" si="17"/>
        <v>0</v>
      </c>
      <c r="U54" s="120">
        <f t="shared" si="18"/>
        <v>0</v>
      </c>
      <c r="V54" s="74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61">
        <f t="shared" si="5"/>
        <v>0</v>
      </c>
      <c r="AH54" s="21">
        <f t="shared" si="6"/>
        <v>412</v>
      </c>
      <c r="AI54" s="73"/>
      <c r="AJ54" s="62">
        <f t="shared" si="7"/>
        <v>27.466666666666665</v>
      </c>
      <c r="AK54" s="21" t="str">
        <f t="shared" si="8"/>
        <v>PASS</v>
      </c>
      <c r="AL54" s="21" t="b">
        <f t="shared" si="9"/>
        <v>0</v>
      </c>
      <c r="AM54" s="61">
        <f t="shared" si="10"/>
        <v>0</v>
      </c>
      <c r="AN54" s="82">
        <f t="shared" si="11"/>
        <v>0</v>
      </c>
      <c r="AO54" s="131">
        <f t="shared" si="12"/>
        <v>0</v>
      </c>
      <c r="AP54" s="132">
        <f t="shared" si="12"/>
        <v>0</v>
      </c>
    </row>
    <row r="55" spans="1:42">
      <c r="A55" s="164">
        <v>51</v>
      </c>
      <c r="B55" s="178" t="s">
        <v>240</v>
      </c>
      <c r="C55" s="169" t="s">
        <v>256</v>
      </c>
      <c r="D55" s="165">
        <v>45</v>
      </c>
      <c r="E55" s="60">
        <v>59</v>
      </c>
      <c r="F55" s="60">
        <v>63</v>
      </c>
      <c r="G55" s="60">
        <v>47</v>
      </c>
      <c r="H55" s="60">
        <v>49</v>
      </c>
      <c r="I55" s="60">
        <v>18</v>
      </c>
      <c r="J55" s="60">
        <v>21</v>
      </c>
      <c r="K55" s="60">
        <v>18</v>
      </c>
      <c r="L55" s="60">
        <v>23</v>
      </c>
      <c r="M55" s="60">
        <v>18</v>
      </c>
      <c r="N55" s="60">
        <v>35</v>
      </c>
      <c r="O55" s="60">
        <v>19</v>
      </c>
      <c r="P55" s="21">
        <f t="shared" si="13"/>
        <v>415</v>
      </c>
      <c r="Q55" s="62">
        <f t="shared" si="14"/>
        <v>55.333333333333336</v>
      </c>
      <c r="R55" s="21" t="str">
        <f t="shared" si="15"/>
        <v>PASS</v>
      </c>
      <c r="S55" s="21" t="str">
        <f t="shared" si="16"/>
        <v>HIGHER SECOND CLASS</v>
      </c>
      <c r="T55" s="61">
        <f t="shared" si="17"/>
        <v>0</v>
      </c>
      <c r="U55" s="120">
        <f t="shared" si="18"/>
        <v>0</v>
      </c>
      <c r="V55" s="74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61">
        <f t="shared" si="5"/>
        <v>0</v>
      </c>
      <c r="AH55" s="21">
        <f t="shared" si="6"/>
        <v>415</v>
      </c>
      <c r="AI55" s="73"/>
      <c r="AJ55" s="62">
        <f t="shared" si="7"/>
        <v>27.666666666666668</v>
      </c>
      <c r="AK55" s="21" t="str">
        <f t="shared" si="8"/>
        <v>PASS</v>
      </c>
      <c r="AL55" s="21" t="b">
        <f t="shared" si="9"/>
        <v>0</v>
      </c>
      <c r="AM55" s="61">
        <f t="shared" si="10"/>
        <v>0</v>
      </c>
      <c r="AN55" s="82">
        <f t="shared" si="11"/>
        <v>0</v>
      </c>
      <c r="AO55" s="131">
        <f t="shared" si="12"/>
        <v>0</v>
      </c>
      <c r="AP55" s="132">
        <f t="shared" si="12"/>
        <v>0</v>
      </c>
    </row>
    <row r="56" spans="1:42">
      <c r="A56" s="164">
        <v>52</v>
      </c>
      <c r="B56" s="178" t="s">
        <v>200</v>
      </c>
      <c r="C56" s="169" t="s">
        <v>257</v>
      </c>
      <c r="D56" s="165">
        <v>40</v>
      </c>
      <c r="E56" s="60">
        <v>54</v>
      </c>
      <c r="F56" s="60">
        <v>55</v>
      </c>
      <c r="G56" s="60">
        <v>43</v>
      </c>
      <c r="H56" s="60">
        <v>40</v>
      </c>
      <c r="I56" s="60">
        <v>23</v>
      </c>
      <c r="J56" s="60">
        <v>32</v>
      </c>
      <c r="K56" s="60">
        <v>20</v>
      </c>
      <c r="L56" s="60">
        <v>39</v>
      </c>
      <c r="M56" s="60">
        <v>17</v>
      </c>
      <c r="N56" s="60">
        <v>23</v>
      </c>
      <c r="O56" s="60">
        <v>22</v>
      </c>
      <c r="P56" s="21">
        <f t="shared" si="13"/>
        <v>408</v>
      </c>
      <c r="Q56" s="62">
        <f t="shared" si="14"/>
        <v>54.4</v>
      </c>
      <c r="R56" s="21" t="str">
        <f t="shared" si="15"/>
        <v>PASS</v>
      </c>
      <c r="S56" s="21" t="str">
        <f t="shared" si="16"/>
        <v>SECOND CLASS</v>
      </c>
      <c r="T56" s="61">
        <f t="shared" si="17"/>
        <v>0</v>
      </c>
      <c r="U56" s="120">
        <f t="shared" si="18"/>
        <v>0</v>
      </c>
      <c r="V56" s="74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61">
        <f t="shared" si="5"/>
        <v>0</v>
      </c>
      <c r="AH56" s="21">
        <f t="shared" si="6"/>
        <v>408</v>
      </c>
      <c r="AI56" s="73"/>
      <c r="AJ56" s="62">
        <f t="shared" si="7"/>
        <v>27.2</v>
      </c>
      <c r="AK56" s="21" t="str">
        <f t="shared" si="8"/>
        <v>PASS</v>
      </c>
      <c r="AL56" s="21" t="b">
        <f t="shared" si="9"/>
        <v>0</v>
      </c>
      <c r="AM56" s="61">
        <f t="shared" si="10"/>
        <v>0</v>
      </c>
      <c r="AN56" s="82">
        <f t="shared" si="11"/>
        <v>0</v>
      </c>
      <c r="AO56" s="131">
        <f t="shared" si="12"/>
        <v>0</v>
      </c>
      <c r="AP56" s="132">
        <f t="shared" si="12"/>
        <v>0</v>
      </c>
    </row>
    <row r="57" spans="1:42">
      <c r="A57" s="164">
        <v>53</v>
      </c>
      <c r="B57" s="178" t="s">
        <v>201</v>
      </c>
      <c r="C57" s="169" t="s">
        <v>258</v>
      </c>
      <c r="D57" s="165">
        <v>46</v>
      </c>
      <c r="E57" s="60">
        <v>58</v>
      </c>
      <c r="F57" s="60">
        <v>76</v>
      </c>
      <c r="G57" s="60">
        <v>48</v>
      </c>
      <c r="H57" s="60">
        <v>59</v>
      </c>
      <c r="I57" s="60">
        <v>21</v>
      </c>
      <c r="J57" s="60">
        <v>28</v>
      </c>
      <c r="K57" s="60">
        <v>21</v>
      </c>
      <c r="L57" s="63">
        <v>39</v>
      </c>
      <c r="M57" s="60">
        <v>21</v>
      </c>
      <c r="N57" s="60">
        <v>39</v>
      </c>
      <c r="O57" s="60">
        <v>22</v>
      </c>
      <c r="P57" s="21">
        <f t="shared" si="13"/>
        <v>478</v>
      </c>
      <c r="Q57" s="62">
        <f t="shared" si="14"/>
        <v>63.733333333333334</v>
      </c>
      <c r="R57" s="21" t="str">
        <f t="shared" si="15"/>
        <v>PASS</v>
      </c>
      <c r="S57" s="21" t="str">
        <f t="shared" si="16"/>
        <v>FIRST CLASS</v>
      </c>
      <c r="T57" s="61">
        <f t="shared" si="17"/>
        <v>0</v>
      </c>
      <c r="U57" s="120">
        <f t="shared" si="18"/>
        <v>0</v>
      </c>
      <c r="V57" s="74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61">
        <f t="shared" si="5"/>
        <v>0</v>
      </c>
      <c r="AH57" s="21">
        <f t="shared" si="6"/>
        <v>478</v>
      </c>
      <c r="AI57" s="73"/>
      <c r="AJ57" s="62">
        <f t="shared" si="7"/>
        <v>31.866666666666667</v>
      </c>
      <c r="AK57" s="21" t="str">
        <f t="shared" si="8"/>
        <v>PASS</v>
      </c>
      <c r="AL57" s="21" t="b">
        <f t="shared" si="9"/>
        <v>0</v>
      </c>
      <c r="AM57" s="61">
        <f t="shared" si="10"/>
        <v>0</v>
      </c>
      <c r="AN57" s="82">
        <f t="shared" si="11"/>
        <v>0</v>
      </c>
      <c r="AO57" s="131">
        <f t="shared" si="12"/>
        <v>0</v>
      </c>
      <c r="AP57" s="132">
        <f t="shared" si="12"/>
        <v>0</v>
      </c>
    </row>
    <row r="58" spans="1:42">
      <c r="A58" s="164">
        <v>54</v>
      </c>
      <c r="B58" s="178" t="s">
        <v>241</v>
      </c>
      <c r="C58" s="169" t="s">
        <v>259</v>
      </c>
      <c r="D58" s="165">
        <v>46</v>
      </c>
      <c r="E58" s="60">
        <v>15</v>
      </c>
      <c r="F58" s="60">
        <v>47</v>
      </c>
      <c r="G58" s="60">
        <v>51</v>
      </c>
      <c r="H58" s="60">
        <v>57</v>
      </c>
      <c r="I58" s="152">
        <v>23</v>
      </c>
      <c r="J58" s="60">
        <v>22</v>
      </c>
      <c r="K58" s="60">
        <v>22</v>
      </c>
      <c r="L58" s="60">
        <v>42</v>
      </c>
      <c r="M58" s="60">
        <v>19</v>
      </c>
      <c r="N58" s="60">
        <v>29</v>
      </c>
      <c r="O58" s="60">
        <v>23</v>
      </c>
      <c r="P58" s="21">
        <f t="shared" si="13"/>
        <v>396</v>
      </c>
      <c r="Q58" s="62">
        <f t="shared" si="14"/>
        <v>52.8</v>
      </c>
      <c r="R58" s="21" t="str">
        <f t="shared" si="15"/>
        <v>FAIL</v>
      </c>
      <c r="S58" s="21" t="str">
        <f t="shared" si="16"/>
        <v>FAIL</v>
      </c>
      <c r="T58" s="61">
        <f t="shared" si="17"/>
        <v>1</v>
      </c>
      <c r="U58" s="120">
        <f t="shared" si="18"/>
        <v>0</v>
      </c>
      <c r="V58" s="74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61">
        <f t="shared" si="5"/>
        <v>0</v>
      </c>
      <c r="AH58" s="21">
        <f t="shared" si="6"/>
        <v>396</v>
      </c>
      <c r="AI58" s="73"/>
      <c r="AJ58" s="62">
        <f t="shared" si="7"/>
        <v>26.4</v>
      </c>
      <c r="AK58" s="21" t="str">
        <f t="shared" si="8"/>
        <v>FAILS ATKT</v>
      </c>
      <c r="AL58" s="21" t="b">
        <f t="shared" si="9"/>
        <v>0</v>
      </c>
      <c r="AM58" s="61">
        <f t="shared" si="10"/>
        <v>0</v>
      </c>
      <c r="AN58" s="82">
        <f t="shared" si="11"/>
        <v>0</v>
      </c>
      <c r="AO58" s="131">
        <f t="shared" si="12"/>
        <v>1</v>
      </c>
      <c r="AP58" s="132">
        <f t="shared" si="12"/>
        <v>0</v>
      </c>
    </row>
    <row r="59" spans="1:42">
      <c r="A59" s="164">
        <v>55</v>
      </c>
      <c r="B59" s="178" t="s">
        <v>294</v>
      </c>
      <c r="C59" s="169" t="s">
        <v>295</v>
      </c>
      <c r="D59" s="165">
        <v>40</v>
      </c>
      <c r="E59" s="60">
        <v>40</v>
      </c>
      <c r="F59" s="60">
        <v>55</v>
      </c>
      <c r="G59" s="60">
        <v>44</v>
      </c>
      <c r="H59" s="60">
        <v>44</v>
      </c>
      <c r="I59" s="152">
        <v>18</v>
      </c>
      <c r="J59" s="60">
        <v>24</v>
      </c>
      <c r="K59" s="60">
        <v>18</v>
      </c>
      <c r="L59" s="60">
        <v>22</v>
      </c>
      <c r="M59" s="60">
        <v>17</v>
      </c>
      <c r="N59" s="60">
        <v>8</v>
      </c>
      <c r="O59" s="60">
        <v>15</v>
      </c>
      <c r="P59" s="21">
        <f t="shared" si="13"/>
        <v>345</v>
      </c>
      <c r="Q59" s="62">
        <f t="shared" si="14"/>
        <v>46</v>
      </c>
      <c r="R59" s="21" t="str">
        <f t="shared" si="15"/>
        <v>FAIL</v>
      </c>
      <c r="S59" s="21" t="str">
        <f t="shared" si="16"/>
        <v>FAIL</v>
      </c>
      <c r="T59" s="61">
        <f t="shared" si="17"/>
        <v>0</v>
      </c>
      <c r="U59" s="120">
        <f t="shared" si="18"/>
        <v>1</v>
      </c>
      <c r="V59" s="74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61"/>
      <c r="AH59" s="21"/>
      <c r="AI59" s="73"/>
      <c r="AJ59" s="62"/>
      <c r="AK59" s="21"/>
      <c r="AL59" s="21"/>
      <c r="AM59" s="61"/>
      <c r="AN59" s="82"/>
      <c r="AO59" s="131"/>
      <c r="AP59" s="132"/>
    </row>
    <row r="60" spans="1:42">
      <c r="A60" s="164">
        <v>56</v>
      </c>
      <c r="B60" s="178" t="s">
        <v>242</v>
      </c>
      <c r="C60" s="169" t="s">
        <v>260</v>
      </c>
      <c r="D60" s="165">
        <v>40</v>
      </c>
      <c r="E60" s="60">
        <v>42</v>
      </c>
      <c r="F60" s="60">
        <v>66</v>
      </c>
      <c r="G60" s="60">
        <v>46</v>
      </c>
      <c r="H60" s="60">
        <v>49</v>
      </c>
      <c r="I60" s="60">
        <v>18</v>
      </c>
      <c r="J60" s="60">
        <v>2</v>
      </c>
      <c r="K60" s="60">
        <v>20</v>
      </c>
      <c r="L60" s="60">
        <v>5</v>
      </c>
      <c r="M60" s="60">
        <v>20</v>
      </c>
      <c r="N60" s="60">
        <v>34</v>
      </c>
      <c r="O60" s="60">
        <v>21</v>
      </c>
      <c r="P60" s="21">
        <f t="shared" si="13"/>
        <v>363</v>
      </c>
      <c r="Q60" s="62">
        <f t="shared" si="14"/>
        <v>48.4</v>
      </c>
      <c r="R60" s="21" t="str">
        <f t="shared" si="15"/>
        <v>FAIL</v>
      </c>
      <c r="S60" s="21" t="str">
        <f t="shared" si="16"/>
        <v>FAIL</v>
      </c>
      <c r="T60" s="61">
        <f t="shared" si="17"/>
        <v>0</v>
      </c>
      <c r="U60" s="120">
        <f t="shared" si="18"/>
        <v>2</v>
      </c>
      <c r="V60" s="74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61">
        <f t="shared" si="5"/>
        <v>0</v>
      </c>
      <c r="AH60" s="21">
        <f t="shared" si="6"/>
        <v>363</v>
      </c>
      <c r="AI60" s="73"/>
      <c r="AJ60" s="62">
        <f t="shared" si="7"/>
        <v>24.2</v>
      </c>
      <c r="AK60" s="21" t="str">
        <f t="shared" si="8"/>
        <v>FAILS ATKT</v>
      </c>
      <c r="AL60" s="21" t="b">
        <f t="shared" si="9"/>
        <v>0</v>
      </c>
      <c r="AM60" s="61">
        <f t="shared" si="10"/>
        <v>0</v>
      </c>
      <c r="AN60" s="82">
        <f t="shared" si="11"/>
        <v>0</v>
      </c>
      <c r="AO60" s="131">
        <f t="shared" si="12"/>
        <v>0</v>
      </c>
      <c r="AP60" s="132">
        <f t="shared" si="12"/>
        <v>2</v>
      </c>
    </row>
    <row r="61" spans="1:42">
      <c r="A61" s="164">
        <v>57</v>
      </c>
      <c r="B61" s="178" t="s">
        <v>243</v>
      </c>
      <c r="C61" s="169" t="s">
        <v>261</v>
      </c>
      <c r="D61" s="165">
        <v>40</v>
      </c>
      <c r="E61" s="60">
        <v>40</v>
      </c>
      <c r="F61" s="60">
        <v>72</v>
      </c>
      <c r="G61" s="60">
        <v>50</v>
      </c>
      <c r="H61" s="60">
        <v>45</v>
      </c>
      <c r="I61" s="60">
        <v>19</v>
      </c>
      <c r="J61" s="60">
        <v>33</v>
      </c>
      <c r="K61" s="60">
        <v>18</v>
      </c>
      <c r="L61" s="60">
        <v>22</v>
      </c>
      <c r="M61" s="60">
        <v>16</v>
      </c>
      <c r="N61" s="60">
        <v>24</v>
      </c>
      <c r="O61" s="60">
        <v>19</v>
      </c>
      <c r="P61" s="21">
        <f t="shared" si="13"/>
        <v>398</v>
      </c>
      <c r="Q61" s="62">
        <f t="shared" si="14"/>
        <v>53.06666666666667</v>
      </c>
      <c r="R61" s="21" t="str">
        <f t="shared" si="15"/>
        <v>PASS</v>
      </c>
      <c r="S61" s="21" t="str">
        <f t="shared" si="16"/>
        <v>SECOND CLASS</v>
      </c>
      <c r="T61" s="61">
        <f t="shared" si="17"/>
        <v>0</v>
      </c>
      <c r="U61" s="120">
        <f t="shared" si="18"/>
        <v>0</v>
      </c>
      <c r="V61" s="74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61">
        <f t="shared" si="5"/>
        <v>0</v>
      </c>
      <c r="AH61" s="21">
        <f t="shared" si="6"/>
        <v>398</v>
      </c>
      <c r="AI61" s="73"/>
      <c r="AJ61" s="62">
        <f t="shared" si="7"/>
        <v>26.533333333333335</v>
      </c>
      <c r="AK61" s="21" t="str">
        <f t="shared" si="8"/>
        <v>PASS</v>
      </c>
      <c r="AL61" s="21" t="b">
        <f t="shared" si="9"/>
        <v>0</v>
      </c>
      <c r="AM61" s="61">
        <f t="shared" si="10"/>
        <v>0</v>
      </c>
      <c r="AN61" s="82">
        <f t="shared" si="11"/>
        <v>0</v>
      </c>
      <c r="AO61" s="131">
        <f t="shared" si="12"/>
        <v>0</v>
      </c>
      <c r="AP61" s="132">
        <f t="shared" si="12"/>
        <v>0</v>
      </c>
    </row>
    <row r="62" spans="1:42" ht="14.25" customHeight="1">
      <c r="A62" s="164">
        <v>58</v>
      </c>
      <c r="B62" s="178" t="s">
        <v>244</v>
      </c>
      <c r="C62" s="169" t="s">
        <v>262</v>
      </c>
      <c r="D62" s="165">
        <v>49</v>
      </c>
      <c r="E62" s="60">
        <v>68</v>
      </c>
      <c r="F62" s="60">
        <v>59</v>
      </c>
      <c r="G62" s="60">
        <v>61</v>
      </c>
      <c r="H62" s="60">
        <v>55</v>
      </c>
      <c r="I62" s="60">
        <v>21</v>
      </c>
      <c r="J62" s="60">
        <v>41</v>
      </c>
      <c r="K62" s="60">
        <v>22</v>
      </c>
      <c r="L62" s="60">
        <v>40</v>
      </c>
      <c r="M62" s="60">
        <v>22</v>
      </c>
      <c r="N62" s="63">
        <v>39</v>
      </c>
      <c r="O62" s="63">
        <v>23</v>
      </c>
      <c r="P62" s="21">
        <f t="shared" si="13"/>
        <v>500</v>
      </c>
      <c r="Q62" s="62">
        <f t="shared" si="14"/>
        <v>66.666666666666671</v>
      </c>
      <c r="R62" s="21" t="str">
        <f t="shared" si="15"/>
        <v>PASS</v>
      </c>
      <c r="S62" s="21" t="str">
        <f t="shared" si="16"/>
        <v>FIRST CLASS WITH DISTINCTION</v>
      </c>
      <c r="T62" s="61">
        <f t="shared" si="17"/>
        <v>0</v>
      </c>
      <c r="U62" s="120">
        <f t="shared" si="18"/>
        <v>0</v>
      </c>
      <c r="V62" s="74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61">
        <f t="shared" si="5"/>
        <v>0</v>
      </c>
      <c r="AH62" s="21">
        <f t="shared" si="6"/>
        <v>500</v>
      </c>
      <c r="AI62" s="73"/>
      <c r="AJ62" s="62">
        <f t="shared" si="7"/>
        <v>33.333333333333336</v>
      </c>
      <c r="AK62" s="21" t="str">
        <f t="shared" si="8"/>
        <v>PASS</v>
      </c>
      <c r="AL62" s="21" t="b">
        <f t="shared" si="9"/>
        <v>0</v>
      </c>
      <c r="AM62" s="61">
        <f t="shared" si="10"/>
        <v>0</v>
      </c>
      <c r="AN62" s="82">
        <f t="shared" si="11"/>
        <v>0</v>
      </c>
      <c r="AO62" s="131">
        <f t="shared" si="12"/>
        <v>0</v>
      </c>
      <c r="AP62" s="132">
        <f t="shared" si="12"/>
        <v>0</v>
      </c>
    </row>
    <row r="63" spans="1:42">
      <c r="A63" s="164">
        <v>59</v>
      </c>
      <c r="B63" s="178" t="s">
        <v>245</v>
      </c>
      <c r="C63" s="169" t="s">
        <v>263</v>
      </c>
      <c r="D63" s="165">
        <v>51</v>
      </c>
      <c r="E63" s="60">
        <v>60</v>
      </c>
      <c r="F63" s="60">
        <v>62</v>
      </c>
      <c r="G63" s="60">
        <v>49</v>
      </c>
      <c r="H63" s="60">
        <v>55</v>
      </c>
      <c r="I63" s="60">
        <v>20</v>
      </c>
      <c r="J63" s="60">
        <v>22</v>
      </c>
      <c r="K63" s="60">
        <v>19</v>
      </c>
      <c r="L63" s="60">
        <v>21</v>
      </c>
      <c r="M63" s="60">
        <v>21</v>
      </c>
      <c r="N63" s="60">
        <v>38</v>
      </c>
      <c r="O63" s="60">
        <v>22</v>
      </c>
      <c r="P63" s="21">
        <f t="shared" si="13"/>
        <v>440</v>
      </c>
      <c r="Q63" s="62">
        <f t="shared" si="14"/>
        <v>58.666666666666664</v>
      </c>
      <c r="R63" s="21" t="str">
        <f t="shared" si="15"/>
        <v>PASS</v>
      </c>
      <c r="S63" s="21" t="str">
        <f t="shared" si="16"/>
        <v>HIGHER SECOND CLASS</v>
      </c>
      <c r="T63" s="61">
        <f t="shared" si="17"/>
        <v>0</v>
      </c>
      <c r="U63" s="120">
        <f t="shared" si="18"/>
        <v>0</v>
      </c>
      <c r="V63" s="74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61">
        <f t="shared" si="5"/>
        <v>0</v>
      </c>
      <c r="AH63" s="21">
        <f t="shared" si="6"/>
        <v>440</v>
      </c>
      <c r="AI63" s="73"/>
      <c r="AJ63" s="62">
        <f t="shared" si="7"/>
        <v>29.333333333333332</v>
      </c>
      <c r="AK63" s="21" t="str">
        <f t="shared" si="8"/>
        <v>PASS</v>
      </c>
      <c r="AL63" s="21" t="b">
        <f t="shared" si="9"/>
        <v>0</v>
      </c>
      <c r="AM63" s="61">
        <f t="shared" si="10"/>
        <v>0</v>
      </c>
      <c r="AN63" s="82">
        <f t="shared" si="11"/>
        <v>0</v>
      </c>
      <c r="AO63" s="131">
        <f t="shared" si="12"/>
        <v>0</v>
      </c>
      <c r="AP63" s="132">
        <f t="shared" si="12"/>
        <v>0</v>
      </c>
    </row>
    <row r="64" spans="1:42">
      <c r="A64" s="164">
        <v>60</v>
      </c>
      <c r="B64" s="178" t="s">
        <v>264</v>
      </c>
      <c r="C64" s="169" t="s">
        <v>274</v>
      </c>
      <c r="D64" s="165">
        <v>44</v>
      </c>
      <c r="E64" s="60">
        <v>22</v>
      </c>
      <c r="F64" s="60">
        <v>55</v>
      </c>
      <c r="G64" s="60">
        <v>61</v>
      </c>
      <c r="H64" s="60">
        <v>46</v>
      </c>
      <c r="I64" s="60">
        <v>18</v>
      </c>
      <c r="J64" s="60">
        <v>23</v>
      </c>
      <c r="K64" s="60">
        <v>18</v>
      </c>
      <c r="L64" s="60">
        <v>28</v>
      </c>
      <c r="M64" s="60">
        <v>20</v>
      </c>
      <c r="N64" s="60">
        <v>32</v>
      </c>
      <c r="O64" s="60">
        <v>17</v>
      </c>
      <c r="P64" s="21">
        <f t="shared" si="13"/>
        <v>384</v>
      </c>
      <c r="Q64" s="62">
        <f t="shared" si="14"/>
        <v>51.2</v>
      </c>
      <c r="R64" s="21" t="str">
        <f t="shared" si="15"/>
        <v>FAIL</v>
      </c>
      <c r="S64" s="21" t="str">
        <f t="shared" si="16"/>
        <v>FAIL</v>
      </c>
      <c r="T64" s="61">
        <f t="shared" si="17"/>
        <v>1</v>
      </c>
      <c r="U64" s="120">
        <f t="shared" si="18"/>
        <v>0</v>
      </c>
      <c r="V64" s="74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61">
        <f t="shared" si="5"/>
        <v>0</v>
      </c>
      <c r="AH64" s="21">
        <f t="shared" si="6"/>
        <v>384</v>
      </c>
      <c r="AI64" s="73"/>
      <c r="AJ64" s="62">
        <f t="shared" si="7"/>
        <v>25.6</v>
      </c>
      <c r="AK64" s="21" t="str">
        <f t="shared" si="8"/>
        <v>FAILS ATKT</v>
      </c>
      <c r="AL64" s="21" t="b">
        <f t="shared" si="9"/>
        <v>0</v>
      </c>
      <c r="AM64" s="61">
        <f t="shared" si="10"/>
        <v>0</v>
      </c>
      <c r="AN64" s="82">
        <f t="shared" si="11"/>
        <v>0</v>
      </c>
      <c r="AO64" s="131">
        <f t="shared" si="12"/>
        <v>1</v>
      </c>
      <c r="AP64" s="132">
        <f t="shared" si="12"/>
        <v>0</v>
      </c>
    </row>
    <row r="65" spans="1:42">
      <c r="A65" s="164">
        <v>61</v>
      </c>
      <c r="B65" s="178" t="s">
        <v>265</v>
      </c>
      <c r="C65" s="169" t="s">
        <v>275</v>
      </c>
      <c r="D65" s="165">
        <v>28</v>
      </c>
      <c r="E65" s="60">
        <v>22</v>
      </c>
      <c r="F65" s="60">
        <v>42</v>
      </c>
      <c r="G65" s="60">
        <v>40</v>
      </c>
      <c r="H65" s="60">
        <v>29</v>
      </c>
      <c r="I65" s="60">
        <v>12</v>
      </c>
      <c r="J65" s="60">
        <v>10</v>
      </c>
      <c r="K65" s="60">
        <v>20</v>
      </c>
      <c r="L65" s="60">
        <v>24</v>
      </c>
      <c r="M65" s="60">
        <v>18</v>
      </c>
      <c r="N65" s="60">
        <v>30</v>
      </c>
      <c r="O65" s="60">
        <v>16</v>
      </c>
      <c r="P65" s="21">
        <f t="shared" si="13"/>
        <v>291</v>
      </c>
      <c r="Q65" s="62">
        <f t="shared" si="14"/>
        <v>38.799999999999997</v>
      </c>
      <c r="R65" s="21" t="str">
        <f t="shared" si="15"/>
        <v>FAIL</v>
      </c>
      <c r="S65" s="21" t="str">
        <f t="shared" si="16"/>
        <v>FAIL</v>
      </c>
      <c r="T65" s="61">
        <f t="shared" si="17"/>
        <v>3</v>
      </c>
      <c r="U65" s="120">
        <f t="shared" si="18"/>
        <v>1</v>
      </c>
      <c r="V65" s="74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61">
        <f t="shared" si="5"/>
        <v>0</v>
      </c>
      <c r="AH65" s="21">
        <f t="shared" si="6"/>
        <v>291</v>
      </c>
      <c r="AI65" s="73"/>
      <c r="AJ65" s="62">
        <f t="shared" si="7"/>
        <v>19.399999999999999</v>
      </c>
      <c r="AK65" s="21" t="str">
        <f t="shared" si="8"/>
        <v>FAILS ATKT</v>
      </c>
      <c r="AL65" s="21" t="b">
        <f t="shared" si="9"/>
        <v>0</v>
      </c>
      <c r="AM65" s="61">
        <f t="shared" si="10"/>
        <v>0</v>
      </c>
      <c r="AN65" s="82">
        <f t="shared" si="11"/>
        <v>0</v>
      </c>
      <c r="AO65" s="131">
        <f t="shared" si="12"/>
        <v>3</v>
      </c>
      <c r="AP65" s="132">
        <f t="shared" si="12"/>
        <v>1</v>
      </c>
    </row>
    <row r="66" spans="1:42">
      <c r="A66" s="164">
        <v>62</v>
      </c>
      <c r="B66" s="178" t="s">
        <v>266</v>
      </c>
      <c r="C66" s="169" t="s">
        <v>276</v>
      </c>
      <c r="D66" s="165">
        <v>46</v>
      </c>
      <c r="E66" s="60">
        <v>40</v>
      </c>
      <c r="F66" s="60">
        <v>59</v>
      </c>
      <c r="G66" s="60">
        <v>40</v>
      </c>
      <c r="H66" s="60">
        <v>44</v>
      </c>
      <c r="I66" s="60">
        <v>20</v>
      </c>
      <c r="J66" s="60">
        <v>30</v>
      </c>
      <c r="K66" s="60">
        <v>20</v>
      </c>
      <c r="L66" s="60">
        <v>31</v>
      </c>
      <c r="M66" s="60">
        <v>21</v>
      </c>
      <c r="N66" s="63">
        <v>39</v>
      </c>
      <c r="O66" s="63">
        <v>16</v>
      </c>
      <c r="P66" s="21">
        <f t="shared" si="13"/>
        <v>406</v>
      </c>
      <c r="Q66" s="62">
        <f t="shared" si="14"/>
        <v>54.133333333333333</v>
      </c>
      <c r="R66" s="21" t="str">
        <f t="shared" si="15"/>
        <v>PASS</v>
      </c>
      <c r="S66" s="21" t="str">
        <f t="shared" si="16"/>
        <v>SECOND CLASS</v>
      </c>
      <c r="T66" s="61">
        <f t="shared" si="17"/>
        <v>0</v>
      </c>
      <c r="U66" s="120">
        <f t="shared" si="18"/>
        <v>0</v>
      </c>
      <c r="V66" s="74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61">
        <f t="shared" ref="AG66:AG75" si="19">SUM(V66:AF66)</f>
        <v>0</v>
      </c>
      <c r="AH66" s="21">
        <f t="shared" si="6"/>
        <v>406</v>
      </c>
      <c r="AI66" s="73"/>
      <c r="AJ66" s="62">
        <f t="shared" si="7"/>
        <v>27.066666666666666</v>
      </c>
      <c r="AK66" s="21" t="str">
        <f t="shared" si="8"/>
        <v>PASS</v>
      </c>
      <c r="AL66" s="21" t="b">
        <f t="shared" si="9"/>
        <v>0</v>
      </c>
      <c r="AM66" s="61">
        <f t="shared" si="10"/>
        <v>0</v>
      </c>
      <c r="AN66" s="82">
        <f t="shared" si="11"/>
        <v>0</v>
      </c>
      <c r="AO66" s="131">
        <f t="shared" si="12"/>
        <v>0</v>
      </c>
      <c r="AP66" s="132">
        <f t="shared" si="12"/>
        <v>0</v>
      </c>
    </row>
    <row r="67" spans="1:42">
      <c r="A67" s="164">
        <v>63</v>
      </c>
      <c r="B67" s="178" t="s">
        <v>267</v>
      </c>
      <c r="C67" s="169" t="s">
        <v>277</v>
      </c>
      <c r="D67" s="165">
        <v>49</v>
      </c>
      <c r="E67" s="60">
        <v>40</v>
      </c>
      <c r="F67" s="60">
        <v>53</v>
      </c>
      <c r="G67" s="60">
        <v>21</v>
      </c>
      <c r="H67" s="60">
        <v>40</v>
      </c>
      <c r="I67" s="60">
        <v>16</v>
      </c>
      <c r="J67" s="60">
        <v>33</v>
      </c>
      <c r="K67" s="60">
        <v>16</v>
      </c>
      <c r="L67" s="60">
        <v>36</v>
      </c>
      <c r="M67" s="60">
        <v>16</v>
      </c>
      <c r="N67" s="60">
        <v>34</v>
      </c>
      <c r="O67" s="60">
        <v>16</v>
      </c>
      <c r="P67" s="21">
        <f t="shared" si="13"/>
        <v>370</v>
      </c>
      <c r="Q67" s="62">
        <f t="shared" si="14"/>
        <v>49.333333333333336</v>
      </c>
      <c r="R67" s="21" t="str">
        <f t="shared" si="15"/>
        <v>FAIL</v>
      </c>
      <c r="S67" s="21" t="str">
        <f t="shared" si="16"/>
        <v>FAIL</v>
      </c>
      <c r="T67" s="61">
        <f t="shared" si="17"/>
        <v>1</v>
      </c>
      <c r="U67" s="120">
        <f t="shared" si="18"/>
        <v>0</v>
      </c>
      <c r="V67" s="74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61">
        <f t="shared" si="19"/>
        <v>0</v>
      </c>
      <c r="AH67" s="21">
        <f t="shared" ref="AH67:AH75" si="20">AG67+P67</f>
        <v>370</v>
      </c>
      <c r="AI67" s="73"/>
      <c r="AJ67" s="62">
        <f t="shared" si="7"/>
        <v>24.666666666666668</v>
      </c>
      <c r="AK67" s="21" t="str">
        <f t="shared" si="8"/>
        <v>FAILS ATKT</v>
      </c>
      <c r="AL67" s="21" t="b">
        <f t="shared" si="9"/>
        <v>0</v>
      </c>
      <c r="AM67" s="61">
        <f t="shared" si="10"/>
        <v>0</v>
      </c>
      <c r="AN67" s="82">
        <f t="shared" si="11"/>
        <v>0</v>
      </c>
      <c r="AO67" s="131">
        <f t="shared" si="12"/>
        <v>1</v>
      </c>
      <c r="AP67" s="132">
        <f t="shared" si="12"/>
        <v>0</v>
      </c>
    </row>
    <row r="68" spans="1:42">
      <c r="A68" s="164">
        <v>64</v>
      </c>
      <c r="B68" s="178" t="s">
        <v>268</v>
      </c>
      <c r="C68" s="169" t="s">
        <v>278</v>
      </c>
      <c r="D68" s="165">
        <v>60</v>
      </c>
      <c r="E68" s="60">
        <v>44</v>
      </c>
      <c r="F68" s="60">
        <v>64</v>
      </c>
      <c r="G68" s="63">
        <v>67</v>
      </c>
      <c r="H68" s="60">
        <v>60</v>
      </c>
      <c r="I68" s="60">
        <v>23</v>
      </c>
      <c r="J68" s="63">
        <v>45</v>
      </c>
      <c r="K68" s="60">
        <v>23</v>
      </c>
      <c r="L68" s="63">
        <v>42</v>
      </c>
      <c r="M68" s="60">
        <v>23</v>
      </c>
      <c r="N68" s="60">
        <v>44</v>
      </c>
      <c r="O68" s="60">
        <v>23</v>
      </c>
      <c r="P68" s="21">
        <f t="shared" si="13"/>
        <v>518</v>
      </c>
      <c r="Q68" s="62">
        <f t="shared" si="14"/>
        <v>69.066666666666663</v>
      </c>
      <c r="R68" s="21" t="str">
        <f t="shared" si="15"/>
        <v>PASS</v>
      </c>
      <c r="S68" s="21" t="str">
        <f t="shared" si="16"/>
        <v>FIRST CLASS WITH DISTINCTION</v>
      </c>
      <c r="T68" s="61">
        <f t="shared" si="17"/>
        <v>0</v>
      </c>
      <c r="U68" s="120">
        <f t="shared" si="18"/>
        <v>0</v>
      </c>
      <c r="V68" s="74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61">
        <f t="shared" si="19"/>
        <v>0</v>
      </c>
      <c r="AH68" s="21">
        <f t="shared" si="20"/>
        <v>518</v>
      </c>
      <c r="AI68" s="73"/>
      <c r="AJ68" s="62">
        <f t="shared" ref="AJ68:AJ75" si="21">(AH68+AI68)*100/1500</f>
        <v>34.533333333333331</v>
      </c>
      <c r="AK68" s="21" t="str">
        <f t="shared" ref="AK68:AK75" si="22">IF(AND(AO68=0,AP68=0),"PASS",IF(AND(AO68&lt;=3,AP68&lt;=2),"FAILS ATKT","FAIL"))</f>
        <v>PASS</v>
      </c>
      <c r="AL68" s="21" t="b">
        <f t="shared" ref="AL68:AL75" si="23">IF(AK68="FAIL","FAIL",IF(AJ68&gt;=66,"FIRST CLASS WITH DISTINCTION",IF(AJ68&gt;=60,"FIRST CLASS",IF(AJ68&gt;=55,"HIGHER SECOND CLASS",IF(AJ68&gt;=50,"SECOND CLASS",IF(AJ68&gt;=40,"PASS CLASS"))))))</f>
        <v>0</v>
      </c>
      <c r="AM68" s="61">
        <f t="shared" ref="AM68:AM75" si="24">COUNTIF(W68:AA68,"&lt;40")+COUNTIF(W68:AA68,"AA")</f>
        <v>0</v>
      </c>
      <c r="AN68" s="82">
        <f t="shared" ref="AN68:AN75" si="25">COUNTIF(AC68,"&lt;20")+COUNTIF(AE68,"&lt;20")+COUNTIF(AF68,"&lt;20")+COUNTIF(AC68,"AA")+COUNTIF(AE68,"AA")+COUNTIF(AF68,"AA")</f>
        <v>0</v>
      </c>
      <c r="AO68" s="131">
        <f t="shared" ref="AO68:AP75" si="26">T68+AM68</f>
        <v>0</v>
      </c>
      <c r="AP68" s="132">
        <f t="shared" si="26"/>
        <v>0</v>
      </c>
    </row>
    <row r="69" spans="1:42">
      <c r="A69" s="164">
        <v>65</v>
      </c>
      <c r="B69" s="178" t="s">
        <v>269</v>
      </c>
      <c r="C69" s="169" t="s">
        <v>279</v>
      </c>
      <c r="D69" s="165">
        <v>16</v>
      </c>
      <c r="E69" s="60">
        <v>24</v>
      </c>
      <c r="F69" s="60">
        <v>58</v>
      </c>
      <c r="G69" s="60">
        <v>26</v>
      </c>
      <c r="H69" s="60">
        <v>48</v>
      </c>
      <c r="I69" s="60">
        <v>15</v>
      </c>
      <c r="J69" s="60">
        <v>2</v>
      </c>
      <c r="K69" s="60">
        <v>18</v>
      </c>
      <c r="L69" s="60">
        <v>30</v>
      </c>
      <c r="M69" s="60">
        <v>16</v>
      </c>
      <c r="N69" s="60">
        <v>21</v>
      </c>
      <c r="O69" s="60">
        <v>17</v>
      </c>
      <c r="P69" s="21">
        <f t="shared" si="13"/>
        <v>291</v>
      </c>
      <c r="Q69" s="62">
        <f t="shared" si="14"/>
        <v>38.799999999999997</v>
      </c>
      <c r="R69" s="21" t="str">
        <f t="shared" si="15"/>
        <v>FAIL</v>
      </c>
      <c r="S69" s="21" t="str">
        <f t="shared" si="16"/>
        <v>FAIL</v>
      </c>
      <c r="T69" s="61">
        <f t="shared" si="17"/>
        <v>3</v>
      </c>
      <c r="U69" s="120">
        <f t="shared" si="18"/>
        <v>1</v>
      </c>
      <c r="V69" s="74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61">
        <f t="shared" si="19"/>
        <v>0</v>
      </c>
      <c r="AH69" s="21">
        <f t="shared" si="20"/>
        <v>291</v>
      </c>
      <c r="AI69" s="73"/>
      <c r="AJ69" s="62">
        <f t="shared" si="21"/>
        <v>19.399999999999999</v>
      </c>
      <c r="AK69" s="21" t="str">
        <f t="shared" si="22"/>
        <v>FAILS ATKT</v>
      </c>
      <c r="AL69" s="21" t="b">
        <f t="shared" si="23"/>
        <v>0</v>
      </c>
      <c r="AM69" s="61">
        <f t="shared" si="24"/>
        <v>0</v>
      </c>
      <c r="AN69" s="82">
        <f t="shared" si="25"/>
        <v>0</v>
      </c>
      <c r="AO69" s="131">
        <f t="shared" si="26"/>
        <v>3</v>
      </c>
      <c r="AP69" s="132">
        <f t="shared" si="26"/>
        <v>1</v>
      </c>
    </row>
    <row r="70" spans="1:42">
      <c r="A70" s="164">
        <v>66</v>
      </c>
      <c r="B70" s="178" t="s">
        <v>270</v>
      </c>
      <c r="C70" s="169" t="s">
        <v>280</v>
      </c>
      <c r="D70" s="165">
        <v>28</v>
      </c>
      <c r="E70" s="60">
        <v>53</v>
      </c>
      <c r="F70" s="60">
        <v>49</v>
      </c>
      <c r="G70" s="60">
        <v>58</v>
      </c>
      <c r="H70" s="60">
        <v>53</v>
      </c>
      <c r="I70" s="60">
        <v>18</v>
      </c>
      <c r="J70" s="60">
        <v>25</v>
      </c>
      <c r="K70" s="60">
        <v>20</v>
      </c>
      <c r="L70" s="60">
        <v>29</v>
      </c>
      <c r="M70" s="60">
        <v>18</v>
      </c>
      <c r="N70" s="60">
        <v>32</v>
      </c>
      <c r="O70" s="60">
        <v>18</v>
      </c>
      <c r="P70" s="21">
        <f t="shared" ref="P70:P75" si="27">SUM(D70:O70)</f>
        <v>401</v>
      </c>
      <c r="Q70" s="62">
        <f t="shared" ref="Q70:Q75" si="28">P70*100/$P$1</f>
        <v>53.466666666666669</v>
      </c>
      <c r="R70" s="21" t="str">
        <f t="shared" ref="R70:R75" si="29">IF(AND(T70=0,U70=0),"PASS","FAIL")</f>
        <v>FAIL</v>
      </c>
      <c r="S70" s="21" t="str">
        <f t="shared" ref="S70:S75" si="30">IF(R70="FAIL","FAIL",IF(Q70&gt;=66,"FIRST CLASS WITH DISTINCTION",IF(Q70&gt;=60,"FIRST CLASS",IF(Q70&gt;=55,"HIGHER SECOND CLASS",IF(Q70&gt;=50,"SECOND CLASS",IF(Q70&gt;=40,"PASS CLASS"))))))</f>
        <v>FAIL</v>
      </c>
      <c r="T70" s="61">
        <f t="shared" ref="T70:T75" si="31">COUNTIF(D70:H70,"&lt;40")+COUNTIF(D70:H70,"AA")</f>
        <v>1</v>
      </c>
      <c r="U70" s="120">
        <f t="shared" ref="U70:U75" si="32">COUNTIF(J70,"&lt;20")+COUNTIF(L70,"&lt;20")+COUNTIF(N70,"&lt;20")+COUNTIF(J70,"AA")+COUNTIF(L70,"AA")+COUNTIF(N70,"AA")</f>
        <v>0</v>
      </c>
      <c r="V70" s="74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61">
        <f t="shared" si="19"/>
        <v>0</v>
      </c>
      <c r="AH70" s="21">
        <f t="shared" si="20"/>
        <v>401</v>
      </c>
      <c r="AI70" s="73"/>
      <c r="AJ70" s="62">
        <f t="shared" si="21"/>
        <v>26.733333333333334</v>
      </c>
      <c r="AK70" s="21" t="str">
        <f t="shared" si="22"/>
        <v>FAILS ATKT</v>
      </c>
      <c r="AL70" s="21" t="b">
        <f t="shared" si="23"/>
        <v>0</v>
      </c>
      <c r="AM70" s="61">
        <f t="shared" si="24"/>
        <v>0</v>
      </c>
      <c r="AN70" s="82">
        <f t="shared" si="25"/>
        <v>0</v>
      </c>
      <c r="AO70" s="131">
        <f t="shared" si="26"/>
        <v>1</v>
      </c>
      <c r="AP70" s="132">
        <f t="shared" si="26"/>
        <v>0</v>
      </c>
    </row>
    <row r="71" spans="1:42">
      <c r="A71" s="164">
        <v>67</v>
      </c>
      <c r="B71" s="178" t="s">
        <v>271</v>
      </c>
      <c r="C71" s="169" t="s">
        <v>281</v>
      </c>
      <c r="D71" s="165">
        <v>57</v>
      </c>
      <c r="E71" s="60">
        <v>26</v>
      </c>
      <c r="F71" s="60">
        <v>62</v>
      </c>
      <c r="G71" s="60">
        <v>51</v>
      </c>
      <c r="H71" s="60">
        <v>58</v>
      </c>
      <c r="I71" s="60">
        <v>20</v>
      </c>
      <c r="J71" s="60">
        <v>26</v>
      </c>
      <c r="K71" s="60">
        <v>20</v>
      </c>
      <c r="L71" s="60">
        <v>36</v>
      </c>
      <c r="M71" s="60">
        <v>19</v>
      </c>
      <c r="N71" s="60">
        <v>29</v>
      </c>
      <c r="O71" s="60">
        <v>22</v>
      </c>
      <c r="P71" s="21">
        <f t="shared" si="27"/>
        <v>426</v>
      </c>
      <c r="Q71" s="62">
        <f t="shared" si="28"/>
        <v>56.8</v>
      </c>
      <c r="R71" s="21" t="str">
        <f t="shared" si="29"/>
        <v>FAIL</v>
      </c>
      <c r="S71" s="21" t="str">
        <f t="shared" si="30"/>
        <v>FAIL</v>
      </c>
      <c r="T71" s="61">
        <f t="shared" si="31"/>
        <v>1</v>
      </c>
      <c r="U71" s="120">
        <f t="shared" si="32"/>
        <v>0</v>
      </c>
      <c r="V71" s="74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61">
        <f t="shared" si="19"/>
        <v>0</v>
      </c>
      <c r="AH71" s="21">
        <f t="shared" si="20"/>
        <v>426</v>
      </c>
      <c r="AI71" s="73"/>
      <c r="AJ71" s="62">
        <f t="shared" si="21"/>
        <v>28.4</v>
      </c>
      <c r="AK71" s="21" t="str">
        <f t="shared" si="22"/>
        <v>FAILS ATKT</v>
      </c>
      <c r="AL71" s="21" t="b">
        <f t="shared" si="23"/>
        <v>0</v>
      </c>
      <c r="AM71" s="61">
        <f t="shared" si="24"/>
        <v>0</v>
      </c>
      <c r="AN71" s="82">
        <f t="shared" si="25"/>
        <v>0</v>
      </c>
      <c r="AO71" s="131">
        <f t="shared" si="26"/>
        <v>1</v>
      </c>
      <c r="AP71" s="132">
        <f t="shared" si="26"/>
        <v>0</v>
      </c>
    </row>
    <row r="72" spans="1:42">
      <c r="A72" s="164">
        <v>68</v>
      </c>
      <c r="B72" s="178" t="s">
        <v>271</v>
      </c>
      <c r="C72" s="169" t="s">
        <v>296</v>
      </c>
      <c r="D72" s="165">
        <v>68</v>
      </c>
      <c r="E72" s="60">
        <v>40</v>
      </c>
      <c r="F72" s="60">
        <v>67</v>
      </c>
      <c r="G72" s="60">
        <v>70</v>
      </c>
      <c r="H72" s="60">
        <v>71</v>
      </c>
      <c r="I72" s="60">
        <v>20</v>
      </c>
      <c r="J72" s="60">
        <v>23</v>
      </c>
      <c r="K72" s="60">
        <v>21</v>
      </c>
      <c r="L72" s="60">
        <v>30</v>
      </c>
      <c r="M72" s="60">
        <v>19</v>
      </c>
      <c r="N72" s="60">
        <v>37</v>
      </c>
      <c r="O72" s="60">
        <v>19</v>
      </c>
      <c r="P72" s="21">
        <f t="shared" si="27"/>
        <v>485</v>
      </c>
      <c r="Q72" s="62">
        <f t="shared" si="28"/>
        <v>64.666666666666671</v>
      </c>
      <c r="R72" s="21" t="str">
        <f t="shared" si="29"/>
        <v>PASS</v>
      </c>
      <c r="S72" s="21" t="str">
        <f t="shared" si="30"/>
        <v>FIRST CLASS</v>
      </c>
      <c r="T72" s="61">
        <f t="shared" si="31"/>
        <v>0</v>
      </c>
      <c r="U72" s="120">
        <f t="shared" si="32"/>
        <v>0</v>
      </c>
      <c r="V72" s="74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61"/>
      <c r="AH72" s="21"/>
      <c r="AI72" s="73"/>
      <c r="AJ72" s="62"/>
      <c r="AK72" s="21"/>
      <c r="AL72" s="21"/>
      <c r="AM72" s="61"/>
      <c r="AN72" s="82"/>
      <c r="AO72" s="131"/>
      <c r="AP72" s="132"/>
    </row>
    <row r="73" spans="1:42">
      <c r="A73" s="164">
        <v>69</v>
      </c>
      <c r="B73" s="178" t="s">
        <v>297</v>
      </c>
      <c r="C73" s="169" t="s">
        <v>296</v>
      </c>
      <c r="D73" s="165">
        <v>68</v>
      </c>
      <c r="E73" s="60">
        <v>40</v>
      </c>
      <c r="F73" s="60">
        <v>67</v>
      </c>
      <c r="G73" s="60">
        <v>70</v>
      </c>
      <c r="H73" s="60">
        <v>71</v>
      </c>
      <c r="I73" s="60">
        <v>20</v>
      </c>
      <c r="J73" s="60">
        <v>23</v>
      </c>
      <c r="K73" s="60">
        <v>21</v>
      </c>
      <c r="L73" s="60">
        <v>30</v>
      </c>
      <c r="M73" s="60">
        <v>19</v>
      </c>
      <c r="N73" s="60">
        <v>37</v>
      </c>
      <c r="O73" s="60">
        <v>19</v>
      </c>
      <c r="P73" s="21">
        <f t="shared" si="27"/>
        <v>485</v>
      </c>
      <c r="Q73" s="62">
        <f t="shared" si="28"/>
        <v>64.666666666666671</v>
      </c>
      <c r="R73" s="21" t="str">
        <f t="shared" si="29"/>
        <v>PASS</v>
      </c>
      <c r="S73" s="21" t="str">
        <f t="shared" si="30"/>
        <v>FIRST CLASS</v>
      </c>
      <c r="T73" s="61">
        <f t="shared" si="31"/>
        <v>0</v>
      </c>
      <c r="U73" s="120">
        <f t="shared" si="32"/>
        <v>0</v>
      </c>
      <c r="V73" s="74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61"/>
      <c r="AH73" s="21"/>
      <c r="AI73" s="73"/>
      <c r="AJ73" s="62"/>
      <c r="AK73" s="21"/>
      <c r="AL73" s="21"/>
      <c r="AM73" s="61"/>
      <c r="AN73" s="82"/>
      <c r="AO73" s="131"/>
      <c r="AP73" s="132"/>
    </row>
    <row r="74" spans="1:42">
      <c r="A74" s="164">
        <v>70</v>
      </c>
      <c r="B74" s="178" t="s">
        <v>272</v>
      </c>
      <c r="C74" s="169" t="s">
        <v>282</v>
      </c>
      <c r="D74" s="166">
        <v>59</v>
      </c>
      <c r="E74" s="63">
        <v>20</v>
      </c>
      <c r="F74" s="60">
        <v>74</v>
      </c>
      <c r="G74" s="63">
        <v>61</v>
      </c>
      <c r="H74" s="60">
        <v>64</v>
      </c>
      <c r="I74" s="60">
        <v>10</v>
      </c>
      <c r="J74" s="60">
        <v>1</v>
      </c>
      <c r="K74" s="60">
        <v>10</v>
      </c>
      <c r="L74" s="63">
        <v>30</v>
      </c>
      <c r="M74" s="60">
        <v>10</v>
      </c>
      <c r="N74" s="60">
        <v>27</v>
      </c>
      <c r="O74" s="60">
        <v>10</v>
      </c>
      <c r="P74" s="21">
        <f t="shared" si="27"/>
        <v>376</v>
      </c>
      <c r="Q74" s="62">
        <f t="shared" si="28"/>
        <v>50.133333333333333</v>
      </c>
      <c r="R74" s="21" t="str">
        <f t="shared" si="29"/>
        <v>FAIL</v>
      </c>
      <c r="S74" s="21" t="str">
        <f t="shared" si="30"/>
        <v>FAIL</v>
      </c>
      <c r="T74" s="61">
        <f t="shared" si="31"/>
        <v>1</v>
      </c>
      <c r="U74" s="120">
        <f t="shared" si="32"/>
        <v>1</v>
      </c>
      <c r="V74" s="74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61">
        <f t="shared" si="19"/>
        <v>0</v>
      </c>
      <c r="AH74" s="21">
        <f t="shared" si="20"/>
        <v>376</v>
      </c>
      <c r="AI74" s="73"/>
      <c r="AJ74" s="62">
        <f t="shared" si="21"/>
        <v>25.066666666666666</v>
      </c>
      <c r="AK74" s="21" t="str">
        <f t="shared" si="22"/>
        <v>FAILS ATKT</v>
      </c>
      <c r="AL74" s="21" t="b">
        <f t="shared" si="23"/>
        <v>0</v>
      </c>
      <c r="AM74" s="61">
        <f t="shared" si="24"/>
        <v>0</v>
      </c>
      <c r="AN74" s="82">
        <f t="shared" si="25"/>
        <v>0</v>
      </c>
      <c r="AO74" s="131">
        <f t="shared" si="26"/>
        <v>1</v>
      </c>
      <c r="AP74" s="132">
        <f t="shared" si="26"/>
        <v>1</v>
      </c>
    </row>
    <row r="75" spans="1:42">
      <c r="A75" s="164">
        <v>71</v>
      </c>
      <c r="B75" s="178" t="s">
        <v>273</v>
      </c>
      <c r="C75" s="169" t="s">
        <v>283</v>
      </c>
      <c r="D75" s="165">
        <v>51</v>
      </c>
      <c r="E75" s="60">
        <v>54</v>
      </c>
      <c r="F75" s="60">
        <v>77</v>
      </c>
      <c r="G75" s="60">
        <v>64</v>
      </c>
      <c r="H75" s="60">
        <v>60</v>
      </c>
      <c r="I75" s="60">
        <v>23</v>
      </c>
      <c r="J75" s="60">
        <v>40</v>
      </c>
      <c r="K75" s="60">
        <v>23</v>
      </c>
      <c r="L75" s="60">
        <v>42</v>
      </c>
      <c r="M75" s="60">
        <v>21</v>
      </c>
      <c r="N75" s="60">
        <v>32</v>
      </c>
      <c r="O75" s="60">
        <v>23</v>
      </c>
      <c r="P75" s="21">
        <f t="shared" si="27"/>
        <v>510</v>
      </c>
      <c r="Q75" s="62">
        <f t="shared" si="28"/>
        <v>68</v>
      </c>
      <c r="R75" s="21" t="str">
        <f t="shared" si="29"/>
        <v>PASS</v>
      </c>
      <c r="S75" s="21" t="str">
        <f t="shared" si="30"/>
        <v>FIRST CLASS WITH DISTINCTION</v>
      </c>
      <c r="T75" s="61">
        <f t="shared" si="31"/>
        <v>0</v>
      </c>
      <c r="U75" s="120">
        <f t="shared" si="32"/>
        <v>0</v>
      </c>
      <c r="V75" s="74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61">
        <f t="shared" si="19"/>
        <v>0</v>
      </c>
      <c r="AH75" s="21">
        <f t="shared" si="20"/>
        <v>510</v>
      </c>
      <c r="AI75" s="73"/>
      <c r="AJ75" s="62">
        <f t="shared" si="21"/>
        <v>34</v>
      </c>
      <c r="AK75" s="21" t="str">
        <f t="shared" si="22"/>
        <v>PASS</v>
      </c>
      <c r="AL75" s="21" t="b">
        <f t="shared" si="23"/>
        <v>0</v>
      </c>
      <c r="AM75" s="61">
        <f t="shared" si="24"/>
        <v>0</v>
      </c>
      <c r="AN75" s="82">
        <f t="shared" si="25"/>
        <v>0</v>
      </c>
      <c r="AO75" s="131">
        <f t="shared" si="26"/>
        <v>0</v>
      </c>
      <c r="AP75" s="132">
        <f t="shared" si="26"/>
        <v>0</v>
      </c>
    </row>
    <row r="76" spans="1:42">
      <c r="A76" s="155"/>
      <c r="B76" s="157"/>
      <c r="C76" s="35"/>
      <c r="D76" s="121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6"/>
      <c r="R76" s="33"/>
      <c r="S76" s="33"/>
      <c r="T76" s="33"/>
      <c r="U76" s="122"/>
      <c r="V76" s="33"/>
      <c r="W76" s="34"/>
      <c r="X76" s="35"/>
      <c r="Y76" s="35"/>
      <c r="Z76" s="35"/>
      <c r="AA76" s="35"/>
      <c r="AB76" s="35"/>
      <c r="AC76" s="35"/>
      <c r="AD76" s="35"/>
      <c r="AE76" s="35"/>
      <c r="AF76" s="35"/>
      <c r="AG76" s="33"/>
      <c r="AH76" s="33"/>
      <c r="AI76" s="35"/>
      <c r="AJ76" s="36"/>
      <c r="AK76" s="33"/>
      <c r="AL76" s="33"/>
      <c r="AM76" s="33"/>
      <c r="AN76" s="33"/>
      <c r="AO76" s="133"/>
      <c r="AP76" s="90"/>
    </row>
    <row r="77" spans="1:42">
      <c r="A77" s="155"/>
      <c r="B77" s="157"/>
      <c r="C77" s="35"/>
      <c r="D77" s="121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6"/>
      <c r="R77" s="33"/>
      <c r="S77" s="33"/>
      <c r="T77" s="33"/>
      <c r="U77" s="122"/>
      <c r="V77" s="33"/>
      <c r="W77" s="34"/>
      <c r="X77" s="35"/>
      <c r="Y77" s="35"/>
      <c r="Z77" s="35"/>
      <c r="AA77" s="35"/>
      <c r="AB77" s="35"/>
      <c r="AC77" s="35"/>
      <c r="AD77" s="35"/>
      <c r="AE77" s="35"/>
      <c r="AF77" s="35"/>
      <c r="AG77" s="33"/>
      <c r="AH77" s="33"/>
      <c r="AI77" s="35"/>
      <c r="AJ77" s="36"/>
      <c r="AK77" s="33"/>
      <c r="AL77" s="33"/>
      <c r="AM77" s="33"/>
      <c r="AN77" s="33"/>
      <c r="AO77" s="133"/>
      <c r="AP77" s="90"/>
    </row>
    <row r="78" spans="1:42">
      <c r="A78" s="155"/>
      <c r="B78" s="157"/>
      <c r="C78" s="35" t="s">
        <v>59</v>
      </c>
      <c r="D78" s="121">
        <f t="shared" ref="D78:P78" si="33">COUNT(D5:D75)</f>
        <v>70</v>
      </c>
      <c r="E78" s="33">
        <f t="shared" si="33"/>
        <v>69</v>
      </c>
      <c r="F78" s="33">
        <f t="shared" si="33"/>
        <v>70</v>
      </c>
      <c r="G78" s="33">
        <f t="shared" si="33"/>
        <v>69</v>
      </c>
      <c r="H78" s="33">
        <f t="shared" si="33"/>
        <v>70</v>
      </c>
      <c r="I78" s="33">
        <f t="shared" si="33"/>
        <v>71</v>
      </c>
      <c r="J78" s="33">
        <f t="shared" si="33"/>
        <v>68</v>
      </c>
      <c r="K78" s="33">
        <f t="shared" si="33"/>
        <v>71</v>
      </c>
      <c r="L78" s="33">
        <f t="shared" si="33"/>
        <v>68</v>
      </c>
      <c r="M78" s="33">
        <f t="shared" si="33"/>
        <v>71</v>
      </c>
      <c r="N78" s="33">
        <f t="shared" si="33"/>
        <v>69</v>
      </c>
      <c r="O78" s="33">
        <f t="shared" si="33"/>
        <v>71</v>
      </c>
      <c r="P78" s="37">
        <f t="shared" si="33"/>
        <v>71</v>
      </c>
      <c r="Q78" s="33"/>
      <c r="R78" s="33"/>
      <c r="S78" s="33"/>
      <c r="T78" s="48"/>
      <c r="U78" s="123"/>
      <c r="V78" s="48"/>
      <c r="W78" s="43">
        <f t="shared" ref="W78:AG78" si="34">COUNT(W5:W77)</f>
        <v>0</v>
      </c>
      <c r="X78" s="21">
        <f t="shared" si="34"/>
        <v>0</v>
      </c>
      <c r="Y78" s="21">
        <f t="shared" si="34"/>
        <v>0</v>
      </c>
      <c r="Z78" s="21">
        <f t="shared" si="34"/>
        <v>0</v>
      </c>
      <c r="AA78" s="21">
        <f t="shared" si="34"/>
        <v>0</v>
      </c>
      <c r="AB78" s="21">
        <f t="shared" si="34"/>
        <v>0</v>
      </c>
      <c r="AC78" s="21">
        <f t="shared" si="34"/>
        <v>0</v>
      </c>
      <c r="AD78" s="21">
        <f t="shared" si="34"/>
        <v>0</v>
      </c>
      <c r="AE78" s="21">
        <f t="shared" si="34"/>
        <v>0</v>
      </c>
      <c r="AF78" s="21">
        <f t="shared" si="34"/>
        <v>0</v>
      </c>
      <c r="AG78" s="29">
        <f t="shared" si="34"/>
        <v>65</v>
      </c>
      <c r="AH78" s="33"/>
      <c r="AI78" s="35"/>
      <c r="AJ78" s="33"/>
      <c r="AK78" s="35"/>
      <c r="AL78" s="35"/>
      <c r="AM78" s="35"/>
      <c r="AN78" s="35"/>
      <c r="AO78" s="133"/>
      <c r="AP78" s="90"/>
    </row>
    <row r="79" spans="1:42">
      <c r="A79" s="155"/>
      <c r="B79" s="157"/>
      <c r="C79" s="35" t="s">
        <v>60</v>
      </c>
      <c r="D79" s="121">
        <f>COUNTIF(D5:D75,"&gt;=40")</f>
        <v>59</v>
      </c>
      <c r="E79" s="33">
        <f>COUNTIF(E5:E75,"&gt;=40")</f>
        <v>47</v>
      </c>
      <c r="F79" s="33">
        <f>COUNTIF(F5:F75,"&gt;=40")</f>
        <v>65</v>
      </c>
      <c r="G79" s="33">
        <f>COUNTIF(G5:G75,"&gt;=40")</f>
        <v>62</v>
      </c>
      <c r="H79" s="33">
        <f>COUNTIF(H5:H75,"&gt;=40")</f>
        <v>64</v>
      </c>
      <c r="I79" s="38">
        <f>COUNTIF(I5:I75,"&gt;=10")</f>
        <v>71</v>
      </c>
      <c r="J79" s="38">
        <f>COUNTIF(J5:J75,"&gt;=20")</f>
        <v>59</v>
      </c>
      <c r="K79" s="38">
        <f>COUNTIF(K5:K75,"&gt;=10")</f>
        <v>71</v>
      </c>
      <c r="L79" s="38">
        <f>COUNTIF(L5:L75,"&gt;=20")</f>
        <v>63</v>
      </c>
      <c r="M79" s="38">
        <f>COUNTIF(M5:M75,"&gt;=20")</f>
        <v>32</v>
      </c>
      <c r="N79" s="38">
        <f>COUNTIF(N5:N75,"&gt;=20")</f>
        <v>65</v>
      </c>
      <c r="O79" s="38">
        <f>COUNTIF(O5:O75,"&gt;=10")</f>
        <v>71</v>
      </c>
      <c r="P79" s="39">
        <f>COUNTIF(R5:R75,"PASS")</f>
        <v>38</v>
      </c>
      <c r="Q79" s="33"/>
      <c r="R79" s="33"/>
      <c r="S79" s="33"/>
      <c r="T79" s="48"/>
      <c r="U79" s="123"/>
      <c r="V79" s="48"/>
      <c r="W79" s="43">
        <f>COUNTIF(W5:W77,"&gt;=40")</f>
        <v>0</v>
      </c>
      <c r="X79" s="21">
        <f>COUNTIF(X5:X77,"&gt;=40")</f>
        <v>0</v>
      </c>
      <c r="Y79" s="21">
        <f>COUNTIF(Y5:Y77,"&gt;=40")</f>
        <v>0</v>
      </c>
      <c r="Z79" s="21">
        <f>COUNTIF(Z5:Z77,"&gt;=40")</f>
        <v>0</v>
      </c>
      <c r="AA79" s="22">
        <f>COUNTIF(AA5:AA77,"&gt;=40")</f>
        <v>0</v>
      </c>
      <c r="AB79" s="22">
        <f>COUNTIF(AB5:AB77,"&gt;=20")</f>
        <v>0</v>
      </c>
      <c r="AC79" s="22">
        <f>COUNTIF(AC5:AC77,"&gt;=20")</f>
        <v>0</v>
      </c>
      <c r="AD79" s="22">
        <f>COUNTIF(AD5:AD77,"&gt;=20")</f>
        <v>0</v>
      </c>
      <c r="AE79" s="22">
        <f>COUNTIF(AE5:AE77,"&gt;=20")</f>
        <v>0</v>
      </c>
      <c r="AF79" s="22">
        <f>COUNTIF(AF5:AF77,"&gt;=20")</f>
        <v>0</v>
      </c>
      <c r="AG79" s="30">
        <f>COUNTIF(AK5:AK77,"pass")</f>
        <v>35</v>
      </c>
      <c r="AH79" s="33"/>
      <c r="AI79" s="35"/>
      <c r="AJ79" s="33"/>
      <c r="AK79" s="35"/>
      <c r="AL79" s="35"/>
      <c r="AM79" s="35"/>
      <c r="AN79" s="35"/>
      <c r="AO79" s="133"/>
      <c r="AP79" s="90"/>
    </row>
    <row r="80" spans="1:42">
      <c r="A80" s="155"/>
      <c r="B80" s="157"/>
      <c r="C80" s="35" t="s">
        <v>96</v>
      </c>
      <c r="D80" s="163">
        <f>D79/D78*100</f>
        <v>84.285714285714292</v>
      </c>
      <c r="E80" s="36">
        <f t="shared" ref="E80:O80" si="35">E79/E78*100</f>
        <v>68.115942028985515</v>
      </c>
      <c r="F80" s="36">
        <f t="shared" si="35"/>
        <v>92.857142857142861</v>
      </c>
      <c r="G80" s="36">
        <f t="shared" si="35"/>
        <v>89.85507246376811</v>
      </c>
      <c r="H80" s="40">
        <f t="shared" si="35"/>
        <v>91.428571428571431</v>
      </c>
      <c r="I80" s="40">
        <f t="shared" si="35"/>
        <v>100</v>
      </c>
      <c r="J80" s="40">
        <f t="shared" si="35"/>
        <v>86.764705882352942</v>
      </c>
      <c r="K80" s="40">
        <f t="shared" si="35"/>
        <v>100</v>
      </c>
      <c r="L80" s="40">
        <f t="shared" si="35"/>
        <v>92.64705882352942</v>
      </c>
      <c r="M80" s="40">
        <f t="shared" si="35"/>
        <v>45.070422535211272</v>
      </c>
      <c r="N80" s="40">
        <f t="shared" si="35"/>
        <v>94.20289855072464</v>
      </c>
      <c r="O80" s="40">
        <f t="shared" si="35"/>
        <v>100</v>
      </c>
      <c r="P80" s="159">
        <f>P79/P78*100</f>
        <v>53.521126760563376</v>
      </c>
      <c r="Q80" s="33"/>
      <c r="R80" s="33"/>
      <c r="S80" s="33"/>
      <c r="T80" s="48"/>
      <c r="U80" s="123"/>
      <c r="V80" s="48"/>
      <c r="W80" s="43" t="e">
        <f>W79/W78*100</f>
        <v>#DIV/0!</v>
      </c>
      <c r="X80" s="21" t="e">
        <f t="shared" ref="X80:AF80" si="36">X79/X78*100</f>
        <v>#DIV/0!</v>
      </c>
      <c r="Y80" s="21" t="e">
        <f t="shared" si="36"/>
        <v>#DIV/0!</v>
      </c>
      <c r="Z80" s="21" t="e">
        <f t="shared" si="36"/>
        <v>#DIV/0!</v>
      </c>
      <c r="AA80" s="22" t="e">
        <f t="shared" si="36"/>
        <v>#DIV/0!</v>
      </c>
      <c r="AB80" s="22" t="e">
        <f t="shared" si="36"/>
        <v>#DIV/0!</v>
      </c>
      <c r="AC80" s="23" t="e">
        <f t="shared" si="36"/>
        <v>#DIV/0!</v>
      </c>
      <c r="AD80" s="23" t="e">
        <f t="shared" si="36"/>
        <v>#DIV/0!</v>
      </c>
      <c r="AE80" s="22" t="e">
        <f t="shared" si="36"/>
        <v>#DIV/0!</v>
      </c>
      <c r="AF80" s="22" t="e">
        <f t="shared" si="36"/>
        <v>#DIV/0!</v>
      </c>
      <c r="AG80" s="31">
        <f>AG79/AG78*100</f>
        <v>53.846153846153847</v>
      </c>
      <c r="AH80" s="33"/>
      <c r="AI80" s="35"/>
      <c r="AJ80" s="33"/>
      <c r="AK80" s="35"/>
      <c r="AL80" s="35"/>
      <c r="AM80" s="35"/>
      <c r="AN80" s="35"/>
      <c r="AO80" s="133"/>
      <c r="AP80" s="90"/>
    </row>
    <row r="81" spans="1:42">
      <c r="A81" s="155"/>
      <c r="B81" s="157"/>
      <c r="D81" s="121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122"/>
      <c r="V81" s="33"/>
      <c r="W81" s="34"/>
      <c r="X81" s="35"/>
      <c r="Y81" s="35"/>
      <c r="Z81" s="35"/>
      <c r="AA81" s="35"/>
      <c r="AB81" s="35"/>
      <c r="AC81" s="35"/>
      <c r="AD81" s="35"/>
      <c r="AE81" s="35"/>
      <c r="AF81" s="35"/>
      <c r="AG81" s="33"/>
      <c r="AH81" s="33"/>
      <c r="AI81" s="35"/>
      <c r="AJ81" s="33"/>
      <c r="AK81" s="35"/>
      <c r="AL81" s="35"/>
      <c r="AM81" s="35"/>
      <c r="AN81" s="35"/>
      <c r="AO81" s="133"/>
      <c r="AP81" s="90"/>
    </row>
    <row r="82" spans="1:42">
      <c r="A82" s="155"/>
      <c r="B82" s="157"/>
      <c r="C82" s="110" t="s">
        <v>54</v>
      </c>
      <c r="D82" s="124">
        <f>COUNTIF($D$5:$D$77,"&gt;=66")</f>
        <v>2</v>
      </c>
      <c r="E82" s="25">
        <f>COUNTIF($E$5:$E$75,"&gt;=66")</f>
        <v>2</v>
      </c>
      <c r="F82" s="25">
        <f>COUNTIF($F$5:$F$75,"&gt;=66")</f>
        <v>16</v>
      </c>
      <c r="G82" s="25">
        <f>COUNTIF($G$5:$G$75,"&gt;=66")</f>
        <v>3</v>
      </c>
      <c r="H82" s="25">
        <f>COUNTIF($H$5:$H$75,"&gt;=66")</f>
        <v>3</v>
      </c>
      <c r="I82" s="33"/>
      <c r="J82" s="35"/>
      <c r="K82" s="35"/>
      <c r="L82" s="28" t="s">
        <v>61</v>
      </c>
      <c r="M82" s="27">
        <f>COUNTIF($S$5:$S$75,"FIRST CLASS WITH DISTINCTION")</f>
        <v>6</v>
      </c>
      <c r="N82" s="51"/>
      <c r="O82" s="51"/>
      <c r="P82" s="33"/>
      <c r="Q82" s="33"/>
      <c r="R82" s="33"/>
      <c r="S82" s="49" t="s">
        <v>17</v>
      </c>
      <c r="T82" s="41">
        <f>COUNTIF($T$5:$T$75,"=1")</f>
        <v>16</v>
      </c>
      <c r="U82" s="122"/>
      <c r="V82" s="33"/>
      <c r="W82" s="25">
        <f>COUNTIF($W$5:$W$77,"&gt;=66")</f>
        <v>0</v>
      </c>
      <c r="X82" s="25">
        <f>COUNTIF($X$5:$X$77,"&gt;=66")</f>
        <v>0</v>
      </c>
      <c r="Y82" s="25">
        <f>COUNTIF($Y$5:$Y$77,"&gt;=66")</f>
        <v>0</v>
      </c>
      <c r="Z82" s="25">
        <f>COUNTIF($Z$5:$Z$77,"&gt;=66")</f>
        <v>0</v>
      </c>
      <c r="AA82" s="25">
        <f>COUNTIF($AA$5:$AA$77,"&gt;=66")</f>
        <v>0</v>
      </c>
      <c r="AB82" s="32" t="s">
        <v>54</v>
      </c>
      <c r="AC82" s="35"/>
      <c r="AD82" s="35"/>
      <c r="AE82" s="35"/>
      <c r="AF82" s="35"/>
      <c r="AG82" s="33"/>
      <c r="AH82" s="28" t="s">
        <v>61</v>
      </c>
      <c r="AI82" s="27">
        <f>COUNTIF($AL$5:$AL$77,"FIRST CLASS WITH DISTINCTION")</f>
        <v>0</v>
      </c>
      <c r="AJ82" s="33"/>
      <c r="AK82" s="35"/>
      <c r="AL82" s="26" t="s">
        <v>17</v>
      </c>
      <c r="AM82" s="41">
        <f>COUNTIF($AM$5:$AM$77,"=1")</f>
        <v>0</v>
      </c>
      <c r="AN82" s="35"/>
      <c r="AO82" s="133"/>
      <c r="AP82" s="90"/>
    </row>
    <row r="83" spans="1:42">
      <c r="A83" s="155"/>
      <c r="B83" s="157"/>
      <c r="C83" s="110" t="s">
        <v>55</v>
      </c>
      <c r="D83" s="124">
        <f>COUNTIFS($D$5:$D$77,"&gt;=60",$D$5:$D$77,"&lt;66")</f>
        <v>3</v>
      </c>
      <c r="E83" s="25">
        <f>COUNTIFS($E$5:$E$75,"&gt;=60",$E$5:$E$75,"&lt;66")</f>
        <v>5</v>
      </c>
      <c r="F83" s="25">
        <f>COUNTIFS($F$5:$F$75,"&gt;=60",$F$5:$F$75,"&lt;66")</f>
        <v>13</v>
      </c>
      <c r="G83" s="25">
        <f>COUNTIFS($G$5:$G$75,"&gt;=60",$G$5:$G$75,"&lt;66")</f>
        <v>8</v>
      </c>
      <c r="H83" s="25">
        <f>COUNTIFS($H$5:$H$75,"&gt;=60",$H$5:$H$75,"&lt;66")</f>
        <v>4</v>
      </c>
      <c r="I83" s="33"/>
      <c r="J83" s="35"/>
      <c r="K83" s="35"/>
      <c r="L83" s="28" t="s">
        <v>62</v>
      </c>
      <c r="M83" s="27">
        <f>COUNTIF(S5:S75,"FIRST CLASS")</f>
        <v>11</v>
      </c>
      <c r="N83" s="51"/>
      <c r="O83" s="51"/>
      <c r="P83" s="33"/>
      <c r="Q83" s="33"/>
      <c r="R83" s="33"/>
      <c r="S83" s="49" t="s">
        <v>18</v>
      </c>
      <c r="T83" s="41">
        <f>COUNTIF($T$5:$T$75,"=2")</f>
        <v>6</v>
      </c>
      <c r="U83" s="122"/>
      <c r="V83" s="33"/>
      <c r="W83" s="25">
        <f>COUNTIFS($W$5:$W$77,"&gt;=60",$W$5:$W$77,"&lt;66")</f>
        <v>0</v>
      </c>
      <c r="X83" s="25">
        <f>COUNTIFS($X$5:$X$77,"&gt;=60",$X$5:$X$77,"&lt;66")</f>
        <v>0</v>
      </c>
      <c r="Y83" s="25">
        <f>COUNTIFS($Y$5:$Y$77,"&gt;=60",$Y$5:$Y$77,"&lt;66")</f>
        <v>0</v>
      </c>
      <c r="Z83" s="25">
        <f>COUNTIFS($Z$5:$Z$77,"&gt;=60",$Z$5:$Z$77,"&lt;66")</f>
        <v>0</v>
      </c>
      <c r="AA83" s="25">
        <f>COUNTIFS($AA$5:$AA$77,"&gt;=60",$AA$5:$AA$77,"&lt;66")</f>
        <v>0</v>
      </c>
      <c r="AB83" s="32" t="s">
        <v>55</v>
      </c>
      <c r="AC83" s="35"/>
      <c r="AD83" s="35"/>
      <c r="AE83" s="35"/>
      <c r="AF83" s="35"/>
      <c r="AG83" s="33"/>
      <c r="AH83" s="28" t="s">
        <v>62</v>
      </c>
      <c r="AI83" s="27">
        <f>COUNTIF($AL$5:$AL$77,"FIRST CLASS")</f>
        <v>0</v>
      </c>
      <c r="AJ83" s="33"/>
      <c r="AK83" s="35"/>
      <c r="AL83" s="26" t="s">
        <v>18</v>
      </c>
      <c r="AM83" s="41">
        <f>COUNTIF($AM$5:$AM$77,"=2")</f>
        <v>0</v>
      </c>
      <c r="AN83" s="35"/>
      <c r="AO83" s="133"/>
      <c r="AP83" s="90"/>
    </row>
    <row r="84" spans="1:42">
      <c r="A84" s="155"/>
      <c r="B84" s="157"/>
      <c r="C84" s="110" t="s">
        <v>56</v>
      </c>
      <c r="D84" s="124">
        <f>COUNTIFS($D$5:$D$77,"&gt;=55",$D$5:$D$77,"&lt;60")</f>
        <v>8</v>
      </c>
      <c r="E84" s="25">
        <f>COUNTIFS($E$5:$E$75,"&gt;=55",$E$5:$E$75,"&lt;60")</f>
        <v>4</v>
      </c>
      <c r="F84" s="25">
        <f>COUNTIFS($F$5:$F$75,"&gt;=55",$F$5:$F$75,"&lt;60")</f>
        <v>10</v>
      </c>
      <c r="G84" s="25">
        <f>COUNTIFS($G$5:$G$75,"&gt;=55",$G$5:$G$75,"&lt;60")</f>
        <v>8</v>
      </c>
      <c r="H84" s="25">
        <f>COUNTIFS($H$5:$H$75,"&gt;=55",$H$5:$H$75,"&lt;60")</f>
        <v>12</v>
      </c>
      <c r="I84" s="33"/>
      <c r="J84" s="35"/>
      <c r="K84" s="35"/>
      <c r="L84" s="28" t="s">
        <v>63</v>
      </c>
      <c r="M84" s="27">
        <f>COUNTIF(S5:S75,"HIGHER SECOND CLASS")</f>
        <v>15</v>
      </c>
      <c r="N84" s="51"/>
      <c r="O84" s="51"/>
      <c r="P84" s="33"/>
      <c r="Q84" s="33"/>
      <c r="R84" s="33"/>
      <c r="S84" s="49" t="s">
        <v>19</v>
      </c>
      <c r="T84" s="41">
        <f>COUNTIF($T$5:$T$75,"=3")</f>
        <v>2</v>
      </c>
      <c r="U84" s="122"/>
      <c r="V84" s="33"/>
      <c r="W84" s="25">
        <f>COUNTIFS($W$5:$W$77,"&gt;=55",$W$5:$W$77,"&lt;60")</f>
        <v>0</v>
      </c>
      <c r="X84" s="25">
        <f>COUNTIFS($X$5:$X$77,"&gt;=55",$X$5:$X$77,"&lt;60")</f>
        <v>0</v>
      </c>
      <c r="Y84" s="25">
        <f>COUNTIFS($Y$5:$Y$77,"&gt;=55",$Y$5:$Y$77,"&lt;60")</f>
        <v>0</v>
      </c>
      <c r="Z84" s="25">
        <f>COUNTIFS($Z$5:$Z$77,"&gt;=55",$Z$5:$Z$77,"&lt;60")</f>
        <v>0</v>
      </c>
      <c r="AA84" s="25">
        <f>COUNTIFS($AA$5:$AA$77,"&gt;=55",$AA$5:$AA$77,"&lt;60")</f>
        <v>0</v>
      </c>
      <c r="AB84" s="32" t="s">
        <v>56</v>
      </c>
      <c r="AC84" s="35"/>
      <c r="AD84" s="35"/>
      <c r="AE84" s="35"/>
      <c r="AF84" s="35"/>
      <c r="AG84" s="33"/>
      <c r="AH84" s="28" t="s">
        <v>63</v>
      </c>
      <c r="AI84" s="27">
        <f>COUNTIF($AL$5:$AL$77,"HIGHER SECOND CLASS")</f>
        <v>0</v>
      </c>
      <c r="AJ84" s="33"/>
      <c r="AK84" s="35"/>
      <c r="AL84" s="26" t="s">
        <v>19</v>
      </c>
      <c r="AM84" s="41">
        <f>COUNTIF($AM$5:$AM$77,"=3")</f>
        <v>0</v>
      </c>
      <c r="AN84" s="35"/>
      <c r="AO84" s="133"/>
      <c r="AP84" s="90"/>
    </row>
    <row r="85" spans="1:42">
      <c r="A85" s="155"/>
      <c r="B85" s="157"/>
      <c r="C85" s="110" t="s">
        <v>57</v>
      </c>
      <c r="D85" s="124">
        <f>COUNTIFS($D$5:$D$77,"&gt;=50",$D$5:$D$77,"&lt;55")</f>
        <v>11</v>
      </c>
      <c r="E85" s="25">
        <f>COUNTIFS($E$5:$E$75,"&gt;=50",$E$5:$E$75,"&lt;55")</f>
        <v>6</v>
      </c>
      <c r="F85" s="25">
        <f>COUNTIFS($F$5:$F$75,"&gt;=50",$F$5:$F$75,"&lt;55")</f>
        <v>7</v>
      </c>
      <c r="G85" s="25">
        <f>COUNTIFS($G$5:$G$75,"&gt;=50",$G$5:$G$75,"&lt;55")</f>
        <v>15</v>
      </c>
      <c r="H85" s="25">
        <f>COUNTIFS($H$5:$H$75,"&gt;=50",$H$5:$H$75,"&lt;55")</f>
        <v>7</v>
      </c>
      <c r="I85" s="33"/>
      <c r="J85" s="35"/>
      <c r="K85" s="35"/>
      <c r="L85" s="28" t="s">
        <v>92</v>
      </c>
      <c r="M85" s="27">
        <f>COUNTIF(S5:S75,"SECOND CLASS")</f>
        <v>6</v>
      </c>
      <c r="N85" s="51"/>
      <c r="O85" s="51"/>
      <c r="P85" s="33"/>
      <c r="Q85" s="33"/>
      <c r="R85" s="33"/>
      <c r="S85" s="49" t="s">
        <v>91</v>
      </c>
      <c r="T85" s="41">
        <f>COUNTIF($T$5:$T$75,"&gt;3")</f>
        <v>5</v>
      </c>
      <c r="U85" s="122"/>
      <c r="V85" s="33"/>
      <c r="W85" s="25">
        <f>COUNTIFS($W$5:$W$77,"&gt;=50",$W$5:$W$77,"&lt;55")</f>
        <v>0</v>
      </c>
      <c r="X85" s="25">
        <f>COUNTIFS($X$5:$X$77,"&gt;=50",$X$5:$X$77,"&lt;55")</f>
        <v>0</v>
      </c>
      <c r="Y85" s="25">
        <f>COUNTIFS($Y$5:$Y$77,"&gt;=50",$Y$5:$Y$77,"&lt;55")</f>
        <v>0</v>
      </c>
      <c r="Z85" s="25">
        <f>COUNTIFS($Z$5:$Z$77,"&gt;=50",$Z$5:$Z$77,"&lt;55")</f>
        <v>0</v>
      </c>
      <c r="AA85" s="25">
        <f>COUNTIFS($AA$5:$AA$77,"&gt;=50",$AA$5:$AA$77,"&lt;55")</f>
        <v>0</v>
      </c>
      <c r="AB85" s="32" t="s">
        <v>57</v>
      </c>
      <c r="AC85" s="35"/>
      <c r="AD85" s="35"/>
      <c r="AE85" s="35"/>
      <c r="AF85" s="35"/>
      <c r="AG85" s="33"/>
      <c r="AH85" s="28" t="s">
        <v>92</v>
      </c>
      <c r="AI85" s="27">
        <f>COUNTIF($AL$5:$AL$77,"SECOND CLASS")</f>
        <v>0</v>
      </c>
      <c r="AJ85" s="33"/>
      <c r="AK85" s="35"/>
      <c r="AL85" s="26" t="s">
        <v>91</v>
      </c>
      <c r="AM85" s="41">
        <f>COUNTIF($AM$5:$AM$77,"&gt;3")</f>
        <v>0</v>
      </c>
      <c r="AN85" s="35"/>
      <c r="AO85" s="133"/>
      <c r="AP85" s="90"/>
    </row>
    <row r="86" spans="1:42">
      <c r="A86" s="155"/>
      <c r="B86" s="157"/>
      <c r="C86" s="110" t="s">
        <v>58</v>
      </c>
      <c r="D86" s="124">
        <f>COUNTIFS($D$5:$D$77,"&gt;=41",$D$5:$D$77,"&lt;50")</f>
        <v>22</v>
      </c>
      <c r="E86" s="25">
        <f>COUNTIFS($E$5:$E$75,"&gt;=41",$E$5:$E$75,"&lt;50")</f>
        <v>10</v>
      </c>
      <c r="F86" s="25">
        <f>COUNTIFS($F$5:$F$75,"&gt;=41",$F$5:$F$75,"&lt;50")</f>
        <v>14</v>
      </c>
      <c r="G86" s="25">
        <f>COUNTIFS($G$5:$G$75,"&gt;=41",$G$5:$G$75,"&lt;50")</f>
        <v>22</v>
      </c>
      <c r="H86" s="25">
        <f>COUNTIFS($H$5:$H$75,"&gt;=41",$H$5:$H$75,"&lt;50")</f>
        <v>30</v>
      </c>
      <c r="I86" s="33"/>
      <c r="J86" s="35"/>
      <c r="K86" s="35"/>
      <c r="L86" s="28" t="s">
        <v>64</v>
      </c>
      <c r="M86" s="27">
        <f>COUNTIF(S5:S75,"PASS CLASS")</f>
        <v>0</v>
      </c>
      <c r="N86" s="51"/>
      <c r="O86" s="51"/>
      <c r="P86" s="33"/>
      <c r="Q86" s="33"/>
      <c r="R86" s="33"/>
      <c r="S86" s="49" t="s">
        <v>20</v>
      </c>
      <c r="T86" s="41">
        <f>COUNTIF($U$5:$U$75,"=1")</f>
        <v>9</v>
      </c>
      <c r="U86" s="122"/>
      <c r="V86" s="33"/>
      <c r="W86" s="25">
        <f>COUNTIFS($W$5:$W$77,"&gt;=41",$W$5:$W$77,"&lt;50")</f>
        <v>0</v>
      </c>
      <c r="X86" s="25">
        <f>COUNTIFS($X$5:$X$77,"&gt;=41",$X$5:$X$77,"&lt;50")</f>
        <v>0</v>
      </c>
      <c r="Y86" s="25">
        <f>COUNTIFS($Y$5:$Y$77,"&gt;=41",$Y$5:$Y$77,"&lt;50")</f>
        <v>0</v>
      </c>
      <c r="Z86" s="25">
        <f>COUNTIFS($Z$5:$Z$77,"&gt;=41",$Z$5:$Z$77,"&lt;50")</f>
        <v>0</v>
      </c>
      <c r="AA86" s="25">
        <f>COUNTIFS($AA$5:$AA$77,"&gt;=41",$AA$5:$AA$77,"&lt;50")</f>
        <v>0</v>
      </c>
      <c r="AB86" s="32" t="s">
        <v>58</v>
      </c>
      <c r="AC86" s="35"/>
      <c r="AD86" s="35"/>
      <c r="AE86" s="35"/>
      <c r="AF86" s="35"/>
      <c r="AG86" s="33"/>
      <c r="AH86" s="28" t="s">
        <v>64</v>
      </c>
      <c r="AI86" s="27">
        <f>COUNTIF($AL$5:$AL$77,"PASS CLASS")</f>
        <v>0</v>
      </c>
      <c r="AJ86" s="33"/>
      <c r="AK86" s="35"/>
      <c r="AL86" s="26" t="s">
        <v>20</v>
      </c>
      <c r="AM86" s="41">
        <f>COUNTIF($AN$5:$AN$77,"=1")</f>
        <v>0</v>
      </c>
      <c r="AN86" s="35"/>
      <c r="AO86" s="133"/>
      <c r="AP86" s="90"/>
    </row>
    <row r="87" spans="1:42">
      <c r="A87" s="155"/>
      <c r="B87" s="157"/>
      <c r="C87" s="111">
        <v>40</v>
      </c>
      <c r="D87" s="124">
        <f>COUNTIF($D$5:$D$77,"=40")</f>
        <v>13</v>
      </c>
      <c r="E87" s="25">
        <f>COUNTIF($E$5:$E$75,"=40")</f>
        <v>20</v>
      </c>
      <c r="F87" s="25">
        <f>COUNTIF($F$5:$F$75,"=40")</f>
        <v>5</v>
      </c>
      <c r="G87" s="25">
        <f>COUNTIF($G$5:$G$75,"=40")</f>
        <v>6</v>
      </c>
      <c r="H87" s="25">
        <f>COUNTIF($H$5:$H$75,"=40")</f>
        <v>8</v>
      </c>
      <c r="I87" s="33"/>
      <c r="J87" s="35"/>
      <c r="K87" s="35"/>
      <c r="L87" s="28" t="s">
        <v>13</v>
      </c>
      <c r="M87" s="27">
        <f>COUNTIF(S5:S75,"FAIL")</f>
        <v>33</v>
      </c>
      <c r="N87" s="51"/>
      <c r="O87" s="51"/>
      <c r="P87" s="33"/>
      <c r="Q87" s="33"/>
      <c r="R87" s="33"/>
      <c r="S87" s="49" t="s">
        <v>21</v>
      </c>
      <c r="T87" s="41">
        <f>COUNTIF($U$5:$U$75,"=2")</f>
        <v>4</v>
      </c>
      <c r="U87" s="122"/>
      <c r="V87" s="33"/>
      <c r="W87" s="25">
        <f>COUNTIF($W$5:$W$77,"=40")</f>
        <v>0</v>
      </c>
      <c r="X87" s="25">
        <f>COUNTIF($X$5:$X$77,"=40")</f>
        <v>0</v>
      </c>
      <c r="Y87" s="25">
        <f>COUNTIF($Y$5:$Y$77,"=40")</f>
        <v>0</v>
      </c>
      <c r="Z87" s="25">
        <f>COUNTIF($Z$5:$Z$77,"=40")</f>
        <v>0</v>
      </c>
      <c r="AA87" s="25">
        <f>COUNTIF($AA$5:$AA$77,"=40")</f>
        <v>0</v>
      </c>
      <c r="AB87" s="32">
        <v>40</v>
      </c>
      <c r="AC87" s="35"/>
      <c r="AD87" s="35"/>
      <c r="AE87" s="35"/>
      <c r="AF87" s="35"/>
      <c r="AG87" s="33"/>
      <c r="AH87" s="28" t="s">
        <v>13</v>
      </c>
      <c r="AI87" s="27">
        <f>COUNTIF($AL$5:$AL$77,"FAIL")</f>
        <v>5</v>
      </c>
      <c r="AJ87" s="33"/>
      <c r="AK87" s="35"/>
      <c r="AL87" s="26" t="s">
        <v>21</v>
      </c>
      <c r="AM87" s="41">
        <f>COUNTIF($AN$5:$AN$77,"=2")</f>
        <v>0</v>
      </c>
      <c r="AN87" s="35"/>
      <c r="AO87" s="133"/>
      <c r="AP87" s="90"/>
    </row>
    <row r="88" spans="1:42">
      <c r="A88" s="155"/>
      <c r="B88" s="157"/>
      <c r="C88" s="111" t="s">
        <v>12</v>
      </c>
      <c r="D88" s="124">
        <f>COUNTIF($D$5:$D$77,"&lt;40")</f>
        <v>11</v>
      </c>
      <c r="E88" s="25">
        <f>COUNTIF($E$5:$E$75,"&lt;40")</f>
        <v>22</v>
      </c>
      <c r="F88" s="25">
        <f>COUNTIF($F$5:$F$75,"&lt;40")</f>
        <v>5</v>
      </c>
      <c r="G88" s="25">
        <f>COUNTIF($G$5:$G$75,"&lt;40")</f>
        <v>7</v>
      </c>
      <c r="H88" s="25">
        <f>COUNTIF($H$5:$H$75,"&lt;40")</f>
        <v>6</v>
      </c>
      <c r="I88" s="33"/>
      <c r="J88" s="35"/>
      <c r="K88" s="35"/>
      <c r="L88" s="35"/>
      <c r="M88" s="33"/>
      <c r="N88" s="33"/>
      <c r="O88" s="33"/>
      <c r="P88" s="33"/>
      <c r="Q88" s="33"/>
      <c r="R88" s="33"/>
      <c r="S88" s="49" t="s">
        <v>22</v>
      </c>
      <c r="T88" s="41">
        <f>COUNTIF($U$5:$U$75,"=3")</f>
        <v>3</v>
      </c>
      <c r="U88" s="122"/>
      <c r="V88" s="33"/>
      <c r="W88" s="25">
        <f>COUNTIF($W$5:$W$77,"&lt;40")</f>
        <v>0</v>
      </c>
      <c r="X88" s="25">
        <f>COUNTIF($X$5:$X$77,"&lt;40")</f>
        <v>0</v>
      </c>
      <c r="Y88" s="25">
        <f>COUNTIF($Y$5:$Y$77,"&lt;40")</f>
        <v>0</v>
      </c>
      <c r="Z88" s="25">
        <f>COUNTIF($Z$5:$Z$77,"&lt;40")</f>
        <v>0</v>
      </c>
      <c r="AA88" s="25">
        <f>COUNTIF($AA$5:$AA$77,"&lt;40")</f>
        <v>0</v>
      </c>
      <c r="AB88" s="32" t="s">
        <v>12</v>
      </c>
      <c r="AC88" s="35"/>
      <c r="AD88" s="35"/>
      <c r="AE88" s="35"/>
      <c r="AF88" s="35"/>
      <c r="AG88" s="33"/>
      <c r="AH88" s="33"/>
      <c r="AI88" s="35"/>
      <c r="AJ88" s="33"/>
      <c r="AK88" s="35"/>
      <c r="AL88" s="26" t="s">
        <v>22</v>
      </c>
      <c r="AM88" s="41">
        <f>COUNTIF($AN$5:$AN$77,"=3")</f>
        <v>0</v>
      </c>
      <c r="AN88" s="35"/>
      <c r="AO88" s="133"/>
      <c r="AP88" s="90"/>
    </row>
    <row r="89" spans="1:42" ht="15.75" thickBot="1">
      <c r="A89" s="156"/>
      <c r="B89" s="180"/>
      <c r="C89" s="42"/>
      <c r="D89" s="125"/>
      <c r="E89" s="126"/>
      <c r="F89" s="126"/>
      <c r="G89" s="126"/>
      <c r="H89" s="126"/>
      <c r="I89" s="126"/>
      <c r="J89" s="127"/>
      <c r="K89" s="127"/>
      <c r="L89" s="127"/>
      <c r="M89" s="126"/>
      <c r="N89" s="126"/>
      <c r="O89" s="126"/>
      <c r="P89" s="126"/>
      <c r="Q89" s="126"/>
      <c r="R89" s="126"/>
      <c r="S89" s="128" t="s">
        <v>97</v>
      </c>
      <c r="T89" s="129">
        <f>COUNTIF($U$5:$U$75,"&gt;3")</f>
        <v>0</v>
      </c>
      <c r="U89" s="130"/>
      <c r="V89" s="93"/>
      <c r="W89" s="91"/>
      <c r="X89" s="92"/>
      <c r="Y89" s="92"/>
      <c r="Z89" s="92"/>
      <c r="AA89" s="92"/>
      <c r="AB89" s="92"/>
      <c r="AC89" s="92"/>
      <c r="AD89" s="92"/>
      <c r="AE89" s="92"/>
      <c r="AF89" s="92"/>
      <c r="AG89" s="93"/>
      <c r="AH89" s="93"/>
      <c r="AI89" s="92"/>
      <c r="AJ89" s="93"/>
      <c r="AK89" s="92"/>
      <c r="AL89" s="94" t="s">
        <v>23</v>
      </c>
      <c r="AM89" s="95">
        <f>COUNTIF($AN$5:$AN$77,"&gt;3")</f>
        <v>0</v>
      </c>
      <c r="AN89" s="92"/>
      <c r="AO89" s="134"/>
      <c r="AP89" s="96"/>
    </row>
    <row r="90" spans="1:42">
      <c r="A90" s="24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AG90" s="1"/>
      <c r="AH90" s="1"/>
      <c r="AJ90" s="1"/>
    </row>
  </sheetData>
  <mergeCells count="3">
    <mergeCell ref="D1:M1"/>
    <mergeCell ref="Q1:U1"/>
    <mergeCell ref="V1:AC1"/>
  </mergeCells>
  <conditionalFormatting sqref="D5:H75">
    <cfRule type="cellIs" dxfId="15" priority="7" operator="equal">
      <formula>"AA"</formula>
    </cfRule>
    <cfRule type="cellIs" dxfId="14" priority="8" operator="lessThan">
      <formula>40</formula>
    </cfRule>
  </conditionalFormatting>
  <conditionalFormatting sqref="J5:J75">
    <cfRule type="cellIs" dxfId="13" priority="6" operator="lessThan">
      <formula>20</formula>
    </cfRule>
    <cfRule type="cellIs" dxfId="12" priority="5" operator="equal">
      <formula>"AA"</formula>
    </cfRule>
  </conditionalFormatting>
  <conditionalFormatting sqref="L5:L75">
    <cfRule type="cellIs" dxfId="11" priority="4" operator="lessThan">
      <formula>20</formula>
    </cfRule>
    <cfRule type="cellIs" dxfId="10" priority="3" operator="equal">
      <formula>"AA"</formula>
    </cfRule>
  </conditionalFormatting>
  <conditionalFormatting sqref="N5:N75">
    <cfRule type="cellIs" dxfId="9" priority="2" operator="lessThan">
      <formula>20</formula>
    </cfRule>
    <cfRule type="cellIs" dxfId="8" priority="1" operator="equal">
      <formula>"AA"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0"/>
  <sheetViews>
    <sheetView tabSelected="1" view="pageBreakPreview" zoomScale="69" zoomScaleSheetLayoutView="69" workbookViewId="0">
      <selection activeCell="E30" sqref="E30"/>
    </sheetView>
  </sheetViews>
  <sheetFormatPr defaultRowHeight="15"/>
  <cols>
    <col min="2" max="2" width="5.5703125" bestFit="1" customWidth="1"/>
    <col min="3" max="3" width="29" customWidth="1"/>
    <col min="4" max="4" width="11.42578125" style="2" customWidth="1"/>
    <col min="5" max="5" width="35.28515625" style="3" customWidth="1"/>
    <col min="6" max="6" width="8.28515625" style="2" customWidth="1"/>
    <col min="7" max="7" width="8.42578125" bestFit="1" customWidth="1"/>
    <col min="8" max="8" width="7.85546875" customWidth="1"/>
    <col min="9" max="9" width="4.7109375" customWidth="1"/>
    <col min="10" max="10" width="5" customWidth="1"/>
    <col min="11" max="11" width="4.28515625" customWidth="1"/>
    <col min="12" max="12" width="4.42578125" customWidth="1"/>
  </cols>
  <sheetData>
    <row r="1" spans="1:13" ht="18.75">
      <c r="A1" s="7"/>
      <c r="B1" s="7"/>
      <c r="C1" s="213" t="s">
        <v>284</v>
      </c>
      <c r="D1" s="214"/>
      <c r="E1" s="214"/>
      <c r="F1" s="214"/>
      <c r="G1" s="7"/>
      <c r="H1" s="7"/>
      <c r="I1" s="7"/>
      <c r="J1" s="7"/>
      <c r="K1" s="7"/>
      <c r="L1" s="7"/>
      <c r="M1" s="7"/>
    </row>
    <row r="2" spans="1:13" ht="18.75">
      <c r="A2" s="7"/>
      <c r="B2" s="7"/>
      <c r="C2" s="7"/>
      <c r="D2" s="8"/>
      <c r="E2" s="17"/>
      <c r="F2" s="215">
        <v>41699</v>
      </c>
      <c r="G2" s="215"/>
      <c r="H2" s="7"/>
      <c r="I2" s="7"/>
      <c r="J2" s="7"/>
      <c r="K2" s="7"/>
      <c r="L2" s="7"/>
      <c r="M2" s="7"/>
    </row>
    <row r="3" spans="1:13" ht="15.75">
      <c r="A3" s="7"/>
      <c r="B3" s="7"/>
      <c r="C3" s="9" t="s">
        <v>24</v>
      </c>
      <c r="D3" s="4" t="s">
        <v>70</v>
      </c>
      <c r="E3" s="18" t="s">
        <v>69</v>
      </c>
      <c r="F3" s="4"/>
      <c r="G3" s="5"/>
      <c r="H3" s="7"/>
      <c r="I3" s="7"/>
      <c r="J3" s="7"/>
      <c r="K3" s="7"/>
      <c r="L3" s="7"/>
      <c r="M3" s="7"/>
    </row>
    <row r="4" spans="1:13">
      <c r="A4" s="7"/>
      <c r="B4" s="7"/>
      <c r="C4" s="6"/>
      <c r="D4" s="4"/>
      <c r="E4" s="18"/>
      <c r="F4" s="4"/>
      <c r="G4" s="5"/>
      <c r="H4" s="7"/>
      <c r="I4" s="7"/>
      <c r="J4" s="7"/>
      <c r="K4" s="7"/>
      <c r="L4" s="7"/>
      <c r="M4" s="7"/>
    </row>
    <row r="5" spans="1:13" ht="15.75">
      <c r="A5" s="7"/>
      <c r="B5" s="7"/>
      <c r="C5" s="9" t="s">
        <v>25</v>
      </c>
      <c r="D5" s="14" t="s">
        <v>70</v>
      </c>
      <c r="E5" s="18" t="s">
        <v>111</v>
      </c>
      <c r="F5" s="14" t="s">
        <v>26</v>
      </c>
      <c r="G5" s="10" t="s">
        <v>110</v>
      </c>
      <c r="H5" s="7"/>
      <c r="I5" s="7"/>
      <c r="J5" s="7"/>
      <c r="K5" s="7"/>
      <c r="L5" s="7"/>
      <c r="M5" s="7"/>
    </row>
    <row r="6" spans="1:13">
      <c r="A6" s="7"/>
      <c r="B6" s="7"/>
      <c r="C6" s="7"/>
      <c r="D6" s="15"/>
      <c r="E6" s="17"/>
      <c r="F6" s="15"/>
      <c r="G6" s="7"/>
      <c r="H6" s="7"/>
      <c r="I6" s="7"/>
      <c r="J6" s="7"/>
      <c r="K6" s="7"/>
      <c r="L6" s="7"/>
      <c r="M6" s="7"/>
    </row>
    <row r="7" spans="1:13">
      <c r="A7" s="7"/>
      <c r="B7" s="7"/>
      <c r="C7" s="7"/>
      <c r="D7" s="15"/>
      <c r="E7" s="17"/>
      <c r="F7" s="15"/>
      <c r="G7" s="7"/>
      <c r="H7" s="7"/>
      <c r="I7" s="7"/>
      <c r="J7" s="7"/>
      <c r="K7" s="7"/>
      <c r="L7" s="7"/>
      <c r="M7" s="7"/>
    </row>
    <row r="8" spans="1:13">
      <c r="A8" s="7"/>
      <c r="B8" s="7"/>
      <c r="C8" s="7"/>
      <c r="D8" s="15"/>
      <c r="E8" s="17"/>
      <c r="F8" s="15"/>
      <c r="G8" s="7"/>
      <c r="H8" s="7"/>
      <c r="I8" s="7"/>
      <c r="J8" s="7"/>
      <c r="K8" s="7"/>
      <c r="L8" s="7"/>
      <c r="M8" s="7"/>
    </row>
    <row r="9" spans="1:13" ht="15.75">
      <c r="A9" s="7"/>
      <c r="B9" s="7"/>
      <c r="C9" s="11" t="s">
        <v>71</v>
      </c>
      <c r="D9" s="15">
        <f>'TE IT SEM I'!P78</f>
        <v>71</v>
      </c>
      <c r="E9" s="17"/>
      <c r="F9" s="15"/>
      <c r="G9" s="7"/>
      <c r="H9" s="7"/>
      <c r="I9" s="7"/>
      <c r="J9" s="7"/>
      <c r="K9" s="7"/>
      <c r="L9" s="7"/>
      <c r="M9" s="7"/>
    </row>
    <row r="10" spans="1:13" ht="31.5">
      <c r="A10" s="7"/>
      <c r="B10" s="7"/>
      <c r="C10" s="12" t="s">
        <v>72</v>
      </c>
      <c r="D10" s="15">
        <f>'TE IT SEM I'!P79</f>
        <v>38</v>
      </c>
      <c r="E10" s="19" t="s">
        <v>89</v>
      </c>
      <c r="F10" s="15">
        <f>'TE IT SEM I'!M87</f>
        <v>33</v>
      </c>
      <c r="G10" s="7"/>
      <c r="H10" s="7"/>
      <c r="I10" s="7"/>
      <c r="J10" s="7"/>
      <c r="K10" s="7"/>
      <c r="L10" s="7"/>
      <c r="M10" s="7"/>
    </row>
    <row r="11" spans="1:13" ht="15.75">
      <c r="A11" s="7"/>
      <c r="B11" s="7"/>
      <c r="C11" s="13"/>
      <c r="D11" s="15"/>
      <c r="E11" s="17"/>
      <c r="F11" s="15"/>
      <c r="G11" s="7"/>
      <c r="H11" s="7"/>
      <c r="I11" s="7"/>
      <c r="J11" s="7"/>
      <c r="K11" s="7"/>
      <c r="L11" s="7"/>
      <c r="M11" s="7"/>
    </row>
    <row r="12" spans="1:13" ht="15.75">
      <c r="A12" s="7"/>
      <c r="B12" s="7"/>
      <c r="C12" s="11" t="s">
        <v>73</v>
      </c>
      <c r="D12" s="15">
        <f>'TE IT SEM I'!M82</f>
        <v>6</v>
      </c>
      <c r="E12" s="19" t="s">
        <v>80</v>
      </c>
      <c r="F12" s="15">
        <f>'TE IT SEM I'!T82</f>
        <v>16</v>
      </c>
      <c r="G12" s="7"/>
      <c r="H12" s="7"/>
      <c r="I12" s="7"/>
      <c r="J12" s="7"/>
      <c r="K12" s="7"/>
      <c r="L12" s="7"/>
      <c r="M12" s="7"/>
    </row>
    <row r="13" spans="1:13" ht="15.75">
      <c r="A13" s="7"/>
      <c r="B13" s="7"/>
      <c r="C13" s="11" t="s">
        <v>74</v>
      </c>
      <c r="D13" s="15">
        <f>'TE IT SEM I'!M83</f>
        <v>11</v>
      </c>
      <c r="E13" s="19" t="s">
        <v>81</v>
      </c>
      <c r="F13" s="15">
        <f>'TE IT SEM I'!T83</f>
        <v>6</v>
      </c>
      <c r="G13" s="7"/>
      <c r="H13" s="7"/>
      <c r="I13" s="7"/>
      <c r="J13" s="7"/>
      <c r="K13" s="7"/>
      <c r="L13" s="7"/>
      <c r="M13" s="7"/>
    </row>
    <row r="14" spans="1:13" ht="15.75">
      <c r="A14" s="7"/>
      <c r="B14" s="7"/>
      <c r="C14" s="11" t="s">
        <v>75</v>
      </c>
      <c r="D14" s="15">
        <f>'TE IT SEM I'!M84</f>
        <v>15</v>
      </c>
      <c r="E14" s="19" t="s">
        <v>82</v>
      </c>
      <c r="F14" s="15">
        <f>'TE IT SEM I'!T84</f>
        <v>2</v>
      </c>
      <c r="G14" s="7"/>
      <c r="H14" s="7"/>
      <c r="I14" s="7"/>
      <c r="J14" s="7"/>
      <c r="K14" s="7"/>
      <c r="L14" s="7"/>
      <c r="M14" s="7"/>
    </row>
    <row r="15" spans="1:13" ht="31.5">
      <c r="A15" s="7"/>
      <c r="B15" s="7"/>
      <c r="C15" s="11" t="s">
        <v>76</v>
      </c>
      <c r="D15" s="15">
        <f>'TE IT SEM I'!M85</f>
        <v>6</v>
      </c>
      <c r="E15" s="20" t="s">
        <v>83</v>
      </c>
      <c r="F15" s="15">
        <f>'TE IT SEM I'!T85</f>
        <v>5</v>
      </c>
      <c r="G15" s="7"/>
      <c r="H15" s="7"/>
      <c r="I15" s="7"/>
      <c r="J15" s="7"/>
      <c r="K15" s="7"/>
      <c r="L15" s="7"/>
      <c r="M15" s="7"/>
    </row>
    <row r="16" spans="1:13" ht="15.75">
      <c r="A16" s="7"/>
      <c r="B16" s="7"/>
      <c r="C16" s="11" t="s">
        <v>77</v>
      </c>
      <c r="D16" s="15">
        <f>'TE IT SEM I'!M86</f>
        <v>0</v>
      </c>
      <c r="E16" s="19" t="s">
        <v>84</v>
      </c>
      <c r="F16" s="15">
        <f>'TE IT SEM I'!T86</f>
        <v>9</v>
      </c>
      <c r="G16" s="7"/>
      <c r="H16" s="7"/>
      <c r="I16" s="7"/>
      <c r="J16" s="7"/>
      <c r="K16" s="7"/>
      <c r="L16" s="7"/>
      <c r="M16" s="7"/>
    </row>
    <row r="17" spans="1:13" ht="15.75">
      <c r="A17" s="7"/>
      <c r="B17" s="7"/>
      <c r="C17" s="7"/>
      <c r="D17" s="15"/>
      <c r="E17" s="19" t="s">
        <v>85</v>
      </c>
      <c r="F17" s="15">
        <f>'TE IT SEM I'!T87</f>
        <v>4</v>
      </c>
      <c r="G17" s="7"/>
      <c r="H17" s="7"/>
      <c r="I17" s="7"/>
      <c r="J17" s="7"/>
      <c r="K17" s="7"/>
      <c r="L17" s="7"/>
      <c r="M17" s="7"/>
    </row>
    <row r="18" spans="1:13" ht="15.75">
      <c r="A18" s="7"/>
      <c r="B18" s="7"/>
      <c r="C18" s="7"/>
      <c r="D18" s="15"/>
      <c r="E18" s="19" t="s">
        <v>86</v>
      </c>
      <c r="F18" s="15">
        <f>'TE IT SEM I'!T88</f>
        <v>3</v>
      </c>
      <c r="G18" s="7"/>
      <c r="H18" s="7"/>
      <c r="I18" s="7"/>
      <c r="J18" s="7"/>
      <c r="K18" s="7"/>
      <c r="L18" s="7"/>
      <c r="M18" s="7"/>
    </row>
    <row r="19" spans="1:13" ht="31.5">
      <c r="A19" s="7"/>
      <c r="B19" s="7"/>
      <c r="C19" s="11" t="s">
        <v>78</v>
      </c>
      <c r="D19" s="107">
        <f>'TE IT SEM I'!P80</f>
        <v>53.521126760563376</v>
      </c>
      <c r="E19" s="20" t="s">
        <v>87</v>
      </c>
      <c r="F19" s="15">
        <f>'TE IT SEM I'!T89</f>
        <v>0</v>
      </c>
      <c r="G19" s="7"/>
      <c r="H19" s="7"/>
      <c r="I19" s="7"/>
      <c r="J19" s="7"/>
      <c r="K19" s="7"/>
      <c r="L19" s="7"/>
      <c r="M19" s="7"/>
    </row>
    <row r="20" spans="1:13" ht="34.5" customHeight="1">
      <c r="A20" s="7"/>
      <c r="B20" s="7"/>
      <c r="C20" s="12" t="s">
        <v>79</v>
      </c>
      <c r="D20" s="24" t="s">
        <v>113</v>
      </c>
      <c r="E20" s="20" t="s">
        <v>88</v>
      </c>
      <c r="F20" s="16" t="s">
        <v>113</v>
      </c>
      <c r="G20" s="7"/>
      <c r="H20" s="7"/>
      <c r="I20" s="7"/>
      <c r="J20" s="7"/>
      <c r="K20" s="7"/>
      <c r="L20" s="7"/>
      <c r="M20" s="7"/>
    </row>
    <row r="21" spans="1:13" ht="34.5" customHeight="1">
      <c r="A21" s="7"/>
      <c r="B21" s="7"/>
      <c r="C21" s="7"/>
      <c r="D21" s="15"/>
      <c r="E21" s="20" t="s">
        <v>65</v>
      </c>
      <c r="F21" s="15"/>
      <c r="G21" s="7"/>
      <c r="H21" s="7"/>
      <c r="I21" s="7"/>
      <c r="J21" s="7"/>
      <c r="K21" s="7"/>
      <c r="L21" s="7"/>
      <c r="M21" s="7"/>
    </row>
    <row r="22" spans="1:13">
      <c r="A22" s="7"/>
      <c r="B22" s="7"/>
      <c r="C22" s="7"/>
      <c r="D22" s="15"/>
      <c r="E22" s="17"/>
      <c r="F22" s="15"/>
      <c r="G22" s="7"/>
      <c r="H22" s="7"/>
      <c r="I22" s="7"/>
      <c r="J22" s="7"/>
      <c r="K22" s="7"/>
      <c r="L22" s="7"/>
      <c r="M22" s="7"/>
    </row>
    <row r="23" spans="1:13">
      <c r="A23" s="7"/>
      <c r="B23" s="7"/>
      <c r="C23" s="7"/>
      <c r="D23" s="15"/>
      <c r="E23" s="17"/>
      <c r="F23" s="15"/>
      <c r="G23" s="7"/>
      <c r="H23" s="7"/>
      <c r="I23" s="7"/>
      <c r="J23" s="7"/>
      <c r="K23" s="7"/>
      <c r="L23" s="7"/>
      <c r="M23" s="7"/>
    </row>
    <row r="24" spans="1:13" ht="15" customHeight="1">
      <c r="A24" s="7"/>
      <c r="B24" s="46" t="s">
        <v>27</v>
      </c>
      <c r="C24" s="46" t="s">
        <v>66</v>
      </c>
      <c r="D24" s="46" t="s">
        <v>29</v>
      </c>
      <c r="E24" s="47" t="s">
        <v>30</v>
      </c>
      <c r="F24" s="46" t="s">
        <v>33</v>
      </c>
      <c r="G24" s="46" t="s">
        <v>33</v>
      </c>
      <c r="H24" s="212" t="s">
        <v>37</v>
      </c>
      <c r="I24" s="7"/>
      <c r="J24" s="7"/>
      <c r="K24" s="7"/>
      <c r="L24" s="7"/>
      <c r="M24" s="7"/>
    </row>
    <row r="25" spans="1:13" ht="15" customHeight="1">
      <c r="A25" s="7"/>
      <c r="B25" s="46" t="s">
        <v>28</v>
      </c>
      <c r="C25" s="46" t="s">
        <v>67</v>
      </c>
      <c r="D25" s="46" t="s">
        <v>68</v>
      </c>
      <c r="E25" s="47" t="s">
        <v>31</v>
      </c>
      <c r="F25" s="46" t="s">
        <v>34</v>
      </c>
      <c r="G25" s="46" t="s">
        <v>34</v>
      </c>
      <c r="H25" s="212"/>
      <c r="I25" s="7"/>
      <c r="J25" s="7"/>
      <c r="K25" s="7"/>
      <c r="L25" s="7"/>
      <c r="M25" s="7"/>
    </row>
    <row r="26" spans="1:13" ht="15" customHeight="1">
      <c r="A26" s="7"/>
      <c r="B26" s="54"/>
      <c r="C26" s="54"/>
      <c r="D26" s="55"/>
      <c r="E26" s="47" t="s">
        <v>32</v>
      </c>
      <c r="F26" s="46" t="s">
        <v>35</v>
      </c>
      <c r="G26" s="46" t="s">
        <v>36</v>
      </c>
      <c r="H26" s="212"/>
      <c r="I26" s="7"/>
      <c r="J26" s="7"/>
      <c r="K26" s="7"/>
      <c r="L26" s="7"/>
      <c r="M26" s="7"/>
    </row>
    <row r="27" spans="1:13" ht="15" customHeight="1">
      <c r="A27" s="7"/>
      <c r="B27" s="46">
        <v>1</v>
      </c>
      <c r="C27" s="46" t="s">
        <v>38</v>
      </c>
      <c r="D27" s="46" t="s">
        <v>99</v>
      </c>
      <c r="E27" s="44" t="str">
        <f>'Staff Details'!A4</f>
        <v>Mrs.Alapanawar  P.B.</v>
      </c>
      <c r="F27" s="46">
        <f>'TE IT SEM I'!D78</f>
        <v>70</v>
      </c>
      <c r="G27" s="46">
        <f>'TE IT SEM I'!D79</f>
        <v>59</v>
      </c>
      <c r="H27" s="47">
        <f>'TE IT SEM I'!D80</f>
        <v>84.285714285714292</v>
      </c>
      <c r="I27" s="7"/>
      <c r="J27" s="7"/>
      <c r="K27" s="7"/>
      <c r="L27" s="7"/>
      <c r="M27" s="7"/>
    </row>
    <row r="28" spans="1:13" ht="15" customHeight="1">
      <c r="A28" s="7"/>
      <c r="B28" s="46">
        <v>2</v>
      </c>
      <c r="C28" s="46" t="s">
        <v>39</v>
      </c>
      <c r="D28" s="46" t="s">
        <v>100</v>
      </c>
      <c r="E28" s="44" t="str">
        <f>'Staff Details'!A5</f>
        <v>Mrs.A.S.Shinde</v>
      </c>
      <c r="F28" s="46">
        <f>'TE IT SEM I'!E78</f>
        <v>69</v>
      </c>
      <c r="G28" s="46">
        <f>'TE IT SEM I'!E79</f>
        <v>47</v>
      </c>
      <c r="H28" s="47">
        <f>'TE IT SEM I'!E80</f>
        <v>68.115942028985515</v>
      </c>
      <c r="I28" s="7"/>
      <c r="J28" s="7"/>
      <c r="K28" s="7"/>
      <c r="L28" s="7"/>
      <c r="M28" s="7"/>
    </row>
    <row r="29" spans="1:13" ht="15" customHeight="1">
      <c r="A29" s="7"/>
      <c r="B29" s="46">
        <v>3</v>
      </c>
      <c r="C29" s="46" t="s">
        <v>40</v>
      </c>
      <c r="D29" s="46" t="s">
        <v>101</v>
      </c>
      <c r="E29" s="44" t="str">
        <f>'Staff Details'!A6</f>
        <v>Mrs.Pawar P.Y.</v>
      </c>
      <c r="F29" s="46">
        <f>'TE IT SEM I'!F78</f>
        <v>70</v>
      </c>
      <c r="G29" s="46">
        <f>'TE IT SEM I'!F79</f>
        <v>65</v>
      </c>
      <c r="H29" s="47">
        <f>'TE IT SEM I'!F80</f>
        <v>92.857142857142861</v>
      </c>
      <c r="I29" s="7"/>
      <c r="J29" s="7"/>
      <c r="K29" s="7"/>
      <c r="L29" s="7"/>
      <c r="M29" s="7"/>
    </row>
    <row r="30" spans="1:13" ht="15" customHeight="1">
      <c r="A30" s="7"/>
      <c r="B30" s="46">
        <v>4</v>
      </c>
      <c r="C30" s="46" t="s">
        <v>41</v>
      </c>
      <c r="D30" s="46" t="s">
        <v>98</v>
      </c>
      <c r="E30" s="44" t="str">
        <f>'Staff Details'!A7</f>
        <v>Mrs.Bangare P.S.</v>
      </c>
      <c r="F30" s="46">
        <f>'TE IT SEM I'!G78</f>
        <v>69</v>
      </c>
      <c r="G30" s="46">
        <f>'TE IT SEM I'!G79</f>
        <v>62</v>
      </c>
      <c r="H30" s="47">
        <f>'TE IT SEM I'!G80</f>
        <v>89.85507246376811</v>
      </c>
      <c r="I30" s="7"/>
      <c r="J30" s="7"/>
      <c r="K30" s="7"/>
      <c r="L30" s="7"/>
      <c r="M30" s="7"/>
    </row>
    <row r="31" spans="1:13" ht="15" customHeight="1">
      <c r="A31" s="7"/>
      <c r="B31" s="46">
        <v>5</v>
      </c>
      <c r="C31" s="46" t="s">
        <v>42</v>
      </c>
      <c r="D31" s="46" t="s">
        <v>106</v>
      </c>
      <c r="E31" s="44" t="str">
        <f>'Staff Details'!A8</f>
        <v>Mr.Bangare S.L.</v>
      </c>
      <c r="F31" s="46">
        <f>'TE IT SEM I'!H78</f>
        <v>70</v>
      </c>
      <c r="G31" s="46">
        <f>'TE IT SEM I'!H79</f>
        <v>64</v>
      </c>
      <c r="H31" s="47">
        <f>'TE IT SEM I'!H80</f>
        <v>91.428571428571431</v>
      </c>
      <c r="I31" s="7"/>
      <c r="J31" s="7"/>
      <c r="K31" s="7"/>
      <c r="L31" s="7"/>
      <c r="M31" s="7"/>
    </row>
    <row r="32" spans="1:13" ht="15" customHeight="1">
      <c r="A32" s="7"/>
      <c r="B32" s="46">
        <v>6</v>
      </c>
      <c r="C32" s="46" t="s">
        <v>43</v>
      </c>
      <c r="D32" s="46" t="s">
        <v>107</v>
      </c>
      <c r="E32" s="44" t="str">
        <f>'Staff Details'!A9</f>
        <v>Mrs.Alapanawar  P.B.</v>
      </c>
      <c r="F32" s="46">
        <f>'TE IT SEM I'!J78</f>
        <v>68</v>
      </c>
      <c r="G32" s="46">
        <f>'TE IT SEM I'!J79</f>
        <v>59</v>
      </c>
      <c r="H32" s="47">
        <f>'TE IT SEM I'!J80</f>
        <v>86.764705882352942</v>
      </c>
      <c r="I32" s="7"/>
      <c r="J32" s="7"/>
      <c r="K32" s="7"/>
      <c r="L32" s="7"/>
      <c r="M32" s="7"/>
    </row>
    <row r="33" spans="1:13" ht="15" customHeight="1">
      <c r="A33" s="7"/>
      <c r="B33" s="46">
        <v>7</v>
      </c>
      <c r="C33" s="46" t="s">
        <v>2</v>
      </c>
      <c r="D33" s="171" t="s">
        <v>298</v>
      </c>
      <c r="E33" s="44" t="str">
        <f>'Staff Details'!A10</f>
        <v>Mrs.Bangare P.S.</v>
      </c>
      <c r="F33" s="46">
        <f>'TE IT SEM I'!L78</f>
        <v>68</v>
      </c>
      <c r="G33" s="46">
        <f>'TE IT SEM I'!L79</f>
        <v>63</v>
      </c>
      <c r="H33" s="47">
        <f>'TE IT SEM I'!L80</f>
        <v>92.64705882352942</v>
      </c>
      <c r="I33" s="7"/>
      <c r="J33" s="7"/>
      <c r="K33" s="7"/>
      <c r="L33" s="7"/>
      <c r="M33" s="7"/>
    </row>
    <row r="34" spans="1:13" ht="17.25">
      <c r="A34" s="7"/>
      <c r="B34" s="45">
        <v>8</v>
      </c>
      <c r="C34" s="45" t="s">
        <v>2</v>
      </c>
      <c r="D34" s="56" t="s">
        <v>112</v>
      </c>
      <c r="E34" s="57" t="str">
        <f>'Staff Details'!A11</f>
        <v>Mrs.Pawar P.Y.</v>
      </c>
      <c r="F34" s="46">
        <f>'TE IT SEM I'!N78</f>
        <v>69</v>
      </c>
      <c r="G34" s="46">
        <f>'TE IT SEM I'!N79</f>
        <v>65</v>
      </c>
      <c r="H34" s="47">
        <f>'TE IT SEM I'!N80</f>
        <v>94.20289855072464</v>
      </c>
      <c r="I34" s="7"/>
      <c r="J34" s="7"/>
      <c r="K34" s="7"/>
      <c r="L34" s="7"/>
      <c r="M34" s="7"/>
    </row>
    <row r="35" spans="1:13">
      <c r="A35" s="7"/>
      <c r="B35" s="7"/>
      <c r="C35" s="7"/>
      <c r="D35" s="15"/>
      <c r="E35" s="17"/>
      <c r="F35" s="15"/>
      <c r="G35" s="7"/>
      <c r="H35" s="7"/>
      <c r="I35" s="7"/>
      <c r="J35" s="7"/>
      <c r="K35" s="7"/>
      <c r="L35" s="7"/>
      <c r="M35" s="7"/>
    </row>
    <row r="36" spans="1:13" ht="15.75">
      <c r="A36" s="7"/>
      <c r="B36" s="151" t="s">
        <v>27</v>
      </c>
      <c r="C36" s="151" t="s">
        <v>44</v>
      </c>
      <c r="D36" s="211" t="s">
        <v>46</v>
      </c>
      <c r="E36" s="160" t="s">
        <v>8</v>
      </c>
      <c r="F36" s="151" t="s">
        <v>33</v>
      </c>
      <c r="G36" s="212" t="s">
        <v>50</v>
      </c>
      <c r="H36" s="212"/>
      <c r="I36" s="212"/>
      <c r="J36" s="212"/>
      <c r="K36" s="212"/>
      <c r="L36" s="212"/>
      <c r="M36" s="212"/>
    </row>
    <row r="37" spans="1:13" ht="31.5">
      <c r="A37" s="7"/>
      <c r="B37" s="151" t="s">
        <v>28</v>
      </c>
      <c r="C37" s="151" t="s">
        <v>45</v>
      </c>
      <c r="D37" s="211"/>
      <c r="E37" s="160" t="s">
        <v>47</v>
      </c>
      <c r="F37" s="151" t="s">
        <v>48</v>
      </c>
      <c r="G37" s="212"/>
      <c r="H37" s="212"/>
      <c r="I37" s="212"/>
      <c r="J37" s="212"/>
      <c r="K37" s="212"/>
      <c r="L37" s="212"/>
      <c r="M37" s="212"/>
    </row>
    <row r="38" spans="1:13" ht="31.5">
      <c r="A38" s="7"/>
      <c r="B38" s="54"/>
      <c r="C38" s="54"/>
      <c r="D38" s="211"/>
      <c r="E38" s="161"/>
      <c r="F38" s="151" t="s">
        <v>49</v>
      </c>
      <c r="G38" s="151">
        <v>66</v>
      </c>
      <c r="H38" s="151">
        <v>60</v>
      </c>
      <c r="I38" s="151">
        <v>55</v>
      </c>
      <c r="J38" s="151">
        <v>50</v>
      </c>
      <c r="K38" s="151">
        <v>41</v>
      </c>
      <c r="L38" s="211">
        <v>40</v>
      </c>
      <c r="M38" s="151" t="s">
        <v>52</v>
      </c>
    </row>
    <row r="39" spans="1:13" ht="15.75">
      <c r="A39" s="7"/>
      <c r="B39" s="54"/>
      <c r="C39" s="54"/>
      <c r="D39" s="211"/>
      <c r="E39" s="161"/>
      <c r="F39" s="55"/>
      <c r="G39" s="151" t="s">
        <v>51</v>
      </c>
      <c r="H39" s="151" t="s">
        <v>51</v>
      </c>
      <c r="I39" s="151" t="s">
        <v>51</v>
      </c>
      <c r="J39" s="151" t="s">
        <v>51</v>
      </c>
      <c r="K39" s="151" t="s">
        <v>51</v>
      </c>
      <c r="L39" s="211"/>
      <c r="M39" s="151">
        <v>40</v>
      </c>
    </row>
    <row r="40" spans="1:13" ht="15.75">
      <c r="A40" s="7"/>
      <c r="B40" s="54"/>
      <c r="C40" s="54"/>
      <c r="D40" s="211"/>
      <c r="E40" s="161"/>
      <c r="F40" s="55"/>
      <c r="G40" s="151">
        <v>100</v>
      </c>
      <c r="H40" s="151">
        <v>65</v>
      </c>
      <c r="I40" s="151">
        <v>59</v>
      </c>
      <c r="J40" s="151">
        <v>54</v>
      </c>
      <c r="K40" s="151">
        <v>49</v>
      </c>
      <c r="L40" s="211"/>
      <c r="M40" s="151" t="s">
        <v>53</v>
      </c>
    </row>
    <row r="41" spans="1:13" ht="15.75">
      <c r="A41" s="7"/>
      <c r="B41" s="54"/>
      <c r="C41" s="54"/>
      <c r="D41" s="211"/>
      <c r="E41" s="161"/>
      <c r="F41" s="55"/>
      <c r="G41" s="54"/>
      <c r="H41" s="54"/>
      <c r="I41" s="54"/>
      <c r="J41" s="54"/>
      <c r="K41" s="54"/>
      <c r="L41" s="211"/>
      <c r="M41" s="151"/>
    </row>
    <row r="42" spans="1:13" ht="17.25">
      <c r="A42" s="7"/>
      <c r="B42" s="151">
        <v>1</v>
      </c>
      <c r="C42" s="44" t="str">
        <f>E27</f>
        <v>Mrs.Alapanawar  P.B.</v>
      </c>
      <c r="D42" s="154" t="s">
        <v>99</v>
      </c>
      <c r="E42" s="47">
        <f>H27</f>
        <v>84.285714285714292</v>
      </c>
      <c r="F42" s="154">
        <f>F27</f>
        <v>70</v>
      </c>
      <c r="G42" s="151">
        <f>'TE IT SEM I'!D82</f>
        <v>2</v>
      </c>
      <c r="H42" s="151">
        <f>'TE IT SEM I'!D83</f>
        <v>3</v>
      </c>
      <c r="I42" s="151">
        <f>'TE IT SEM I'!D84</f>
        <v>8</v>
      </c>
      <c r="J42" s="151">
        <f>'TE IT SEM I'!D85</f>
        <v>11</v>
      </c>
      <c r="K42" s="151">
        <f>'TE IT SEM I'!D86</f>
        <v>22</v>
      </c>
      <c r="L42" s="151">
        <f>'TE IT SEM I'!D87</f>
        <v>13</v>
      </c>
      <c r="M42" s="151">
        <f>'TE IT SEM I'!D88</f>
        <v>11</v>
      </c>
    </row>
    <row r="43" spans="1:13" ht="17.25">
      <c r="A43" s="7"/>
      <c r="B43" s="151">
        <v>2</v>
      </c>
      <c r="C43" s="44" t="str">
        <f>E28</f>
        <v>Mrs.A.S.Shinde</v>
      </c>
      <c r="D43" s="154" t="s">
        <v>100</v>
      </c>
      <c r="E43" s="47">
        <f t="shared" ref="E43:E46" si="0">H28</f>
        <v>68.115942028985515</v>
      </c>
      <c r="F43" s="154">
        <f t="shared" ref="F43:F46" si="1">F28</f>
        <v>69</v>
      </c>
      <c r="G43" s="151">
        <f>'TE IT SEM I'!E82</f>
        <v>2</v>
      </c>
      <c r="H43" s="151">
        <f>'TE IT SEM I'!E83</f>
        <v>5</v>
      </c>
      <c r="I43" s="151">
        <f>'TE IT SEM I'!E84</f>
        <v>4</v>
      </c>
      <c r="J43" s="151">
        <f>'TE IT SEM I'!E85</f>
        <v>6</v>
      </c>
      <c r="K43" s="151">
        <f>'TE IT SEM I'!E86</f>
        <v>10</v>
      </c>
      <c r="L43" s="151">
        <f>'TE IT SEM I'!E87</f>
        <v>20</v>
      </c>
      <c r="M43" s="151">
        <f>'TE IT SEM I'!E88</f>
        <v>22</v>
      </c>
    </row>
    <row r="44" spans="1:13" ht="17.25">
      <c r="A44" s="7"/>
      <c r="B44" s="151">
        <v>3</v>
      </c>
      <c r="C44" s="44" t="str">
        <f>E29</f>
        <v>Mrs.Pawar P.Y.</v>
      </c>
      <c r="D44" s="154" t="s">
        <v>101</v>
      </c>
      <c r="E44" s="47">
        <f t="shared" si="0"/>
        <v>92.857142857142861</v>
      </c>
      <c r="F44" s="154">
        <f t="shared" si="1"/>
        <v>70</v>
      </c>
      <c r="G44" s="170">
        <f>'TE IT SEM I'!F82</f>
        <v>16</v>
      </c>
      <c r="H44" s="151">
        <f>'TE IT SEM I'!F83</f>
        <v>13</v>
      </c>
      <c r="I44" s="151">
        <f>'TE IT SEM I'!F84</f>
        <v>10</v>
      </c>
      <c r="J44" s="151">
        <f>'TE IT SEM I'!F85</f>
        <v>7</v>
      </c>
      <c r="K44" s="151">
        <f>'TE IT SEM I'!F86</f>
        <v>14</v>
      </c>
      <c r="L44" s="151">
        <f>'TE IT SEM I'!F87</f>
        <v>5</v>
      </c>
      <c r="M44" s="151">
        <f>'TE IT SEM I'!F88</f>
        <v>5</v>
      </c>
    </row>
    <row r="45" spans="1:13" ht="17.25">
      <c r="A45" s="7"/>
      <c r="B45" s="151">
        <v>4</v>
      </c>
      <c r="C45" s="44" t="str">
        <f>E30</f>
        <v>Mrs.Bangare P.S.</v>
      </c>
      <c r="D45" s="154" t="s">
        <v>98</v>
      </c>
      <c r="E45" s="47">
        <f t="shared" si="0"/>
        <v>89.85507246376811</v>
      </c>
      <c r="F45" s="154">
        <f t="shared" si="1"/>
        <v>69</v>
      </c>
      <c r="G45" s="151">
        <f>'TE IT SEM I'!G82</f>
        <v>3</v>
      </c>
      <c r="H45" s="151">
        <f>'TE IT SEM I'!G83</f>
        <v>8</v>
      </c>
      <c r="I45" s="151">
        <f>'TE IT SEM I'!G84</f>
        <v>8</v>
      </c>
      <c r="J45" s="151">
        <f>'TE IT SEM I'!G85</f>
        <v>15</v>
      </c>
      <c r="K45" s="151">
        <f>'TE IT SEM I'!G86</f>
        <v>22</v>
      </c>
      <c r="L45" s="151">
        <f>'TE IT SEM I'!G87</f>
        <v>6</v>
      </c>
      <c r="M45" s="151">
        <f>'TE IT SEM I'!G88</f>
        <v>7</v>
      </c>
    </row>
    <row r="46" spans="1:13" ht="17.25">
      <c r="A46" s="7"/>
      <c r="B46" s="151">
        <v>5</v>
      </c>
      <c r="C46" s="44" t="str">
        <f>E31</f>
        <v>Mr.Bangare S.L.</v>
      </c>
      <c r="D46" s="154" t="s">
        <v>106</v>
      </c>
      <c r="E46" s="47">
        <f t="shared" si="0"/>
        <v>91.428571428571431</v>
      </c>
      <c r="F46" s="154">
        <f t="shared" si="1"/>
        <v>70</v>
      </c>
      <c r="G46" s="151">
        <f>'TE IT SEM I'!H82</f>
        <v>3</v>
      </c>
      <c r="H46" s="151">
        <f>'TE IT SEM I'!H83</f>
        <v>4</v>
      </c>
      <c r="I46" s="151">
        <f>'TE IT SEM I'!H84</f>
        <v>12</v>
      </c>
      <c r="J46" s="151">
        <f>'TE IT SEM I'!H85</f>
        <v>7</v>
      </c>
      <c r="K46" s="151">
        <f>'TE IT SEM I'!H86</f>
        <v>30</v>
      </c>
      <c r="L46" s="151">
        <f>'TE IT SEM I'!H87</f>
        <v>8</v>
      </c>
      <c r="M46" s="151">
        <f>'TE IT SEM I'!H88</f>
        <v>6</v>
      </c>
    </row>
    <row r="47" spans="1:13" ht="15.75" thickBot="1">
      <c r="A47" s="7"/>
      <c r="B47" s="7"/>
      <c r="C47" s="7"/>
      <c r="D47" s="15"/>
      <c r="E47" s="17"/>
      <c r="F47" s="15"/>
      <c r="G47" s="7"/>
      <c r="H47" s="7"/>
      <c r="I47" s="7"/>
      <c r="J47" s="7"/>
      <c r="K47" s="7"/>
      <c r="L47" s="7"/>
      <c r="M47" s="7"/>
    </row>
    <row r="48" spans="1:13" ht="21" thickBot="1">
      <c r="A48" s="7"/>
      <c r="B48" s="7"/>
      <c r="C48" s="162" t="s">
        <v>114</v>
      </c>
      <c r="D48" s="173">
        <v>1</v>
      </c>
      <c r="E48" s="174" t="s">
        <v>299</v>
      </c>
      <c r="F48" s="174">
        <v>72.67</v>
      </c>
      <c r="G48" s="7"/>
      <c r="H48" s="7"/>
      <c r="I48" s="7"/>
      <c r="J48" s="7"/>
      <c r="K48" s="7"/>
      <c r="L48" s="7"/>
      <c r="M48" s="7"/>
    </row>
    <row r="49" spans="1:13" ht="21" thickBot="1">
      <c r="A49" s="7"/>
      <c r="B49" s="7"/>
      <c r="C49" s="58"/>
      <c r="D49" s="175">
        <v>2</v>
      </c>
      <c r="E49" s="176" t="s">
        <v>300</v>
      </c>
      <c r="F49" s="176">
        <v>69.069999999999993</v>
      </c>
      <c r="G49" s="7"/>
      <c r="H49" s="7"/>
      <c r="I49" s="7"/>
      <c r="J49" s="7"/>
      <c r="K49" s="7"/>
      <c r="L49" s="7"/>
      <c r="M49" s="7"/>
    </row>
    <row r="50" spans="1:13" ht="21" thickBot="1">
      <c r="A50" s="7"/>
      <c r="B50" s="7"/>
      <c r="C50" s="58"/>
      <c r="D50" s="175">
        <v>3</v>
      </c>
      <c r="E50" s="176" t="s">
        <v>301</v>
      </c>
      <c r="F50" s="176">
        <v>68</v>
      </c>
      <c r="G50" s="7"/>
      <c r="H50" s="7"/>
      <c r="I50" s="7"/>
      <c r="J50" s="7"/>
      <c r="K50" s="7"/>
      <c r="L50" s="7"/>
      <c r="M50" s="7"/>
    </row>
  </sheetData>
  <mergeCells count="6">
    <mergeCell ref="D36:D41"/>
    <mergeCell ref="G36:M37"/>
    <mergeCell ref="L38:L41"/>
    <mergeCell ref="C1:F1"/>
    <mergeCell ref="H24:H26"/>
    <mergeCell ref="F2:G2"/>
  </mergeCells>
  <pageMargins left="0.28000000000000003" right="0.24" top="0.24" bottom="0.31" header="0.26" footer="0.3"/>
  <pageSetup paperSize="9" scale="6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4"/>
  <sheetViews>
    <sheetView topLeftCell="B34" workbookViewId="0">
      <selection activeCell="G9" sqref="G9"/>
    </sheetView>
  </sheetViews>
  <sheetFormatPr defaultRowHeight="15"/>
  <cols>
    <col min="2" max="2" width="5.5703125" bestFit="1" customWidth="1"/>
    <col min="3" max="3" width="29" customWidth="1"/>
    <col min="4" max="4" width="9.140625" style="24"/>
    <col min="5" max="5" width="35.28515625" style="3" customWidth="1"/>
    <col min="6" max="6" width="11.140625" style="24" bestFit="1" customWidth="1"/>
    <col min="7" max="7" width="8.42578125" bestFit="1" customWidth="1"/>
    <col min="8" max="8" width="7.85546875" customWidth="1"/>
    <col min="9" max="9" width="4.7109375" customWidth="1"/>
    <col min="10" max="10" width="5" customWidth="1"/>
    <col min="11" max="11" width="4.28515625" customWidth="1"/>
    <col min="12" max="12" width="4.42578125" customWidth="1"/>
  </cols>
  <sheetData>
    <row r="1" spans="1:13" ht="18.75">
      <c r="A1" s="7"/>
      <c r="B1" s="7"/>
      <c r="C1" s="213" t="s">
        <v>285</v>
      </c>
      <c r="D1" s="214"/>
      <c r="E1" s="214"/>
      <c r="F1" s="214"/>
      <c r="G1" s="7"/>
      <c r="H1" s="7"/>
      <c r="I1" s="7"/>
      <c r="J1" s="7"/>
      <c r="K1" s="7"/>
      <c r="L1" s="7"/>
      <c r="M1" s="7"/>
    </row>
    <row r="2" spans="1:13" ht="18.75">
      <c r="A2" s="7"/>
      <c r="B2" s="7"/>
      <c r="C2" s="7"/>
      <c r="D2" s="8"/>
      <c r="E2" s="17"/>
      <c r="F2" s="15"/>
      <c r="G2" s="7"/>
      <c r="H2" s="7"/>
      <c r="I2" s="7"/>
      <c r="J2" s="7"/>
      <c r="K2" s="7"/>
      <c r="L2" s="7"/>
      <c r="M2" s="7"/>
    </row>
    <row r="3" spans="1:13" ht="15.75">
      <c r="A3" s="7"/>
      <c r="B3" s="7"/>
      <c r="C3" s="9" t="s">
        <v>24</v>
      </c>
      <c r="D3" s="4" t="s">
        <v>70</v>
      </c>
      <c r="E3" s="18" t="s">
        <v>69</v>
      </c>
      <c r="F3" s="158" t="s">
        <v>286</v>
      </c>
      <c r="G3" s="5"/>
      <c r="H3" s="7"/>
      <c r="I3" s="7"/>
      <c r="J3" s="7"/>
      <c r="K3" s="7"/>
      <c r="L3" s="7"/>
      <c r="M3" s="7"/>
    </row>
    <row r="4" spans="1:13">
      <c r="A4" s="7"/>
      <c r="B4" s="7"/>
      <c r="C4" s="6"/>
      <c r="D4" s="4"/>
      <c r="E4" s="18"/>
      <c r="F4" s="4"/>
      <c r="G4" s="5"/>
      <c r="H4" s="7"/>
      <c r="I4" s="7"/>
      <c r="J4" s="7"/>
      <c r="K4" s="7"/>
      <c r="L4" s="7"/>
      <c r="M4" s="7"/>
    </row>
    <row r="5" spans="1:13" ht="15.75">
      <c r="A5" s="7"/>
      <c r="B5" s="7"/>
      <c r="C5" s="9" t="s">
        <v>25</v>
      </c>
      <c r="D5" s="14" t="s">
        <v>70</v>
      </c>
      <c r="E5" s="18" t="s">
        <v>111</v>
      </c>
      <c r="F5" s="14" t="s">
        <v>26</v>
      </c>
      <c r="G5" s="10" t="s">
        <v>110</v>
      </c>
      <c r="H5" s="7"/>
      <c r="I5" s="7"/>
      <c r="J5" s="7"/>
      <c r="K5" s="7"/>
      <c r="L5" s="7"/>
      <c r="M5" s="7"/>
    </row>
    <row r="6" spans="1:13">
      <c r="A6" s="7"/>
      <c r="B6" s="7"/>
      <c r="C6" s="7"/>
      <c r="D6" s="15"/>
      <c r="E6" s="17"/>
      <c r="F6" s="15"/>
      <c r="G6" s="7"/>
      <c r="H6" s="7"/>
      <c r="I6" s="7"/>
      <c r="J6" s="7"/>
      <c r="K6" s="7"/>
      <c r="L6" s="7"/>
      <c r="M6" s="7"/>
    </row>
    <row r="7" spans="1:13">
      <c r="A7" s="7"/>
      <c r="B7" s="7"/>
      <c r="C7" s="7"/>
      <c r="D7" s="15"/>
      <c r="E7" s="17"/>
      <c r="F7" s="15"/>
      <c r="G7" s="7"/>
      <c r="H7" s="7"/>
      <c r="I7" s="7"/>
      <c r="J7" s="7"/>
      <c r="K7" s="7"/>
      <c r="L7" s="7"/>
      <c r="M7" s="7"/>
    </row>
    <row r="8" spans="1:13">
      <c r="A8" s="7"/>
      <c r="B8" s="7"/>
      <c r="C8" s="7"/>
      <c r="D8" s="15"/>
      <c r="E8" s="17"/>
      <c r="F8" s="15"/>
      <c r="G8" s="7"/>
      <c r="H8" s="7"/>
      <c r="I8" s="7"/>
      <c r="J8" s="7"/>
      <c r="K8" s="7"/>
      <c r="L8" s="7"/>
      <c r="M8" s="7"/>
    </row>
    <row r="9" spans="1:13" ht="15.75">
      <c r="A9" s="7"/>
      <c r="B9" s="7"/>
      <c r="C9" s="11" t="s">
        <v>71</v>
      </c>
      <c r="D9" s="15" t="e">
        <f>#REF!</f>
        <v>#REF!</v>
      </c>
      <c r="E9" s="17"/>
      <c r="F9" s="15"/>
      <c r="G9" s="7"/>
      <c r="H9" s="7"/>
      <c r="I9" s="7"/>
      <c r="J9" s="7"/>
      <c r="K9" s="7"/>
      <c r="L9" s="7"/>
      <c r="M9" s="7"/>
    </row>
    <row r="10" spans="1:13" ht="31.5">
      <c r="A10" s="7"/>
      <c r="B10" s="7"/>
      <c r="C10" s="12" t="s">
        <v>72</v>
      </c>
      <c r="D10" s="15" t="e">
        <f>#REF!</f>
        <v>#REF!</v>
      </c>
      <c r="E10" s="19" t="s">
        <v>89</v>
      </c>
      <c r="F10" s="15" t="e">
        <f>#REF!</f>
        <v>#REF!</v>
      </c>
      <c r="G10" s="7"/>
      <c r="H10" s="7"/>
      <c r="I10" s="7"/>
      <c r="J10" s="7"/>
      <c r="K10" s="7"/>
      <c r="L10" s="7"/>
      <c r="M10" s="7"/>
    </row>
    <row r="11" spans="1:13" ht="15.75">
      <c r="A11" s="7"/>
      <c r="B11" s="7"/>
      <c r="C11" s="13"/>
      <c r="D11" s="15"/>
      <c r="E11" s="17"/>
      <c r="F11" s="15"/>
      <c r="G11" s="7"/>
      <c r="H11" s="7"/>
      <c r="I11" s="7"/>
      <c r="J11" s="7"/>
      <c r="K11" s="7"/>
      <c r="L11" s="7"/>
      <c r="M11" s="7"/>
    </row>
    <row r="12" spans="1:13" ht="15.75">
      <c r="A12" s="7"/>
      <c r="B12" s="7"/>
      <c r="C12" s="11" t="s">
        <v>73</v>
      </c>
      <c r="D12" s="15" t="e">
        <f>#REF!</f>
        <v>#REF!</v>
      </c>
      <c r="E12" s="19" t="s">
        <v>80</v>
      </c>
      <c r="F12" s="15" t="e">
        <f>#REF!</f>
        <v>#REF!</v>
      </c>
      <c r="G12" s="7"/>
      <c r="H12" s="7"/>
      <c r="I12" s="7"/>
      <c r="J12" s="7"/>
      <c r="K12" s="7"/>
      <c r="L12" s="7"/>
      <c r="M12" s="7"/>
    </row>
    <row r="13" spans="1:13" ht="15.75">
      <c r="A13" s="7"/>
      <c r="B13" s="7"/>
      <c r="C13" s="11" t="s">
        <v>74</v>
      </c>
      <c r="D13" s="15" t="e">
        <f>#REF!</f>
        <v>#REF!</v>
      </c>
      <c r="E13" s="19" t="s">
        <v>81</v>
      </c>
      <c r="F13" s="15" t="e">
        <f>#REF!</f>
        <v>#REF!</v>
      </c>
      <c r="G13" s="7"/>
      <c r="H13" s="7"/>
      <c r="I13" s="7"/>
      <c r="J13" s="7"/>
      <c r="K13" s="7"/>
      <c r="L13" s="7"/>
      <c r="M13" s="7"/>
    </row>
    <row r="14" spans="1:13" ht="15.75">
      <c r="A14" s="7"/>
      <c r="B14" s="7"/>
      <c r="C14" s="11" t="s">
        <v>75</v>
      </c>
      <c r="D14" s="15" t="e">
        <f>#REF!</f>
        <v>#REF!</v>
      </c>
      <c r="E14" s="19" t="s">
        <v>82</v>
      </c>
      <c r="F14" s="15" t="e">
        <f>#REF!</f>
        <v>#REF!</v>
      </c>
      <c r="G14" s="7"/>
      <c r="H14" s="7"/>
      <c r="I14" s="7"/>
      <c r="J14" s="7"/>
      <c r="K14" s="7"/>
      <c r="L14" s="7"/>
      <c r="M14" s="7"/>
    </row>
    <row r="15" spans="1:13" ht="31.5">
      <c r="A15" s="7"/>
      <c r="B15" s="7"/>
      <c r="C15" s="11" t="s">
        <v>76</v>
      </c>
      <c r="D15" s="15" t="e">
        <f>#REF!</f>
        <v>#REF!</v>
      </c>
      <c r="E15" s="20" t="s">
        <v>83</v>
      </c>
      <c r="F15" s="15" t="e">
        <f>#REF!</f>
        <v>#REF!</v>
      </c>
      <c r="G15" s="7"/>
      <c r="H15" s="7"/>
      <c r="I15" s="7"/>
      <c r="J15" s="7"/>
      <c r="K15" s="7"/>
      <c r="L15" s="7"/>
      <c r="M15" s="7"/>
    </row>
    <row r="16" spans="1:13" ht="15.75">
      <c r="A16" s="7"/>
      <c r="B16" s="7"/>
      <c r="C16" s="11" t="s">
        <v>77</v>
      </c>
      <c r="D16" s="15" t="e">
        <f>#REF!</f>
        <v>#REF!</v>
      </c>
      <c r="E16" s="19" t="s">
        <v>84</v>
      </c>
      <c r="F16" s="15" t="e">
        <f>#REF!</f>
        <v>#REF!</v>
      </c>
      <c r="G16" s="7"/>
      <c r="H16" s="7"/>
      <c r="I16" s="7"/>
      <c r="J16" s="7"/>
      <c r="K16" s="7"/>
      <c r="L16" s="7"/>
      <c r="M16" s="7"/>
    </row>
    <row r="17" spans="1:13" ht="15.75">
      <c r="A17" s="7"/>
      <c r="B17" s="7"/>
      <c r="C17" s="7"/>
      <c r="D17" s="15"/>
      <c r="E17" s="19" t="s">
        <v>85</v>
      </c>
      <c r="F17" s="15" t="e">
        <f>#REF!</f>
        <v>#REF!</v>
      </c>
      <c r="G17" s="7"/>
      <c r="H17" s="7"/>
      <c r="I17" s="7"/>
      <c r="J17" s="7"/>
      <c r="K17" s="7"/>
      <c r="L17" s="7"/>
      <c r="M17" s="7"/>
    </row>
    <row r="18" spans="1:13" ht="15.75">
      <c r="A18" s="7"/>
      <c r="B18" s="7"/>
      <c r="C18" s="7"/>
      <c r="D18" s="15"/>
      <c r="E18" s="19" t="s">
        <v>86</v>
      </c>
      <c r="F18" s="15" t="e">
        <f>#REF!</f>
        <v>#REF!</v>
      </c>
      <c r="G18" s="7"/>
      <c r="H18" s="7"/>
      <c r="I18" s="7"/>
      <c r="J18" s="7"/>
      <c r="K18" s="7"/>
      <c r="L18" s="7"/>
      <c r="M18" s="7"/>
    </row>
    <row r="19" spans="1:13" ht="31.5">
      <c r="A19" s="7"/>
      <c r="B19" s="7"/>
      <c r="C19" s="11" t="s">
        <v>78</v>
      </c>
      <c r="D19" s="107" t="e">
        <f>#REF!</f>
        <v>#REF!</v>
      </c>
      <c r="E19" s="20" t="s">
        <v>87</v>
      </c>
      <c r="F19" s="15" t="e">
        <f>#REF!</f>
        <v>#REF!</v>
      </c>
      <c r="G19" s="7"/>
      <c r="H19" s="7"/>
      <c r="I19" s="7"/>
      <c r="J19" s="7"/>
      <c r="K19" s="7"/>
      <c r="L19" s="7"/>
      <c r="M19" s="7"/>
    </row>
    <row r="20" spans="1:13" ht="34.5" customHeight="1">
      <c r="A20" s="7"/>
      <c r="B20" s="7"/>
      <c r="C20" s="12" t="s">
        <v>79</v>
      </c>
      <c r="D20" s="24" t="s">
        <v>113</v>
      </c>
      <c r="E20" s="20" t="s">
        <v>88</v>
      </c>
      <c r="F20" s="16" t="s">
        <v>113</v>
      </c>
      <c r="G20" s="7"/>
      <c r="H20" s="7"/>
      <c r="I20" s="7"/>
      <c r="J20" s="7"/>
      <c r="K20" s="7"/>
      <c r="L20" s="7"/>
      <c r="M20" s="7"/>
    </row>
    <row r="21" spans="1:13" ht="34.5" customHeight="1">
      <c r="A21" s="7"/>
      <c r="B21" s="7"/>
      <c r="C21" s="7"/>
      <c r="D21" s="15"/>
      <c r="E21" s="20" t="s">
        <v>65</v>
      </c>
      <c r="F21" s="15"/>
      <c r="G21" s="7"/>
      <c r="H21" s="7"/>
      <c r="I21" s="7"/>
      <c r="J21" s="7"/>
      <c r="K21" s="7"/>
      <c r="L21" s="7"/>
      <c r="M21" s="7"/>
    </row>
    <row r="22" spans="1:13">
      <c r="A22" s="7"/>
      <c r="B22" s="7"/>
      <c r="C22" s="7"/>
      <c r="D22" s="15"/>
      <c r="E22" s="17"/>
      <c r="F22" s="15"/>
      <c r="G22" s="7"/>
      <c r="H22" s="7"/>
      <c r="I22" s="7"/>
      <c r="J22" s="7"/>
      <c r="K22" s="7"/>
      <c r="L22" s="7"/>
      <c r="M22" s="7"/>
    </row>
    <row r="23" spans="1:13">
      <c r="A23" s="7"/>
      <c r="B23" s="7"/>
      <c r="C23" s="7"/>
      <c r="D23" s="15"/>
      <c r="E23" s="17"/>
      <c r="F23" s="15"/>
      <c r="G23" s="7"/>
      <c r="H23" s="7"/>
      <c r="I23" s="7"/>
      <c r="J23" s="7"/>
      <c r="K23" s="7"/>
      <c r="L23" s="7"/>
      <c r="M23" s="7"/>
    </row>
    <row r="24" spans="1:13" ht="15" customHeight="1">
      <c r="A24" s="7"/>
      <c r="B24" s="64" t="s">
        <v>27</v>
      </c>
      <c r="C24" s="64" t="s">
        <v>66</v>
      </c>
      <c r="D24" s="64" t="s">
        <v>29</v>
      </c>
      <c r="E24" s="47" t="s">
        <v>30</v>
      </c>
      <c r="F24" s="64" t="s">
        <v>33</v>
      </c>
      <c r="G24" s="64" t="s">
        <v>33</v>
      </c>
      <c r="H24" s="212" t="s">
        <v>37</v>
      </c>
      <c r="I24" s="7"/>
      <c r="J24" s="7"/>
      <c r="K24" s="7"/>
      <c r="L24" s="7"/>
      <c r="M24" s="7"/>
    </row>
    <row r="25" spans="1:13" ht="15" customHeight="1">
      <c r="A25" s="7"/>
      <c r="B25" s="64" t="s">
        <v>28</v>
      </c>
      <c r="C25" s="64" t="s">
        <v>67</v>
      </c>
      <c r="D25" s="64" t="s">
        <v>68</v>
      </c>
      <c r="E25" s="47" t="s">
        <v>31</v>
      </c>
      <c r="F25" s="64" t="s">
        <v>34</v>
      </c>
      <c r="G25" s="64" t="s">
        <v>34</v>
      </c>
      <c r="H25" s="212"/>
      <c r="I25" s="7"/>
      <c r="J25" s="7"/>
      <c r="K25" s="7"/>
      <c r="L25" s="7"/>
      <c r="M25" s="7"/>
    </row>
    <row r="26" spans="1:13" ht="15" customHeight="1">
      <c r="A26" s="7"/>
      <c r="B26" s="54"/>
      <c r="C26" s="54"/>
      <c r="D26" s="55"/>
      <c r="E26" s="47" t="s">
        <v>32</v>
      </c>
      <c r="F26" s="64" t="s">
        <v>35</v>
      </c>
      <c r="G26" s="64" t="s">
        <v>36</v>
      </c>
      <c r="H26" s="212"/>
      <c r="I26" s="7"/>
      <c r="J26" s="7"/>
      <c r="K26" s="7"/>
      <c r="L26" s="7"/>
      <c r="M26" s="7"/>
    </row>
    <row r="27" spans="1:13" ht="15" customHeight="1">
      <c r="A27" s="7"/>
      <c r="B27" s="64">
        <v>1</v>
      </c>
      <c r="C27" s="64" t="s">
        <v>38</v>
      </c>
      <c r="D27" s="64" t="e">
        <f>#REF!</f>
        <v>#REF!</v>
      </c>
      <c r="E27" s="44" t="str">
        <f>'Staff Details'!A15</f>
        <v>Mrs.Alapanawar  P.B.</v>
      </c>
      <c r="F27" s="64" t="e">
        <f>#REF!</f>
        <v>#REF!</v>
      </c>
      <c r="G27" s="64" t="e">
        <f>#REF!</f>
        <v>#REF!</v>
      </c>
      <c r="H27" s="64" t="e">
        <f>#REF!</f>
        <v>#REF!</v>
      </c>
      <c r="I27" s="7"/>
      <c r="J27" s="7"/>
      <c r="K27" s="7"/>
      <c r="L27" s="7"/>
      <c r="M27" s="7"/>
    </row>
    <row r="28" spans="1:13" ht="15" customHeight="1">
      <c r="A28" s="7"/>
      <c r="B28" s="64">
        <v>2</v>
      </c>
      <c r="C28" s="64" t="s">
        <v>39</v>
      </c>
      <c r="D28" s="64" t="e">
        <f>#REF!</f>
        <v>#REF!</v>
      </c>
      <c r="E28" s="44" t="str">
        <f>'Staff Details'!A16</f>
        <v>Mrs.Pawar P.Y.</v>
      </c>
      <c r="F28" s="64" t="e">
        <f>#REF!</f>
        <v>#REF!</v>
      </c>
      <c r="G28" s="64" t="e">
        <f>#REF!</f>
        <v>#REF!</v>
      </c>
      <c r="H28" s="64" t="e">
        <f>#REF!</f>
        <v>#REF!</v>
      </c>
      <c r="I28" s="7"/>
      <c r="J28" s="7"/>
      <c r="K28" s="7"/>
      <c r="L28" s="7"/>
      <c r="M28" s="7"/>
    </row>
    <row r="29" spans="1:13" ht="15" customHeight="1">
      <c r="A29" s="7"/>
      <c r="B29" s="64">
        <v>3</v>
      </c>
      <c r="C29" s="64" t="s">
        <v>40</v>
      </c>
      <c r="D29" s="64" t="e">
        <f>#REF!</f>
        <v>#REF!</v>
      </c>
      <c r="E29" s="44" t="str">
        <f>'Staff Details'!A17</f>
        <v>Mrs.Bangare P.S.</v>
      </c>
      <c r="F29" s="64" t="e">
        <f>#REF!</f>
        <v>#REF!</v>
      </c>
      <c r="G29" s="64" t="e">
        <f>#REF!</f>
        <v>#REF!</v>
      </c>
      <c r="H29" s="64" t="e">
        <f>#REF!</f>
        <v>#REF!</v>
      </c>
      <c r="I29" s="7"/>
      <c r="J29" s="7"/>
      <c r="K29" s="7"/>
      <c r="L29" s="7"/>
      <c r="M29" s="7"/>
    </row>
    <row r="30" spans="1:13" ht="15" customHeight="1">
      <c r="A30" s="7"/>
      <c r="B30" s="64">
        <v>4</v>
      </c>
      <c r="C30" s="64" t="s">
        <v>41</v>
      </c>
      <c r="D30" s="64" t="e">
        <f>#REF!</f>
        <v>#REF!</v>
      </c>
      <c r="E30" s="44" t="str">
        <f>'Staff Details'!A18</f>
        <v>Mr.M.K.Nivangune</v>
      </c>
      <c r="F30" s="64" t="e">
        <f>#REF!</f>
        <v>#REF!</v>
      </c>
      <c r="G30" s="64" t="e">
        <f>#REF!</f>
        <v>#REF!</v>
      </c>
      <c r="H30" s="64" t="e">
        <f>#REF!</f>
        <v>#REF!</v>
      </c>
      <c r="I30" s="7"/>
      <c r="J30" s="7"/>
      <c r="K30" s="7"/>
      <c r="L30" s="7"/>
      <c r="M30" s="7"/>
    </row>
    <row r="31" spans="1:13" ht="15" customHeight="1">
      <c r="A31" s="7"/>
      <c r="B31" s="64">
        <v>5</v>
      </c>
      <c r="C31" s="64" t="s">
        <v>42</v>
      </c>
      <c r="D31" s="64" t="e">
        <f>#REF!</f>
        <v>#REF!</v>
      </c>
      <c r="E31" s="44" t="str">
        <f>'Staff Details'!A19</f>
        <v>Mr.S.L.Bangare</v>
      </c>
      <c r="F31" s="64" t="e">
        <f>#REF!</f>
        <v>#REF!</v>
      </c>
      <c r="G31" s="64" t="e">
        <f>#REF!</f>
        <v>#REF!</v>
      </c>
      <c r="H31" s="64" t="e">
        <f>#REF!</f>
        <v>#REF!</v>
      </c>
      <c r="I31" s="7"/>
      <c r="J31" s="7"/>
      <c r="K31" s="7"/>
      <c r="L31" s="7"/>
      <c r="M31" s="7"/>
    </row>
    <row r="32" spans="1:13" ht="15" customHeight="1">
      <c r="A32" s="7"/>
      <c r="B32" s="64">
        <v>6</v>
      </c>
      <c r="C32" s="64" t="s">
        <v>43</v>
      </c>
      <c r="D32" s="64" t="e">
        <f>#REF!</f>
        <v>#REF!</v>
      </c>
      <c r="E32" s="44" t="str">
        <f>'Staff Details'!A20</f>
        <v>Mrs.Alapanawar  P.B./Mr.M.K.Nivangune</v>
      </c>
      <c r="F32" s="64" t="e">
        <f>#REF!</f>
        <v>#REF!</v>
      </c>
      <c r="G32" s="64" t="e">
        <f>#REF!</f>
        <v>#REF!</v>
      </c>
      <c r="H32" s="47" t="e">
        <f>#REF!</f>
        <v>#REF!</v>
      </c>
      <c r="I32" s="7"/>
      <c r="J32" s="7"/>
      <c r="K32" s="7"/>
      <c r="L32" s="7"/>
      <c r="M32" s="7"/>
    </row>
    <row r="33" spans="1:13" ht="15" customHeight="1">
      <c r="A33" s="7"/>
      <c r="B33" s="64">
        <v>7</v>
      </c>
      <c r="C33" s="64" t="s">
        <v>2</v>
      </c>
      <c r="D33" s="64" t="e">
        <f>#REF!</f>
        <v>#REF!</v>
      </c>
      <c r="E33" s="44" t="str">
        <f>'Staff Details'!A21</f>
        <v>Mrs. D.R.Anekar &amp; Mr.Magar A.M.</v>
      </c>
      <c r="F33" s="64" t="e">
        <f>#REF!</f>
        <v>#REF!</v>
      </c>
      <c r="G33" s="64" t="e">
        <f>#REF!</f>
        <v>#REF!</v>
      </c>
      <c r="H33" s="47" t="e">
        <f>#REF!</f>
        <v>#REF!</v>
      </c>
      <c r="I33" s="7"/>
      <c r="J33" s="7"/>
      <c r="K33" s="7"/>
      <c r="L33" s="7"/>
      <c r="M33" s="7"/>
    </row>
    <row r="34" spans="1:13" ht="17.25">
      <c r="A34" s="7"/>
      <c r="B34" s="45">
        <v>8</v>
      </c>
      <c r="C34" s="45" t="s">
        <v>2</v>
      </c>
      <c r="D34" s="56" t="e">
        <f>#REF!</f>
        <v>#REF!</v>
      </c>
      <c r="E34" s="57" t="str">
        <f>'Staff Details'!A22</f>
        <v>All Staff</v>
      </c>
      <c r="F34" s="64" t="e">
        <f>#REF!</f>
        <v>#REF!</v>
      </c>
      <c r="G34" s="64" t="e">
        <f>#REF!</f>
        <v>#REF!</v>
      </c>
      <c r="H34" s="102" t="e">
        <f>#REF!</f>
        <v>#REF!</v>
      </c>
      <c r="I34" s="7"/>
      <c r="J34" s="7"/>
      <c r="K34" s="7"/>
      <c r="L34" s="7"/>
      <c r="M34" s="7"/>
    </row>
    <row r="35" spans="1:13">
      <c r="A35" s="7"/>
      <c r="B35" s="7"/>
      <c r="C35" s="7"/>
      <c r="D35" s="15"/>
      <c r="E35" s="17"/>
      <c r="F35" s="15"/>
      <c r="G35" s="7"/>
      <c r="H35" s="7"/>
      <c r="I35" s="7"/>
      <c r="J35" s="7"/>
      <c r="K35" s="7"/>
      <c r="L35" s="7"/>
      <c r="M35" s="7"/>
    </row>
    <row r="36" spans="1:13" ht="15.75">
      <c r="A36" s="7"/>
      <c r="B36" s="146" t="s">
        <v>27</v>
      </c>
      <c r="C36" s="146" t="s">
        <v>44</v>
      </c>
      <c r="D36" s="216" t="s">
        <v>46</v>
      </c>
      <c r="E36" s="147" t="s">
        <v>8</v>
      </c>
      <c r="F36" s="146" t="s">
        <v>33</v>
      </c>
      <c r="G36" s="217" t="s">
        <v>50</v>
      </c>
      <c r="H36" s="217"/>
      <c r="I36" s="217"/>
      <c r="J36" s="217"/>
      <c r="K36" s="217"/>
      <c r="L36" s="217"/>
      <c r="M36" s="217"/>
    </row>
    <row r="37" spans="1:13" ht="15.75">
      <c r="A37" s="7"/>
      <c r="B37" s="146" t="s">
        <v>28</v>
      </c>
      <c r="C37" s="146" t="s">
        <v>45</v>
      </c>
      <c r="D37" s="216"/>
      <c r="E37" s="147" t="s">
        <v>47</v>
      </c>
      <c r="F37" s="146" t="s">
        <v>48</v>
      </c>
      <c r="G37" s="217"/>
      <c r="H37" s="217"/>
      <c r="I37" s="217"/>
      <c r="J37" s="217"/>
      <c r="K37" s="217"/>
      <c r="L37" s="217"/>
      <c r="M37" s="217"/>
    </row>
    <row r="38" spans="1:13" ht="31.5">
      <c r="A38" s="7"/>
      <c r="B38" s="148"/>
      <c r="C38" s="148"/>
      <c r="D38" s="216"/>
      <c r="E38" s="149"/>
      <c r="F38" s="146" t="s">
        <v>49</v>
      </c>
      <c r="G38" s="146">
        <v>66</v>
      </c>
      <c r="H38" s="146">
        <v>60</v>
      </c>
      <c r="I38" s="146">
        <v>55</v>
      </c>
      <c r="J38" s="146">
        <v>50</v>
      </c>
      <c r="K38" s="146">
        <v>41</v>
      </c>
      <c r="L38" s="216">
        <v>40</v>
      </c>
      <c r="M38" s="146" t="s">
        <v>52</v>
      </c>
    </row>
    <row r="39" spans="1:13" ht="15.75">
      <c r="A39" s="7"/>
      <c r="B39" s="148"/>
      <c r="C39" s="148"/>
      <c r="D39" s="216"/>
      <c r="E39" s="149"/>
      <c r="F39" s="150"/>
      <c r="G39" s="146" t="s">
        <v>51</v>
      </c>
      <c r="H39" s="146" t="s">
        <v>51</v>
      </c>
      <c r="I39" s="146" t="s">
        <v>51</v>
      </c>
      <c r="J39" s="146" t="s">
        <v>51</v>
      </c>
      <c r="K39" s="146" t="s">
        <v>51</v>
      </c>
      <c r="L39" s="216"/>
      <c r="M39" s="146">
        <v>40</v>
      </c>
    </row>
    <row r="40" spans="1:13" ht="15.75">
      <c r="A40" s="7"/>
      <c r="B40" s="148"/>
      <c r="C40" s="148"/>
      <c r="D40" s="216"/>
      <c r="E40" s="149"/>
      <c r="F40" s="150"/>
      <c r="G40" s="146">
        <v>100</v>
      </c>
      <c r="H40" s="146">
        <v>65</v>
      </c>
      <c r="I40" s="146">
        <v>59</v>
      </c>
      <c r="J40" s="146">
        <v>54</v>
      </c>
      <c r="K40" s="146">
        <v>49</v>
      </c>
      <c r="L40" s="216"/>
      <c r="M40" s="146" t="s">
        <v>53</v>
      </c>
    </row>
    <row r="41" spans="1:13" ht="15.75">
      <c r="A41" s="7"/>
      <c r="B41" s="148"/>
      <c r="C41" s="148"/>
      <c r="D41" s="216"/>
      <c r="E41" s="149"/>
      <c r="F41" s="150"/>
      <c r="G41" s="148"/>
      <c r="H41" s="148"/>
      <c r="I41" s="148"/>
      <c r="J41" s="148"/>
      <c r="K41" s="148"/>
      <c r="L41" s="216"/>
      <c r="M41" s="146"/>
    </row>
    <row r="42" spans="1:13" ht="17.25">
      <c r="A42" s="7"/>
      <c r="B42" s="151">
        <v>1</v>
      </c>
      <c r="C42" s="44" t="str">
        <f>E27</f>
        <v>Mrs.Alapanawar  P.B.</v>
      </c>
      <c r="D42" s="75" t="e">
        <f>D27</f>
        <v>#REF!</v>
      </c>
      <c r="E42" s="47" t="e">
        <f>H27</f>
        <v>#REF!</v>
      </c>
      <c r="F42" s="75" t="e">
        <f>F27</f>
        <v>#REF!</v>
      </c>
      <c r="G42" s="151" t="e">
        <f>#REF!</f>
        <v>#REF!</v>
      </c>
      <c r="H42" s="151" t="e">
        <f>#REF!</f>
        <v>#REF!</v>
      </c>
      <c r="I42" s="151" t="e">
        <f>#REF!</f>
        <v>#REF!</v>
      </c>
      <c r="J42" s="151" t="e">
        <f>#REF!</f>
        <v>#REF!</v>
      </c>
      <c r="K42" s="151" t="e">
        <f>#REF!</f>
        <v>#REF!</v>
      </c>
      <c r="L42" s="151" t="e">
        <f>#REF!</f>
        <v>#REF!</v>
      </c>
      <c r="M42" s="151" t="e">
        <f>#REF!</f>
        <v>#REF!</v>
      </c>
    </row>
    <row r="43" spans="1:13" ht="17.25">
      <c r="A43" s="7"/>
      <c r="B43" s="151">
        <v>2</v>
      </c>
      <c r="C43" s="44" t="str">
        <f>E28</f>
        <v>Mrs.Pawar P.Y.</v>
      </c>
      <c r="D43" s="75" t="e">
        <f>D28</f>
        <v>#REF!</v>
      </c>
      <c r="E43" s="47" t="e">
        <f t="shared" ref="E43:E46" si="0">H28</f>
        <v>#REF!</v>
      </c>
      <c r="F43" s="75" t="e">
        <f t="shared" ref="F43:F46" si="1">F28</f>
        <v>#REF!</v>
      </c>
      <c r="G43" s="151" t="e">
        <f>#REF!</f>
        <v>#REF!</v>
      </c>
      <c r="H43" s="151" t="e">
        <f>#REF!</f>
        <v>#REF!</v>
      </c>
      <c r="I43" s="151" t="e">
        <f>#REF!</f>
        <v>#REF!</v>
      </c>
      <c r="J43" s="151" t="e">
        <f>#REF!</f>
        <v>#REF!</v>
      </c>
      <c r="K43" s="151" t="e">
        <f>#REF!</f>
        <v>#REF!</v>
      </c>
      <c r="L43" s="151" t="e">
        <f>#REF!</f>
        <v>#REF!</v>
      </c>
      <c r="M43" s="151" t="e">
        <f>#REF!</f>
        <v>#REF!</v>
      </c>
    </row>
    <row r="44" spans="1:13" ht="17.25">
      <c r="A44" s="7"/>
      <c r="B44" s="151">
        <v>3</v>
      </c>
      <c r="C44" s="44" t="str">
        <f>E29</f>
        <v>Mrs.Bangare P.S.</v>
      </c>
      <c r="D44" s="75" t="e">
        <f>D29</f>
        <v>#REF!</v>
      </c>
      <c r="E44" s="47" t="e">
        <f t="shared" si="0"/>
        <v>#REF!</v>
      </c>
      <c r="F44" s="75" t="e">
        <f t="shared" si="1"/>
        <v>#REF!</v>
      </c>
      <c r="G44" s="151" t="e">
        <f>#REF!</f>
        <v>#REF!</v>
      </c>
      <c r="H44" s="151" t="e">
        <f>#REF!</f>
        <v>#REF!</v>
      </c>
      <c r="I44" s="151" t="e">
        <f>#REF!</f>
        <v>#REF!</v>
      </c>
      <c r="J44" s="151" t="e">
        <f>#REF!</f>
        <v>#REF!</v>
      </c>
      <c r="K44" s="151" t="e">
        <f>#REF!</f>
        <v>#REF!</v>
      </c>
      <c r="L44" s="151" t="e">
        <f>#REF!</f>
        <v>#REF!</v>
      </c>
      <c r="M44" s="151" t="e">
        <f>#REF!</f>
        <v>#REF!</v>
      </c>
    </row>
    <row r="45" spans="1:13" ht="17.25">
      <c r="A45" s="7"/>
      <c r="B45" s="151">
        <v>4</v>
      </c>
      <c r="C45" s="44" t="str">
        <f>E30</f>
        <v>Mr.M.K.Nivangune</v>
      </c>
      <c r="D45" s="75" t="e">
        <f>D30</f>
        <v>#REF!</v>
      </c>
      <c r="E45" s="47" t="e">
        <f t="shared" si="0"/>
        <v>#REF!</v>
      </c>
      <c r="F45" s="75" t="e">
        <f t="shared" si="1"/>
        <v>#REF!</v>
      </c>
      <c r="G45" s="151" t="e">
        <f>#REF!</f>
        <v>#REF!</v>
      </c>
      <c r="H45" s="151" t="e">
        <f>#REF!</f>
        <v>#REF!</v>
      </c>
      <c r="I45" s="151" t="e">
        <f>#REF!</f>
        <v>#REF!</v>
      </c>
      <c r="J45" s="151" t="e">
        <f>#REF!</f>
        <v>#REF!</v>
      </c>
      <c r="K45" s="151" t="e">
        <f>#REF!</f>
        <v>#REF!</v>
      </c>
      <c r="L45" s="151" t="e">
        <f>#REF!</f>
        <v>#REF!</v>
      </c>
      <c r="M45" s="151" t="e">
        <f>#REF!</f>
        <v>#REF!</v>
      </c>
    </row>
    <row r="46" spans="1:13" ht="17.25">
      <c r="A46" s="7"/>
      <c r="B46" s="151">
        <v>5</v>
      </c>
      <c r="C46" s="44" t="str">
        <f>E31</f>
        <v>Mr.S.L.Bangare</v>
      </c>
      <c r="D46" s="75" t="e">
        <f>D31</f>
        <v>#REF!</v>
      </c>
      <c r="E46" s="47" t="e">
        <f t="shared" si="0"/>
        <v>#REF!</v>
      </c>
      <c r="F46" s="75" t="e">
        <f t="shared" si="1"/>
        <v>#REF!</v>
      </c>
      <c r="G46" s="151" t="e">
        <f>#REF!</f>
        <v>#REF!</v>
      </c>
      <c r="H46" s="151" t="e">
        <f>#REF!</f>
        <v>#REF!</v>
      </c>
      <c r="I46" s="151" t="e">
        <f>#REF!</f>
        <v>#REF!</v>
      </c>
      <c r="J46" s="151" t="e">
        <f>#REF!</f>
        <v>#REF!</v>
      </c>
      <c r="K46" s="151" t="e">
        <f>#REF!</f>
        <v>#REF!</v>
      </c>
      <c r="L46" s="151" t="e">
        <f>#REF!</f>
        <v>#REF!</v>
      </c>
      <c r="M46" s="151" t="e">
        <f>#REF!</f>
        <v>#REF!</v>
      </c>
    </row>
    <row r="47" spans="1:13">
      <c r="A47" s="7"/>
      <c r="B47" s="7"/>
      <c r="C47" s="7"/>
      <c r="D47" s="15"/>
      <c r="E47" s="17"/>
      <c r="F47" s="15"/>
      <c r="G47" s="7"/>
      <c r="H47" s="7"/>
      <c r="I47" s="7"/>
      <c r="J47" s="7"/>
      <c r="K47" s="7"/>
      <c r="L47" s="7"/>
      <c r="M47" s="7"/>
    </row>
    <row r="48" spans="1:13">
      <c r="A48" s="7"/>
      <c r="B48" s="7"/>
      <c r="C48" s="145" t="s">
        <v>114</v>
      </c>
      <c r="D48" s="104"/>
      <c r="E48" s="105"/>
      <c r="F48" s="106"/>
      <c r="G48" s="7"/>
      <c r="H48" s="7"/>
      <c r="I48" s="7"/>
      <c r="J48" s="7"/>
      <c r="K48" s="7"/>
      <c r="L48" s="7"/>
      <c r="M48" s="7"/>
    </row>
    <row r="49" spans="1:13">
      <c r="A49" s="7"/>
      <c r="B49" s="7"/>
      <c r="C49" s="103"/>
      <c r="D49" s="104"/>
      <c r="E49" s="139" t="s">
        <v>151</v>
      </c>
      <c r="F49" s="140" t="s">
        <v>152</v>
      </c>
      <c r="G49" s="141" t="s">
        <v>8</v>
      </c>
      <c r="H49" s="7"/>
      <c r="I49" s="7"/>
      <c r="J49" s="7"/>
      <c r="K49" s="7"/>
      <c r="L49" s="7"/>
      <c r="M49" s="7"/>
    </row>
    <row r="50" spans="1:13">
      <c r="A50" s="7"/>
      <c r="B50" s="7"/>
      <c r="C50" s="103"/>
      <c r="D50" s="104"/>
      <c r="E50" s="59" t="e">
        <f>#REF!</f>
        <v>#REF!</v>
      </c>
      <c r="F50" s="142" t="e">
        <f>#REF!</f>
        <v>#REF!</v>
      </c>
      <c r="G50" s="143" t="e">
        <f>#REF!</f>
        <v>#REF!</v>
      </c>
      <c r="H50" s="7"/>
      <c r="I50" s="7"/>
      <c r="J50" s="7"/>
      <c r="K50" s="7"/>
      <c r="L50" s="7"/>
      <c r="M50" s="7"/>
    </row>
    <row r="51" spans="1:13">
      <c r="E51" s="59" t="e">
        <f>#REF!</f>
        <v>#REF!</v>
      </c>
      <c r="F51" s="56" t="e">
        <f>#REF!</f>
        <v>#REF!</v>
      </c>
      <c r="G51" s="144" t="e">
        <f>#REF!</f>
        <v>#REF!</v>
      </c>
    </row>
    <row r="52" spans="1:13">
      <c r="E52" s="59" t="e">
        <f>#REF!</f>
        <v>#REF!</v>
      </c>
      <c r="F52" s="56" t="e">
        <f>#REF!</f>
        <v>#REF!</v>
      </c>
      <c r="G52" s="144" t="e">
        <f>#REF!</f>
        <v>#REF!</v>
      </c>
    </row>
    <row r="53" spans="1:13">
      <c r="E53" s="59" t="e">
        <f>#REF!</f>
        <v>#REF!</v>
      </c>
      <c r="F53" s="56" t="e">
        <f>#REF!</f>
        <v>#REF!</v>
      </c>
      <c r="G53" s="144" t="e">
        <f>#REF!</f>
        <v>#REF!</v>
      </c>
    </row>
    <row r="54" spans="1:13">
      <c r="E54" s="59" t="e">
        <f>#REF!</f>
        <v>#REF!</v>
      </c>
      <c r="F54" s="56" t="e">
        <f>#REF!</f>
        <v>#REF!</v>
      </c>
      <c r="G54" s="144" t="e">
        <f>#REF!</f>
        <v>#REF!</v>
      </c>
    </row>
  </sheetData>
  <mergeCells count="5">
    <mergeCell ref="C1:F1"/>
    <mergeCell ref="H24:H26"/>
    <mergeCell ref="D36:D41"/>
    <mergeCell ref="G36:M37"/>
    <mergeCell ref="L38:L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2"/>
  <sheetViews>
    <sheetView topLeftCell="A7" workbookViewId="0">
      <selection activeCell="A25" sqref="A25"/>
    </sheetView>
  </sheetViews>
  <sheetFormatPr defaultRowHeight="15"/>
  <cols>
    <col min="1" max="1" width="32.85546875" customWidth="1"/>
    <col min="2" max="2" width="33" customWidth="1"/>
  </cols>
  <sheetData>
    <row r="1" spans="1:3" ht="15.75" thickBot="1"/>
    <row r="2" spans="1:3">
      <c r="A2" s="218" t="s">
        <v>306</v>
      </c>
      <c r="B2" s="219"/>
    </row>
    <row r="3" spans="1:3">
      <c r="A3" s="65" t="s">
        <v>95</v>
      </c>
      <c r="B3" s="65" t="s">
        <v>94</v>
      </c>
    </row>
    <row r="4" spans="1:3">
      <c r="A4" s="67" t="s">
        <v>143</v>
      </c>
      <c r="B4" s="66" t="s">
        <v>120</v>
      </c>
    </row>
    <row r="5" spans="1:3">
      <c r="A5" s="72" t="s">
        <v>148</v>
      </c>
      <c r="B5" s="66" t="s">
        <v>121</v>
      </c>
    </row>
    <row r="6" spans="1:3">
      <c r="A6" s="66" t="s">
        <v>149</v>
      </c>
      <c r="B6" s="66" t="s">
        <v>124</v>
      </c>
    </row>
    <row r="7" spans="1:3">
      <c r="A7" s="67" t="s">
        <v>304</v>
      </c>
      <c r="B7" s="66" t="s">
        <v>119</v>
      </c>
      <c r="C7" s="100"/>
    </row>
    <row r="8" spans="1:3">
      <c r="A8" s="67" t="s">
        <v>303</v>
      </c>
      <c r="B8" s="68" t="s">
        <v>127</v>
      </c>
    </row>
    <row r="9" spans="1:3">
      <c r="A9" s="67" t="s">
        <v>143</v>
      </c>
      <c r="B9" s="66" t="s">
        <v>122</v>
      </c>
    </row>
    <row r="10" spans="1:3">
      <c r="A10" s="67" t="s">
        <v>304</v>
      </c>
      <c r="B10" s="66" t="s">
        <v>123</v>
      </c>
    </row>
    <row r="11" spans="1:3">
      <c r="A11" s="66" t="s">
        <v>149</v>
      </c>
      <c r="B11" s="66" t="s">
        <v>128</v>
      </c>
    </row>
    <row r="12" spans="1:3" ht="15.75" thickBot="1">
      <c r="A12" s="69"/>
      <c r="B12" s="69"/>
    </row>
    <row r="13" spans="1:3">
      <c r="A13" s="218" t="s">
        <v>305</v>
      </c>
      <c r="B13" s="219"/>
    </row>
    <row r="14" spans="1:3">
      <c r="A14" s="65" t="s">
        <v>95</v>
      </c>
      <c r="B14" s="65" t="s">
        <v>94</v>
      </c>
    </row>
    <row r="15" spans="1:3">
      <c r="A15" s="67" t="s">
        <v>143</v>
      </c>
      <c r="B15" s="70" t="s">
        <v>146</v>
      </c>
    </row>
    <row r="16" spans="1:3">
      <c r="A16" s="66" t="s">
        <v>149</v>
      </c>
      <c r="B16" s="70" t="s">
        <v>125</v>
      </c>
      <c r="C16" s="101"/>
    </row>
    <row r="17" spans="1:2">
      <c r="A17" s="67" t="s">
        <v>304</v>
      </c>
      <c r="B17" s="99" t="s">
        <v>131</v>
      </c>
    </row>
    <row r="18" spans="1:2">
      <c r="A18" s="98" t="s">
        <v>144</v>
      </c>
      <c r="B18" s="99" t="s">
        <v>132</v>
      </c>
    </row>
    <row r="19" spans="1:2">
      <c r="A19" s="66" t="s">
        <v>145</v>
      </c>
      <c r="B19" s="70" t="s">
        <v>126</v>
      </c>
    </row>
    <row r="20" spans="1:2">
      <c r="A20" s="67" t="s">
        <v>307</v>
      </c>
      <c r="B20" s="70" t="s">
        <v>133</v>
      </c>
    </row>
    <row r="21" spans="1:2">
      <c r="A21" s="66" t="s">
        <v>147</v>
      </c>
      <c r="B21" s="70" t="s">
        <v>139</v>
      </c>
    </row>
    <row r="22" spans="1:2">
      <c r="A22" s="67" t="s">
        <v>129</v>
      </c>
      <c r="B22" s="71" t="s">
        <v>130</v>
      </c>
    </row>
  </sheetData>
  <mergeCells count="2">
    <mergeCell ref="A2:B2"/>
    <mergeCell ref="A13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Q90"/>
  <sheetViews>
    <sheetView zoomScale="80" zoomScaleNormal="80" workbookViewId="0">
      <selection activeCell="Z12" sqref="Z12"/>
    </sheetView>
  </sheetViews>
  <sheetFormatPr defaultRowHeight="15"/>
  <cols>
    <col min="2" max="2" width="15.140625" style="24" customWidth="1"/>
    <col min="3" max="3" width="37.7109375" customWidth="1"/>
    <col min="18" max="18" width="10.42578125" customWidth="1"/>
    <col min="19" max="19" width="31.5703125" customWidth="1"/>
  </cols>
  <sheetData>
    <row r="1" spans="1:43" ht="19.5" thickTop="1">
      <c r="A1" s="56"/>
      <c r="B1" s="56"/>
      <c r="C1" s="177" t="s">
        <v>302</v>
      </c>
      <c r="D1" s="205" t="s">
        <v>5</v>
      </c>
      <c r="E1" s="206"/>
      <c r="F1" s="206"/>
      <c r="G1" s="206"/>
      <c r="H1" s="206"/>
      <c r="I1" s="206"/>
      <c r="J1" s="206"/>
      <c r="K1" s="206"/>
      <c r="L1" s="206"/>
      <c r="M1" s="206"/>
      <c r="N1" s="172"/>
      <c r="O1" s="172"/>
      <c r="P1" s="114">
        <v>750</v>
      </c>
      <c r="Q1" s="206" t="s">
        <v>5</v>
      </c>
      <c r="R1" s="206"/>
      <c r="S1" s="206"/>
      <c r="T1" s="206"/>
      <c r="U1" s="207"/>
      <c r="V1" s="220" t="s">
        <v>93</v>
      </c>
      <c r="W1" s="221"/>
      <c r="X1" s="221"/>
      <c r="Y1" s="221"/>
      <c r="Z1" s="221"/>
      <c r="AA1" s="221"/>
      <c r="AB1" s="221"/>
      <c r="AC1" s="222"/>
      <c r="AD1" s="187">
        <v>800</v>
      </c>
      <c r="AE1" s="187">
        <v>1500</v>
      </c>
      <c r="AF1" s="187"/>
      <c r="AG1" s="187"/>
      <c r="AH1" s="188"/>
      <c r="AI1" s="187"/>
      <c r="AJ1" s="188"/>
      <c r="AK1" s="187"/>
      <c r="AL1" s="187"/>
      <c r="AM1" s="187"/>
      <c r="AN1" s="189"/>
      <c r="AO1" s="190"/>
      <c r="AP1" s="191"/>
    </row>
    <row r="2" spans="1:43" ht="30">
      <c r="A2" s="77" t="s">
        <v>10</v>
      </c>
      <c r="B2" s="76" t="s">
        <v>0</v>
      </c>
      <c r="C2" s="108" t="s">
        <v>1</v>
      </c>
      <c r="D2" s="115" t="s">
        <v>99</v>
      </c>
      <c r="E2" s="50" t="s">
        <v>100</v>
      </c>
      <c r="F2" s="50" t="s">
        <v>101</v>
      </c>
      <c r="G2" s="50" t="s">
        <v>98</v>
      </c>
      <c r="H2" s="50" t="s">
        <v>106</v>
      </c>
      <c r="I2" s="50" t="s">
        <v>117</v>
      </c>
      <c r="J2" s="50" t="s">
        <v>118</v>
      </c>
      <c r="K2" s="50" t="s">
        <v>115</v>
      </c>
      <c r="L2" s="50" t="s">
        <v>116</v>
      </c>
      <c r="M2" s="50" t="s">
        <v>108</v>
      </c>
      <c r="N2" s="50" t="s">
        <v>109</v>
      </c>
      <c r="O2" s="50" t="s">
        <v>153</v>
      </c>
      <c r="P2" s="77" t="s">
        <v>3</v>
      </c>
      <c r="Q2" s="77" t="s">
        <v>8</v>
      </c>
      <c r="R2" s="77" t="s">
        <v>11</v>
      </c>
      <c r="S2" s="77" t="s">
        <v>9</v>
      </c>
      <c r="T2" s="77"/>
      <c r="U2" s="77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3"/>
      <c r="AN2" s="193"/>
      <c r="AO2" s="193"/>
      <c r="AP2" s="193"/>
      <c r="AQ2" s="194"/>
    </row>
    <row r="3" spans="1:43">
      <c r="A3" s="21"/>
      <c r="B3" s="21"/>
      <c r="C3" s="109" t="s">
        <v>6</v>
      </c>
      <c r="D3" s="117">
        <v>100</v>
      </c>
      <c r="E3" s="21">
        <v>100</v>
      </c>
      <c r="F3" s="21">
        <v>100</v>
      </c>
      <c r="G3" s="21">
        <v>100</v>
      </c>
      <c r="H3" s="21">
        <v>100</v>
      </c>
      <c r="I3" s="21">
        <v>25</v>
      </c>
      <c r="J3" s="21">
        <v>50</v>
      </c>
      <c r="K3" s="21">
        <v>25</v>
      </c>
      <c r="L3" s="21">
        <v>50</v>
      </c>
      <c r="M3" s="21">
        <v>25</v>
      </c>
      <c r="N3" s="52">
        <v>50</v>
      </c>
      <c r="O3" s="52">
        <v>25</v>
      </c>
      <c r="P3" s="21">
        <f>SUM(D3:O3)</f>
        <v>750</v>
      </c>
      <c r="Q3" s="21"/>
      <c r="R3" s="21"/>
      <c r="S3" s="21"/>
      <c r="T3" s="21"/>
      <c r="U3" s="21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3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4"/>
    </row>
    <row r="4" spans="1:43" ht="30">
      <c r="A4" s="21"/>
      <c r="B4" s="167"/>
      <c r="C4" s="168" t="s">
        <v>7</v>
      </c>
      <c r="D4" s="117">
        <v>40</v>
      </c>
      <c r="E4" s="21">
        <v>40</v>
      </c>
      <c r="F4" s="21">
        <v>40</v>
      </c>
      <c r="G4" s="21">
        <v>40</v>
      </c>
      <c r="H4" s="21">
        <v>40</v>
      </c>
      <c r="I4" s="21">
        <v>10</v>
      </c>
      <c r="J4" s="21">
        <v>20</v>
      </c>
      <c r="K4" s="21">
        <v>10</v>
      </c>
      <c r="L4" s="21">
        <v>20</v>
      </c>
      <c r="M4" s="21">
        <v>10</v>
      </c>
      <c r="N4" s="21">
        <v>20</v>
      </c>
      <c r="O4" s="21">
        <v>10</v>
      </c>
      <c r="P4" s="21">
        <f t="shared" ref="P4" si="0">SUM(D4:O4)</f>
        <v>300</v>
      </c>
      <c r="Q4" s="21"/>
      <c r="R4" s="21"/>
      <c r="S4" s="21"/>
      <c r="T4" s="78" t="s">
        <v>15</v>
      </c>
      <c r="U4" s="78" t="s">
        <v>16</v>
      </c>
      <c r="V4" s="193"/>
      <c r="W4" s="195"/>
      <c r="X4" s="195"/>
      <c r="Y4" s="195"/>
      <c r="Z4" s="195"/>
      <c r="AA4" s="195"/>
      <c r="AB4" s="195"/>
      <c r="AC4" s="195"/>
      <c r="AD4" s="195"/>
      <c r="AE4" s="195"/>
      <c r="AF4" s="193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4"/>
    </row>
    <row r="5" spans="1:43" s="185" customFormat="1">
      <c r="A5" s="181">
        <v>1</v>
      </c>
      <c r="B5" s="182" t="s">
        <v>193</v>
      </c>
      <c r="C5" s="183" t="s">
        <v>248</v>
      </c>
      <c r="D5" s="184">
        <v>57</v>
      </c>
      <c r="E5" s="136">
        <v>65</v>
      </c>
      <c r="F5" s="136">
        <v>84</v>
      </c>
      <c r="G5" s="136">
        <v>61</v>
      </c>
      <c r="H5" s="136">
        <v>71</v>
      </c>
      <c r="I5" s="136">
        <v>23</v>
      </c>
      <c r="J5" s="136">
        <v>32</v>
      </c>
      <c r="K5" s="136">
        <v>23</v>
      </c>
      <c r="L5" s="136">
        <v>43</v>
      </c>
      <c r="M5" s="136">
        <v>23</v>
      </c>
      <c r="N5" s="136">
        <v>40</v>
      </c>
      <c r="O5" s="136">
        <v>23</v>
      </c>
      <c r="P5" s="28">
        <f t="shared" ref="P5:P36" si="1">SUM(D5:O5)</f>
        <v>545</v>
      </c>
      <c r="Q5" s="138">
        <f t="shared" ref="Q5:Q36" si="2">P5*100/$P$1</f>
        <v>72.666666666666671</v>
      </c>
      <c r="R5" s="28" t="str">
        <f t="shared" ref="R5:R36" si="3">IF(AND(T5=0,U5=0),"PASS","FAIL")</f>
        <v>PASS</v>
      </c>
      <c r="S5" s="28" t="str">
        <f t="shared" ref="S5:S36" si="4">IF(R5="FAIL","FAIL",IF(Q5&gt;=66,"FIRST CLASS WITH DISTINCTION",IF(Q5&gt;=60,"FIRST CLASS",IF(Q5&gt;=55,"HIGHER SECOND CLASS",IF(Q5&gt;=50,"SECOND CLASS",IF(Q5&gt;=40,"PASS CLASS"))))))</f>
        <v>FIRST CLASS WITH DISTINCTION</v>
      </c>
      <c r="T5" s="137">
        <f t="shared" ref="T5:T36" si="5">COUNTIF(D5:H5,"&lt;40")+COUNTIF(D5:H5,"AA")</f>
        <v>0</v>
      </c>
      <c r="U5" s="137">
        <f t="shared" ref="U5:U36" si="6">COUNTIF(J5,"&lt;20")+COUNTIF(L5,"&lt;20")+COUNTIF(N5,"&lt;20")+COUNTIF(J5,"AA")+COUNTIF(L5,"AA")+COUNTIF(N5,"AA")</f>
        <v>0</v>
      </c>
      <c r="V5" s="195"/>
      <c r="W5" s="196"/>
      <c r="X5" s="196"/>
      <c r="Y5" s="196"/>
      <c r="Z5" s="196"/>
      <c r="AA5" s="196"/>
      <c r="AB5" s="196"/>
      <c r="AC5" s="196"/>
      <c r="AD5" s="196"/>
      <c r="AE5" s="196"/>
      <c r="AF5" s="196"/>
      <c r="AG5" s="197"/>
      <c r="AH5" s="195"/>
      <c r="AI5" s="194"/>
      <c r="AJ5" s="198"/>
      <c r="AK5" s="195"/>
      <c r="AL5" s="195"/>
      <c r="AM5" s="197"/>
      <c r="AN5" s="197"/>
      <c r="AO5" s="199"/>
      <c r="AP5" s="200"/>
      <c r="AQ5" s="194"/>
    </row>
    <row r="6" spans="1:43" s="185" customFormat="1">
      <c r="A6" s="181">
        <v>2</v>
      </c>
      <c r="B6" s="182" t="s">
        <v>268</v>
      </c>
      <c r="C6" s="183" t="s">
        <v>278</v>
      </c>
      <c r="D6" s="184">
        <v>60</v>
      </c>
      <c r="E6" s="136">
        <v>44</v>
      </c>
      <c r="F6" s="136">
        <v>64</v>
      </c>
      <c r="G6" s="186">
        <v>67</v>
      </c>
      <c r="H6" s="136">
        <v>60</v>
      </c>
      <c r="I6" s="136">
        <v>23</v>
      </c>
      <c r="J6" s="186">
        <v>45</v>
      </c>
      <c r="K6" s="136">
        <v>23</v>
      </c>
      <c r="L6" s="186">
        <v>42</v>
      </c>
      <c r="M6" s="136">
        <v>23</v>
      </c>
      <c r="N6" s="136">
        <v>44</v>
      </c>
      <c r="O6" s="136">
        <v>23</v>
      </c>
      <c r="P6" s="28">
        <f t="shared" si="1"/>
        <v>518</v>
      </c>
      <c r="Q6" s="138">
        <f t="shared" si="2"/>
        <v>69.066666666666663</v>
      </c>
      <c r="R6" s="28" t="str">
        <f t="shared" si="3"/>
        <v>PASS</v>
      </c>
      <c r="S6" s="28" t="str">
        <f t="shared" si="4"/>
        <v>FIRST CLASS WITH DISTINCTION</v>
      </c>
      <c r="T6" s="137">
        <f t="shared" si="5"/>
        <v>0</v>
      </c>
      <c r="U6" s="137">
        <f t="shared" si="6"/>
        <v>0</v>
      </c>
      <c r="V6" s="195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7"/>
      <c r="AH6" s="195"/>
      <c r="AI6" s="194"/>
      <c r="AJ6" s="198"/>
      <c r="AK6" s="195"/>
      <c r="AL6" s="195"/>
      <c r="AM6" s="197"/>
      <c r="AN6" s="197"/>
      <c r="AO6" s="199"/>
      <c r="AP6" s="200"/>
      <c r="AQ6" s="194"/>
    </row>
    <row r="7" spans="1:43" s="185" customFormat="1">
      <c r="A7" s="181">
        <v>3</v>
      </c>
      <c r="B7" s="182" t="s">
        <v>273</v>
      </c>
      <c r="C7" s="183" t="s">
        <v>283</v>
      </c>
      <c r="D7" s="184">
        <v>51</v>
      </c>
      <c r="E7" s="136">
        <v>54</v>
      </c>
      <c r="F7" s="136">
        <v>77</v>
      </c>
      <c r="G7" s="136">
        <v>64</v>
      </c>
      <c r="H7" s="136">
        <v>60</v>
      </c>
      <c r="I7" s="136">
        <v>23</v>
      </c>
      <c r="J7" s="136">
        <v>40</v>
      </c>
      <c r="K7" s="136">
        <v>23</v>
      </c>
      <c r="L7" s="136">
        <v>42</v>
      </c>
      <c r="M7" s="136">
        <v>21</v>
      </c>
      <c r="N7" s="136">
        <v>32</v>
      </c>
      <c r="O7" s="136">
        <v>23</v>
      </c>
      <c r="P7" s="28">
        <f t="shared" si="1"/>
        <v>510</v>
      </c>
      <c r="Q7" s="138">
        <f t="shared" si="2"/>
        <v>68</v>
      </c>
      <c r="R7" s="28" t="str">
        <f t="shared" si="3"/>
        <v>PASS</v>
      </c>
      <c r="S7" s="28" t="str">
        <f t="shared" si="4"/>
        <v>FIRST CLASS WITH DISTINCTION</v>
      </c>
      <c r="T7" s="137">
        <f t="shared" si="5"/>
        <v>0</v>
      </c>
      <c r="U7" s="137">
        <f t="shared" si="6"/>
        <v>0</v>
      </c>
      <c r="V7" s="195"/>
      <c r="W7" s="196"/>
      <c r="X7" s="196"/>
      <c r="Y7" s="196"/>
      <c r="Z7" s="196"/>
      <c r="AA7" s="196"/>
      <c r="AB7" s="196"/>
      <c r="AC7" s="196"/>
      <c r="AD7" s="196"/>
      <c r="AE7" s="196"/>
      <c r="AF7" s="196"/>
      <c r="AG7" s="197"/>
      <c r="AH7" s="195"/>
      <c r="AI7" s="194"/>
      <c r="AJ7" s="198"/>
      <c r="AK7" s="195"/>
      <c r="AL7" s="195"/>
      <c r="AM7" s="197"/>
      <c r="AN7" s="197"/>
      <c r="AO7" s="199"/>
      <c r="AP7" s="200"/>
      <c r="AQ7" s="194"/>
    </row>
    <row r="8" spans="1:43" s="185" customFormat="1">
      <c r="A8" s="181">
        <v>4</v>
      </c>
      <c r="B8" s="182" t="s">
        <v>187</v>
      </c>
      <c r="C8" s="183" t="s">
        <v>235</v>
      </c>
      <c r="D8" s="184">
        <v>63</v>
      </c>
      <c r="E8" s="136">
        <v>57</v>
      </c>
      <c r="F8" s="136">
        <v>66</v>
      </c>
      <c r="G8" s="136">
        <v>54</v>
      </c>
      <c r="H8" s="136">
        <v>52</v>
      </c>
      <c r="I8" s="136">
        <v>23</v>
      </c>
      <c r="J8" s="136">
        <v>45</v>
      </c>
      <c r="K8" s="136">
        <v>23</v>
      </c>
      <c r="L8" s="136">
        <v>42</v>
      </c>
      <c r="M8" s="136">
        <v>23</v>
      </c>
      <c r="N8" s="136">
        <v>38</v>
      </c>
      <c r="O8" s="136">
        <v>23</v>
      </c>
      <c r="P8" s="28">
        <f t="shared" si="1"/>
        <v>509</v>
      </c>
      <c r="Q8" s="138">
        <f t="shared" si="2"/>
        <v>67.86666666666666</v>
      </c>
      <c r="R8" s="28" t="str">
        <f t="shared" si="3"/>
        <v>PASS</v>
      </c>
      <c r="S8" s="28" t="str">
        <f t="shared" si="4"/>
        <v>FIRST CLASS WITH DISTINCTION</v>
      </c>
      <c r="T8" s="137">
        <f t="shared" si="5"/>
        <v>0</v>
      </c>
      <c r="U8" s="137">
        <f t="shared" si="6"/>
        <v>0</v>
      </c>
      <c r="V8" s="195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7"/>
      <c r="AH8" s="195"/>
      <c r="AI8" s="194"/>
      <c r="AJ8" s="198"/>
      <c r="AK8" s="195"/>
      <c r="AL8" s="195"/>
      <c r="AM8" s="197"/>
      <c r="AN8" s="197"/>
      <c r="AO8" s="199"/>
      <c r="AP8" s="200"/>
      <c r="AQ8" s="194"/>
    </row>
    <row r="9" spans="1:43" s="185" customFormat="1">
      <c r="A9" s="181">
        <v>5</v>
      </c>
      <c r="B9" s="182" t="s">
        <v>244</v>
      </c>
      <c r="C9" s="183" t="s">
        <v>262</v>
      </c>
      <c r="D9" s="184">
        <v>49</v>
      </c>
      <c r="E9" s="136">
        <v>68</v>
      </c>
      <c r="F9" s="136">
        <v>59</v>
      </c>
      <c r="G9" s="136">
        <v>61</v>
      </c>
      <c r="H9" s="136">
        <v>55</v>
      </c>
      <c r="I9" s="136">
        <v>21</v>
      </c>
      <c r="J9" s="136">
        <v>41</v>
      </c>
      <c r="K9" s="136">
        <v>22</v>
      </c>
      <c r="L9" s="136">
        <v>40</v>
      </c>
      <c r="M9" s="136">
        <v>22</v>
      </c>
      <c r="N9" s="186">
        <v>39</v>
      </c>
      <c r="O9" s="186">
        <v>23</v>
      </c>
      <c r="P9" s="28">
        <f t="shared" si="1"/>
        <v>500</v>
      </c>
      <c r="Q9" s="138">
        <f t="shared" si="2"/>
        <v>66.666666666666671</v>
      </c>
      <c r="R9" s="28" t="str">
        <f t="shared" si="3"/>
        <v>PASS</v>
      </c>
      <c r="S9" s="28" t="str">
        <f t="shared" si="4"/>
        <v>FIRST CLASS WITH DISTINCTION</v>
      </c>
      <c r="T9" s="137">
        <f t="shared" si="5"/>
        <v>0</v>
      </c>
      <c r="U9" s="137">
        <f t="shared" si="6"/>
        <v>0</v>
      </c>
      <c r="V9" s="195"/>
      <c r="W9" s="196"/>
      <c r="X9" s="196"/>
      <c r="Y9" s="196"/>
      <c r="Z9" s="196"/>
      <c r="AA9" s="196"/>
      <c r="AB9" s="196"/>
      <c r="AC9" s="196"/>
      <c r="AD9" s="196"/>
      <c r="AE9" s="196"/>
      <c r="AF9" s="196"/>
      <c r="AG9" s="197"/>
      <c r="AH9" s="195"/>
      <c r="AI9" s="194"/>
      <c r="AJ9" s="198"/>
      <c r="AK9" s="195"/>
      <c r="AL9" s="195"/>
      <c r="AM9" s="197"/>
      <c r="AN9" s="197"/>
      <c r="AO9" s="199"/>
      <c r="AP9" s="200"/>
      <c r="AQ9" s="194"/>
    </row>
    <row r="10" spans="1:43">
      <c r="A10" s="164">
        <v>6</v>
      </c>
      <c r="B10" s="178" t="s">
        <v>191</v>
      </c>
      <c r="C10" s="169" t="s">
        <v>246</v>
      </c>
      <c r="D10" s="165">
        <v>52</v>
      </c>
      <c r="E10" s="60">
        <v>54</v>
      </c>
      <c r="F10" s="60">
        <v>65</v>
      </c>
      <c r="G10" s="60">
        <v>53</v>
      </c>
      <c r="H10" s="60">
        <v>45</v>
      </c>
      <c r="I10" s="60">
        <v>23</v>
      </c>
      <c r="J10" s="60">
        <v>45</v>
      </c>
      <c r="K10" s="60">
        <v>23</v>
      </c>
      <c r="L10" s="60">
        <v>46</v>
      </c>
      <c r="M10" s="60">
        <v>23</v>
      </c>
      <c r="N10" s="60">
        <v>43</v>
      </c>
      <c r="O10" s="60">
        <v>23</v>
      </c>
      <c r="P10" s="21">
        <f t="shared" si="1"/>
        <v>495</v>
      </c>
      <c r="Q10" s="62">
        <f t="shared" si="2"/>
        <v>66</v>
      </c>
      <c r="R10" s="21" t="str">
        <f t="shared" si="3"/>
        <v>PASS</v>
      </c>
      <c r="S10" s="21" t="str">
        <f t="shared" si="4"/>
        <v>FIRST CLASS WITH DISTINCTION</v>
      </c>
      <c r="T10" s="61">
        <f t="shared" si="5"/>
        <v>0</v>
      </c>
      <c r="U10" s="61">
        <f t="shared" si="6"/>
        <v>0</v>
      </c>
      <c r="V10" s="195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7"/>
      <c r="AH10" s="195"/>
      <c r="AI10" s="194"/>
      <c r="AJ10" s="198"/>
      <c r="AK10" s="195"/>
      <c r="AL10" s="195"/>
      <c r="AM10" s="197"/>
      <c r="AN10" s="197"/>
      <c r="AO10" s="199"/>
      <c r="AP10" s="200"/>
      <c r="AQ10" s="194"/>
    </row>
    <row r="11" spans="1:43">
      <c r="A11" s="164">
        <v>7</v>
      </c>
      <c r="B11" s="178" t="s">
        <v>183</v>
      </c>
      <c r="C11" s="169" t="s">
        <v>231</v>
      </c>
      <c r="D11" s="165">
        <v>52</v>
      </c>
      <c r="E11" s="60">
        <v>62</v>
      </c>
      <c r="F11" s="60">
        <v>66</v>
      </c>
      <c r="G11" s="60">
        <v>54</v>
      </c>
      <c r="H11" s="60">
        <v>55</v>
      </c>
      <c r="I11" s="60">
        <v>21</v>
      </c>
      <c r="J11" s="60">
        <v>35</v>
      </c>
      <c r="K11" s="60">
        <v>22</v>
      </c>
      <c r="L11" s="60">
        <v>42</v>
      </c>
      <c r="M11" s="60">
        <v>21</v>
      </c>
      <c r="N11" s="60">
        <v>41</v>
      </c>
      <c r="O11" s="60">
        <v>19</v>
      </c>
      <c r="P11" s="21">
        <f t="shared" si="1"/>
        <v>490</v>
      </c>
      <c r="Q11" s="62">
        <f t="shared" si="2"/>
        <v>65.333333333333329</v>
      </c>
      <c r="R11" s="21" t="str">
        <f t="shared" si="3"/>
        <v>PASS</v>
      </c>
      <c r="S11" s="21" t="str">
        <f t="shared" si="4"/>
        <v>FIRST CLASS</v>
      </c>
      <c r="T11" s="61">
        <f t="shared" si="5"/>
        <v>0</v>
      </c>
      <c r="U11" s="61">
        <f t="shared" si="6"/>
        <v>0</v>
      </c>
      <c r="V11" s="195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7"/>
      <c r="AH11" s="195"/>
      <c r="AI11" s="194"/>
      <c r="AJ11" s="198"/>
      <c r="AK11" s="195"/>
      <c r="AL11" s="195"/>
      <c r="AM11" s="197"/>
      <c r="AN11" s="197"/>
      <c r="AO11" s="199"/>
      <c r="AP11" s="200"/>
      <c r="AQ11" s="194"/>
    </row>
    <row r="12" spans="1:43">
      <c r="A12" s="164">
        <v>8</v>
      </c>
      <c r="B12" s="178" t="s">
        <v>198</v>
      </c>
      <c r="C12" s="169" t="s">
        <v>254</v>
      </c>
      <c r="D12" s="165">
        <v>46</v>
      </c>
      <c r="E12" s="60">
        <v>65</v>
      </c>
      <c r="F12" s="60">
        <v>74</v>
      </c>
      <c r="G12" s="60">
        <v>51</v>
      </c>
      <c r="H12" s="60">
        <v>59</v>
      </c>
      <c r="I12" s="60">
        <v>19</v>
      </c>
      <c r="J12" s="60">
        <v>35</v>
      </c>
      <c r="K12" s="60">
        <v>20</v>
      </c>
      <c r="L12" s="63">
        <v>40</v>
      </c>
      <c r="M12" s="60">
        <v>20</v>
      </c>
      <c r="N12" s="63">
        <v>40</v>
      </c>
      <c r="O12" s="63">
        <v>20</v>
      </c>
      <c r="P12" s="21">
        <f t="shared" si="1"/>
        <v>489</v>
      </c>
      <c r="Q12" s="62">
        <f t="shared" si="2"/>
        <v>65.2</v>
      </c>
      <c r="R12" s="21" t="str">
        <f t="shared" si="3"/>
        <v>PASS</v>
      </c>
      <c r="S12" s="21" t="str">
        <f t="shared" si="4"/>
        <v>FIRST CLASS</v>
      </c>
      <c r="T12" s="61">
        <f t="shared" si="5"/>
        <v>0</v>
      </c>
      <c r="U12" s="61">
        <f t="shared" si="6"/>
        <v>0</v>
      </c>
      <c r="V12" s="195"/>
      <c r="W12" s="196"/>
      <c r="X12" s="196"/>
      <c r="Y12" s="196"/>
      <c r="Z12" s="196"/>
      <c r="AA12" s="196"/>
      <c r="AB12" s="196"/>
      <c r="AC12" s="196"/>
      <c r="AD12" s="196"/>
      <c r="AE12" s="196"/>
      <c r="AF12" s="196"/>
      <c r="AG12" s="197"/>
      <c r="AH12" s="195"/>
      <c r="AI12" s="194"/>
      <c r="AJ12" s="198"/>
      <c r="AK12" s="195"/>
      <c r="AL12" s="195"/>
      <c r="AM12" s="197"/>
      <c r="AN12" s="197"/>
      <c r="AO12" s="199"/>
      <c r="AP12" s="200"/>
      <c r="AQ12" s="194"/>
    </row>
    <row r="13" spans="1:43">
      <c r="A13" s="164">
        <v>9</v>
      </c>
      <c r="B13" s="178" t="s">
        <v>271</v>
      </c>
      <c r="C13" s="169" t="s">
        <v>296</v>
      </c>
      <c r="D13" s="165">
        <v>68</v>
      </c>
      <c r="E13" s="60">
        <v>40</v>
      </c>
      <c r="F13" s="60">
        <v>67</v>
      </c>
      <c r="G13" s="60">
        <v>70</v>
      </c>
      <c r="H13" s="60">
        <v>71</v>
      </c>
      <c r="I13" s="60">
        <v>20</v>
      </c>
      <c r="J13" s="60">
        <v>23</v>
      </c>
      <c r="K13" s="60">
        <v>21</v>
      </c>
      <c r="L13" s="60">
        <v>30</v>
      </c>
      <c r="M13" s="60">
        <v>19</v>
      </c>
      <c r="N13" s="60">
        <v>37</v>
      </c>
      <c r="O13" s="60">
        <v>19</v>
      </c>
      <c r="P13" s="21">
        <f t="shared" si="1"/>
        <v>485</v>
      </c>
      <c r="Q13" s="62">
        <f t="shared" si="2"/>
        <v>64.666666666666671</v>
      </c>
      <c r="R13" s="21" t="str">
        <f t="shared" si="3"/>
        <v>PASS</v>
      </c>
      <c r="S13" s="21" t="str">
        <f t="shared" si="4"/>
        <v>FIRST CLASS</v>
      </c>
      <c r="T13" s="61">
        <f t="shared" si="5"/>
        <v>0</v>
      </c>
      <c r="U13" s="61">
        <f t="shared" si="6"/>
        <v>0</v>
      </c>
      <c r="V13" s="195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7"/>
      <c r="AH13" s="195"/>
      <c r="AI13" s="194"/>
      <c r="AJ13" s="198"/>
      <c r="AK13" s="195"/>
      <c r="AL13" s="195"/>
      <c r="AM13" s="197"/>
      <c r="AN13" s="197"/>
      <c r="AO13" s="199"/>
      <c r="AP13" s="200"/>
      <c r="AQ13" s="194"/>
    </row>
    <row r="14" spans="1:43">
      <c r="A14" s="164">
        <v>10</v>
      </c>
      <c r="B14" s="178" t="s">
        <v>297</v>
      </c>
      <c r="C14" s="169" t="s">
        <v>296</v>
      </c>
      <c r="D14" s="165">
        <v>68</v>
      </c>
      <c r="E14" s="60">
        <v>40</v>
      </c>
      <c r="F14" s="60">
        <v>67</v>
      </c>
      <c r="G14" s="60">
        <v>70</v>
      </c>
      <c r="H14" s="60">
        <v>71</v>
      </c>
      <c r="I14" s="60">
        <v>20</v>
      </c>
      <c r="J14" s="60">
        <v>23</v>
      </c>
      <c r="K14" s="60">
        <v>21</v>
      </c>
      <c r="L14" s="60">
        <v>30</v>
      </c>
      <c r="M14" s="60">
        <v>19</v>
      </c>
      <c r="N14" s="60">
        <v>37</v>
      </c>
      <c r="O14" s="60">
        <v>19</v>
      </c>
      <c r="P14" s="21">
        <f t="shared" si="1"/>
        <v>485</v>
      </c>
      <c r="Q14" s="62">
        <f t="shared" si="2"/>
        <v>64.666666666666671</v>
      </c>
      <c r="R14" s="21" t="str">
        <f t="shared" si="3"/>
        <v>PASS</v>
      </c>
      <c r="S14" s="21" t="str">
        <f t="shared" si="4"/>
        <v>FIRST CLASS</v>
      </c>
      <c r="T14" s="61">
        <f t="shared" si="5"/>
        <v>0</v>
      </c>
      <c r="U14" s="61">
        <f t="shared" si="6"/>
        <v>0</v>
      </c>
      <c r="V14" s="195"/>
      <c r="W14" s="196"/>
      <c r="X14" s="196"/>
      <c r="Y14" s="196"/>
      <c r="Z14" s="196"/>
      <c r="AA14" s="196"/>
      <c r="AB14" s="196"/>
      <c r="AC14" s="196"/>
      <c r="AD14" s="196"/>
      <c r="AE14" s="196"/>
      <c r="AF14" s="196"/>
      <c r="AG14" s="197"/>
      <c r="AH14" s="195"/>
      <c r="AI14" s="194"/>
      <c r="AJ14" s="198"/>
      <c r="AK14" s="195"/>
      <c r="AL14" s="195"/>
      <c r="AM14" s="197"/>
      <c r="AN14" s="197"/>
      <c r="AO14" s="199"/>
      <c r="AP14" s="200"/>
      <c r="AQ14" s="194"/>
    </row>
    <row r="15" spans="1:43">
      <c r="A15" s="164">
        <v>11</v>
      </c>
      <c r="B15" s="178" t="s">
        <v>201</v>
      </c>
      <c r="C15" s="169" t="s">
        <v>258</v>
      </c>
      <c r="D15" s="165">
        <v>46</v>
      </c>
      <c r="E15" s="60">
        <v>58</v>
      </c>
      <c r="F15" s="60">
        <v>76</v>
      </c>
      <c r="G15" s="60">
        <v>48</v>
      </c>
      <c r="H15" s="60">
        <v>59</v>
      </c>
      <c r="I15" s="60">
        <v>21</v>
      </c>
      <c r="J15" s="60">
        <v>28</v>
      </c>
      <c r="K15" s="60">
        <v>21</v>
      </c>
      <c r="L15" s="63">
        <v>39</v>
      </c>
      <c r="M15" s="60">
        <v>21</v>
      </c>
      <c r="N15" s="60">
        <v>39</v>
      </c>
      <c r="O15" s="60">
        <v>22</v>
      </c>
      <c r="P15" s="21">
        <f t="shared" si="1"/>
        <v>478</v>
      </c>
      <c r="Q15" s="62">
        <f t="shared" si="2"/>
        <v>63.733333333333334</v>
      </c>
      <c r="R15" s="21" t="str">
        <f t="shared" si="3"/>
        <v>PASS</v>
      </c>
      <c r="S15" s="21" t="str">
        <f t="shared" si="4"/>
        <v>FIRST CLASS</v>
      </c>
      <c r="T15" s="61">
        <f t="shared" si="5"/>
        <v>0</v>
      </c>
      <c r="U15" s="61">
        <f t="shared" si="6"/>
        <v>0</v>
      </c>
      <c r="V15" s="195"/>
      <c r="W15" s="196"/>
      <c r="X15" s="196"/>
      <c r="Y15" s="196"/>
      <c r="Z15" s="196"/>
      <c r="AA15" s="196"/>
      <c r="AB15" s="196"/>
      <c r="AC15" s="196"/>
      <c r="AD15" s="196"/>
      <c r="AE15" s="196"/>
      <c r="AF15" s="196"/>
      <c r="AG15" s="197"/>
      <c r="AH15" s="195"/>
      <c r="AI15" s="194"/>
      <c r="AJ15" s="198"/>
      <c r="AK15" s="195"/>
      <c r="AL15" s="195"/>
      <c r="AM15" s="197"/>
      <c r="AN15" s="197"/>
      <c r="AO15" s="199"/>
      <c r="AP15" s="200"/>
      <c r="AQ15" s="194"/>
    </row>
    <row r="16" spans="1:43">
      <c r="A16" s="164">
        <v>12</v>
      </c>
      <c r="B16" s="178" t="s">
        <v>239</v>
      </c>
      <c r="C16" s="169" t="s">
        <v>253</v>
      </c>
      <c r="D16" s="165">
        <v>56</v>
      </c>
      <c r="E16" s="60">
        <v>44</v>
      </c>
      <c r="F16" s="60">
        <v>67</v>
      </c>
      <c r="G16" s="60">
        <v>51</v>
      </c>
      <c r="H16" s="60">
        <v>55</v>
      </c>
      <c r="I16" s="60">
        <v>23</v>
      </c>
      <c r="J16" s="60">
        <v>34</v>
      </c>
      <c r="K16" s="60">
        <v>22</v>
      </c>
      <c r="L16" s="60">
        <v>40</v>
      </c>
      <c r="M16" s="60">
        <v>20</v>
      </c>
      <c r="N16" s="60">
        <v>41</v>
      </c>
      <c r="O16" s="60">
        <v>23</v>
      </c>
      <c r="P16" s="21">
        <f t="shared" si="1"/>
        <v>476</v>
      </c>
      <c r="Q16" s="62">
        <f t="shared" si="2"/>
        <v>63.466666666666669</v>
      </c>
      <c r="R16" s="21" t="str">
        <f t="shared" si="3"/>
        <v>PASS</v>
      </c>
      <c r="S16" s="21" t="str">
        <f t="shared" si="4"/>
        <v>FIRST CLASS</v>
      </c>
      <c r="T16" s="61">
        <f t="shared" si="5"/>
        <v>0</v>
      </c>
      <c r="U16" s="61">
        <f t="shared" si="6"/>
        <v>0</v>
      </c>
      <c r="V16" s="195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197"/>
      <c r="AH16" s="195"/>
      <c r="AI16" s="194"/>
      <c r="AJ16" s="198"/>
      <c r="AK16" s="195"/>
      <c r="AL16" s="195"/>
      <c r="AM16" s="197"/>
      <c r="AN16" s="197"/>
      <c r="AO16" s="199"/>
      <c r="AP16" s="200"/>
      <c r="AQ16" s="194"/>
    </row>
    <row r="17" spans="1:43">
      <c r="A17" s="164">
        <v>13</v>
      </c>
      <c r="B17" s="178" t="s">
        <v>163</v>
      </c>
      <c r="C17" s="169" t="s">
        <v>211</v>
      </c>
      <c r="D17" s="165">
        <v>53</v>
      </c>
      <c r="E17" s="60">
        <v>40</v>
      </c>
      <c r="F17" s="60">
        <v>60</v>
      </c>
      <c r="G17" s="60">
        <v>57</v>
      </c>
      <c r="H17" s="60">
        <v>43</v>
      </c>
      <c r="I17" s="60">
        <v>23</v>
      </c>
      <c r="J17" s="60">
        <v>45</v>
      </c>
      <c r="K17" s="60">
        <v>23</v>
      </c>
      <c r="L17" s="60">
        <v>44</v>
      </c>
      <c r="M17" s="60">
        <v>23</v>
      </c>
      <c r="N17" s="63">
        <v>40</v>
      </c>
      <c r="O17" s="63">
        <v>23</v>
      </c>
      <c r="P17" s="21">
        <f t="shared" si="1"/>
        <v>474</v>
      </c>
      <c r="Q17" s="62">
        <f t="shared" si="2"/>
        <v>63.2</v>
      </c>
      <c r="R17" s="21" t="str">
        <f t="shared" si="3"/>
        <v>PASS</v>
      </c>
      <c r="S17" s="21" t="str">
        <f t="shared" si="4"/>
        <v>FIRST CLASS</v>
      </c>
      <c r="T17" s="61">
        <f t="shared" si="5"/>
        <v>0</v>
      </c>
      <c r="U17" s="61">
        <f t="shared" si="6"/>
        <v>0</v>
      </c>
      <c r="V17" s="195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197"/>
      <c r="AH17" s="195"/>
      <c r="AI17" s="194"/>
      <c r="AJ17" s="198"/>
      <c r="AK17" s="195"/>
      <c r="AL17" s="195"/>
      <c r="AM17" s="197"/>
      <c r="AN17" s="197"/>
      <c r="AO17" s="199"/>
      <c r="AP17" s="200"/>
      <c r="AQ17" s="194"/>
    </row>
    <row r="18" spans="1:43">
      <c r="A18" s="164">
        <v>14</v>
      </c>
      <c r="B18" s="178" t="s">
        <v>188</v>
      </c>
      <c r="C18" s="169" t="s">
        <v>236</v>
      </c>
      <c r="D18" s="165">
        <v>56</v>
      </c>
      <c r="E18" s="60">
        <v>59</v>
      </c>
      <c r="F18" s="60">
        <v>48</v>
      </c>
      <c r="G18" s="60">
        <v>55</v>
      </c>
      <c r="H18" s="60">
        <v>47</v>
      </c>
      <c r="I18" s="60">
        <v>23</v>
      </c>
      <c r="J18" s="60">
        <v>40</v>
      </c>
      <c r="K18" s="60">
        <v>22</v>
      </c>
      <c r="L18" s="60">
        <v>36</v>
      </c>
      <c r="M18" s="60">
        <v>22</v>
      </c>
      <c r="N18" s="60">
        <v>41</v>
      </c>
      <c r="O18" s="60">
        <v>23</v>
      </c>
      <c r="P18" s="21">
        <f t="shared" si="1"/>
        <v>472</v>
      </c>
      <c r="Q18" s="62">
        <f t="shared" si="2"/>
        <v>62.93333333333333</v>
      </c>
      <c r="R18" s="21" t="str">
        <f t="shared" si="3"/>
        <v>PASS</v>
      </c>
      <c r="S18" s="21" t="str">
        <f t="shared" si="4"/>
        <v>FIRST CLASS</v>
      </c>
      <c r="T18" s="61">
        <f t="shared" si="5"/>
        <v>0</v>
      </c>
      <c r="U18" s="61">
        <f t="shared" si="6"/>
        <v>0</v>
      </c>
      <c r="V18" s="195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7"/>
      <c r="AH18" s="195"/>
      <c r="AI18" s="194"/>
      <c r="AJ18" s="198"/>
      <c r="AK18" s="195"/>
      <c r="AL18" s="195"/>
      <c r="AM18" s="197"/>
      <c r="AN18" s="197"/>
      <c r="AO18" s="199"/>
      <c r="AP18" s="200"/>
      <c r="AQ18" s="194"/>
    </row>
    <row r="19" spans="1:43">
      <c r="A19" s="164">
        <v>15</v>
      </c>
      <c r="B19" s="178" t="s">
        <v>154</v>
      </c>
      <c r="C19" s="169" t="s">
        <v>202</v>
      </c>
      <c r="D19" s="165">
        <v>57</v>
      </c>
      <c r="E19" s="60">
        <v>40</v>
      </c>
      <c r="F19" s="60">
        <v>66</v>
      </c>
      <c r="G19" s="60">
        <v>64</v>
      </c>
      <c r="H19" s="60">
        <v>46</v>
      </c>
      <c r="I19" s="60">
        <v>22</v>
      </c>
      <c r="J19" s="60">
        <v>40</v>
      </c>
      <c r="K19" s="60">
        <v>22</v>
      </c>
      <c r="L19" s="60">
        <v>38</v>
      </c>
      <c r="M19" s="60">
        <v>22</v>
      </c>
      <c r="N19" s="60">
        <v>30</v>
      </c>
      <c r="O19" s="60">
        <v>23</v>
      </c>
      <c r="P19" s="21">
        <f t="shared" si="1"/>
        <v>470</v>
      </c>
      <c r="Q19" s="62">
        <f t="shared" si="2"/>
        <v>62.666666666666664</v>
      </c>
      <c r="R19" s="21" t="str">
        <f t="shared" si="3"/>
        <v>PASS</v>
      </c>
      <c r="S19" s="21" t="str">
        <f t="shared" si="4"/>
        <v>FIRST CLASS</v>
      </c>
      <c r="T19" s="61">
        <f t="shared" si="5"/>
        <v>0</v>
      </c>
      <c r="U19" s="61">
        <f t="shared" si="6"/>
        <v>0</v>
      </c>
      <c r="V19" s="195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7"/>
      <c r="AH19" s="195"/>
      <c r="AI19" s="194"/>
      <c r="AJ19" s="198"/>
      <c r="AK19" s="195"/>
      <c r="AL19" s="195"/>
      <c r="AM19" s="197"/>
      <c r="AN19" s="197"/>
      <c r="AO19" s="199"/>
      <c r="AP19" s="200"/>
      <c r="AQ19" s="194"/>
    </row>
    <row r="20" spans="1:43">
      <c r="A20" s="164">
        <v>16</v>
      </c>
      <c r="B20" s="178" t="s">
        <v>192</v>
      </c>
      <c r="C20" s="169" t="s">
        <v>247</v>
      </c>
      <c r="D20" s="165">
        <v>45</v>
      </c>
      <c r="E20" s="63">
        <v>65</v>
      </c>
      <c r="F20" s="60">
        <v>62</v>
      </c>
      <c r="G20" s="60">
        <v>63</v>
      </c>
      <c r="H20" s="60">
        <v>49</v>
      </c>
      <c r="I20" s="60">
        <v>22</v>
      </c>
      <c r="J20" s="63">
        <v>24</v>
      </c>
      <c r="K20" s="60">
        <v>22</v>
      </c>
      <c r="L20" s="60">
        <v>42</v>
      </c>
      <c r="M20" s="60">
        <v>19</v>
      </c>
      <c r="N20" s="60">
        <v>27</v>
      </c>
      <c r="O20" s="60">
        <v>22</v>
      </c>
      <c r="P20" s="21">
        <f t="shared" si="1"/>
        <v>462</v>
      </c>
      <c r="Q20" s="62">
        <f t="shared" si="2"/>
        <v>61.6</v>
      </c>
      <c r="R20" s="21" t="str">
        <f t="shared" si="3"/>
        <v>PASS</v>
      </c>
      <c r="S20" s="21" t="str">
        <f t="shared" si="4"/>
        <v>FIRST CLASS</v>
      </c>
      <c r="T20" s="61">
        <f t="shared" si="5"/>
        <v>0</v>
      </c>
      <c r="U20" s="61">
        <f t="shared" si="6"/>
        <v>0</v>
      </c>
      <c r="V20" s="195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7"/>
      <c r="AH20" s="195"/>
      <c r="AI20" s="194"/>
      <c r="AJ20" s="198"/>
      <c r="AK20" s="195"/>
      <c r="AL20" s="195"/>
      <c r="AM20" s="197"/>
      <c r="AN20" s="197"/>
      <c r="AO20" s="199"/>
      <c r="AP20" s="200"/>
      <c r="AQ20" s="194"/>
    </row>
    <row r="21" spans="1:43">
      <c r="A21" s="164">
        <v>17</v>
      </c>
      <c r="B21" s="178" t="s">
        <v>196</v>
      </c>
      <c r="C21" s="169" t="s">
        <v>251</v>
      </c>
      <c r="D21" s="165">
        <v>45</v>
      </c>
      <c r="E21" s="60">
        <v>69</v>
      </c>
      <c r="F21" s="60">
        <v>66</v>
      </c>
      <c r="G21" s="60">
        <v>53</v>
      </c>
      <c r="H21" s="60">
        <v>54</v>
      </c>
      <c r="I21" s="60">
        <v>20</v>
      </c>
      <c r="J21" s="60">
        <v>27</v>
      </c>
      <c r="K21" s="60">
        <v>19</v>
      </c>
      <c r="L21" s="60">
        <v>35</v>
      </c>
      <c r="M21" s="60">
        <v>19</v>
      </c>
      <c r="N21" s="60">
        <v>31</v>
      </c>
      <c r="O21" s="60">
        <v>21</v>
      </c>
      <c r="P21" s="21">
        <f t="shared" si="1"/>
        <v>459</v>
      </c>
      <c r="Q21" s="62">
        <f t="shared" si="2"/>
        <v>61.2</v>
      </c>
      <c r="R21" s="21" t="str">
        <f t="shared" si="3"/>
        <v>PASS</v>
      </c>
      <c r="S21" s="21" t="str">
        <f t="shared" si="4"/>
        <v>FIRST CLASS</v>
      </c>
      <c r="T21" s="61">
        <f t="shared" si="5"/>
        <v>0</v>
      </c>
      <c r="U21" s="61">
        <f t="shared" si="6"/>
        <v>0</v>
      </c>
      <c r="V21" s="195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7"/>
      <c r="AH21" s="195"/>
      <c r="AI21" s="194"/>
      <c r="AJ21" s="198"/>
      <c r="AK21" s="195"/>
      <c r="AL21" s="195"/>
      <c r="AM21" s="197"/>
      <c r="AN21" s="197"/>
      <c r="AO21" s="199"/>
      <c r="AP21" s="200"/>
      <c r="AQ21" s="194"/>
    </row>
    <row r="22" spans="1:43">
      <c r="A22" s="164">
        <v>18</v>
      </c>
      <c r="B22" s="178" t="s">
        <v>162</v>
      </c>
      <c r="C22" s="169" t="s">
        <v>210</v>
      </c>
      <c r="D22" s="165">
        <v>43</v>
      </c>
      <c r="E22" s="60">
        <v>40</v>
      </c>
      <c r="F22" s="60">
        <v>63</v>
      </c>
      <c r="G22" s="60">
        <v>54</v>
      </c>
      <c r="H22" s="60">
        <v>55</v>
      </c>
      <c r="I22" s="60">
        <v>21</v>
      </c>
      <c r="J22" s="63">
        <v>40</v>
      </c>
      <c r="K22" s="60">
        <v>20</v>
      </c>
      <c r="L22" s="63">
        <v>32</v>
      </c>
      <c r="M22" s="60">
        <v>21</v>
      </c>
      <c r="N22" s="60">
        <v>40</v>
      </c>
      <c r="O22" s="60">
        <v>20</v>
      </c>
      <c r="P22" s="21">
        <f t="shared" si="1"/>
        <v>449</v>
      </c>
      <c r="Q22" s="62">
        <f t="shared" si="2"/>
        <v>59.866666666666667</v>
      </c>
      <c r="R22" s="21" t="str">
        <f t="shared" si="3"/>
        <v>PASS</v>
      </c>
      <c r="S22" s="21" t="str">
        <f t="shared" si="4"/>
        <v>HIGHER SECOND CLASS</v>
      </c>
      <c r="T22" s="61">
        <f t="shared" si="5"/>
        <v>0</v>
      </c>
      <c r="U22" s="61">
        <f t="shared" si="6"/>
        <v>0</v>
      </c>
      <c r="V22" s="195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7"/>
      <c r="AH22" s="195"/>
      <c r="AI22" s="194"/>
      <c r="AJ22" s="198"/>
      <c r="AK22" s="195"/>
      <c r="AL22" s="195"/>
      <c r="AM22" s="197"/>
      <c r="AN22" s="197"/>
      <c r="AO22" s="199"/>
      <c r="AP22" s="200"/>
      <c r="AQ22" s="194"/>
    </row>
    <row r="23" spans="1:43">
      <c r="A23" s="164">
        <v>19</v>
      </c>
      <c r="B23" s="178" t="s">
        <v>189</v>
      </c>
      <c r="C23" s="169" t="s">
        <v>237</v>
      </c>
      <c r="D23" s="165">
        <v>53</v>
      </c>
      <c r="E23" s="60">
        <v>45</v>
      </c>
      <c r="F23" s="60">
        <v>63</v>
      </c>
      <c r="G23" s="60">
        <v>48</v>
      </c>
      <c r="H23" s="60">
        <v>63</v>
      </c>
      <c r="I23" s="60">
        <v>20</v>
      </c>
      <c r="J23" s="60">
        <v>36</v>
      </c>
      <c r="K23" s="60">
        <v>21</v>
      </c>
      <c r="L23" s="60">
        <v>36</v>
      </c>
      <c r="M23" s="60">
        <v>17</v>
      </c>
      <c r="N23" s="60">
        <v>28</v>
      </c>
      <c r="O23" s="60">
        <v>19</v>
      </c>
      <c r="P23" s="21">
        <f t="shared" si="1"/>
        <v>449</v>
      </c>
      <c r="Q23" s="62">
        <f t="shared" si="2"/>
        <v>59.866666666666667</v>
      </c>
      <c r="R23" s="21" t="str">
        <f t="shared" si="3"/>
        <v>PASS</v>
      </c>
      <c r="S23" s="21" t="str">
        <f t="shared" si="4"/>
        <v>HIGHER SECOND CLASS</v>
      </c>
      <c r="T23" s="61">
        <f t="shared" si="5"/>
        <v>0</v>
      </c>
      <c r="U23" s="61">
        <f t="shared" si="6"/>
        <v>0</v>
      </c>
      <c r="V23" s="195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7"/>
      <c r="AH23" s="195"/>
      <c r="AI23" s="194"/>
      <c r="AJ23" s="198"/>
      <c r="AK23" s="195"/>
      <c r="AL23" s="195"/>
      <c r="AM23" s="197"/>
      <c r="AN23" s="197"/>
      <c r="AO23" s="199"/>
      <c r="AP23" s="200"/>
      <c r="AQ23" s="194"/>
    </row>
    <row r="24" spans="1:43">
      <c r="A24" s="164">
        <v>20</v>
      </c>
      <c r="B24" s="178" t="s">
        <v>292</v>
      </c>
      <c r="C24" s="169" t="s">
        <v>293</v>
      </c>
      <c r="D24" s="165">
        <v>51</v>
      </c>
      <c r="E24" s="60">
        <v>52</v>
      </c>
      <c r="F24" s="60">
        <v>69</v>
      </c>
      <c r="G24" s="60">
        <v>49</v>
      </c>
      <c r="H24" s="60">
        <v>54</v>
      </c>
      <c r="I24" s="60">
        <v>18</v>
      </c>
      <c r="J24" s="60">
        <v>39</v>
      </c>
      <c r="K24" s="60">
        <v>21</v>
      </c>
      <c r="L24" s="60">
        <v>32</v>
      </c>
      <c r="M24" s="60">
        <v>19</v>
      </c>
      <c r="N24" s="60">
        <v>24</v>
      </c>
      <c r="O24" s="60">
        <v>20</v>
      </c>
      <c r="P24" s="21">
        <f t="shared" si="1"/>
        <v>448</v>
      </c>
      <c r="Q24" s="62">
        <f t="shared" si="2"/>
        <v>59.733333333333334</v>
      </c>
      <c r="R24" s="21" t="str">
        <f t="shared" si="3"/>
        <v>PASS</v>
      </c>
      <c r="S24" s="21" t="str">
        <f t="shared" si="4"/>
        <v>HIGHER SECOND CLASS</v>
      </c>
      <c r="T24" s="61">
        <f t="shared" si="5"/>
        <v>0</v>
      </c>
      <c r="U24" s="61">
        <f t="shared" si="6"/>
        <v>0</v>
      </c>
      <c r="V24" s="195"/>
      <c r="W24" s="196"/>
      <c r="X24" s="196"/>
      <c r="Y24" s="196"/>
      <c r="Z24" s="196"/>
      <c r="AA24" s="196"/>
      <c r="AB24" s="196"/>
      <c r="AC24" s="196"/>
      <c r="AD24" s="196"/>
      <c r="AE24" s="196"/>
      <c r="AF24" s="196"/>
      <c r="AG24" s="197"/>
      <c r="AH24" s="195"/>
      <c r="AI24" s="194"/>
      <c r="AJ24" s="198"/>
      <c r="AK24" s="195"/>
      <c r="AL24" s="195"/>
      <c r="AM24" s="197"/>
      <c r="AN24" s="197"/>
      <c r="AO24" s="199"/>
      <c r="AP24" s="200"/>
      <c r="AQ24" s="194"/>
    </row>
    <row r="25" spans="1:43">
      <c r="A25" s="164">
        <v>21</v>
      </c>
      <c r="B25" s="178" t="s">
        <v>184</v>
      </c>
      <c r="C25" s="169" t="s">
        <v>232</v>
      </c>
      <c r="D25" s="165">
        <v>60</v>
      </c>
      <c r="E25" s="60">
        <v>49</v>
      </c>
      <c r="F25" s="60">
        <v>61</v>
      </c>
      <c r="G25" s="60">
        <v>58</v>
      </c>
      <c r="H25" s="60">
        <v>47</v>
      </c>
      <c r="I25" s="60">
        <v>20</v>
      </c>
      <c r="J25" s="60">
        <v>20</v>
      </c>
      <c r="K25" s="60">
        <v>21</v>
      </c>
      <c r="L25" s="60">
        <v>35</v>
      </c>
      <c r="M25" s="60">
        <v>21</v>
      </c>
      <c r="N25" s="60">
        <v>34</v>
      </c>
      <c r="O25" s="60">
        <v>19</v>
      </c>
      <c r="P25" s="21">
        <f t="shared" si="1"/>
        <v>445</v>
      </c>
      <c r="Q25" s="62">
        <f t="shared" si="2"/>
        <v>59.333333333333336</v>
      </c>
      <c r="R25" s="21" t="str">
        <f t="shared" si="3"/>
        <v>PASS</v>
      </c>
      <c r="S25" s="21" t="str">
        <f t="shared" si="4"/>
        <v>HIGHER SECOND CLASS</v>
      </c>
      <c r="T25" s="61">
        <f t="shared" si="5"/>
        <v>0</v>
      </c>
      <c r="U25" s="61">
        <f t="shared" si="6"/>
        <v>0</v>
      </c>
      <c r="V25" s="195"/>
      <c r="W25" s="196"/>
      <c r="X25" s="196"/>
      <c r="Y25" s="196"/>
      <c r="Z25" s="196"/>
      <c r="AA25" s="196"/>
      <c r="AB25" s="196"/>
      <c r="AC25" s="196"/>
      <c r="AD25" s="196"/>
      <c r="AE25" s="196"/>
      <c r="AF25" s="196"/>
      <c r="AG25" s="197"/>
      <c r="AH25" s="195"/>
      <c r="AI25" s="194"/>
      <c r="AJ25" s="198"/>
      <c r="AK25" s="195"/>
      <c r="AL25" s="195"/>
      <c r="AM25" s="197"/>
      <c r="AN25" s="197"/>
      <c r="AO25" s="199"/>
      <c r="AP25" s="200"/>
      <c r="AQ25" s="194"/>
    </row>
    <row r="26" spans="1:43">
      <c r="A26" s="164">
        <v>22</v>
      </c>
      <c r="B26" s="178" t="s">
        <v>181</v>
      </c>
      <c r="C26" s="169" t="s">
        <v>229</v>
      </c>
      <c r="D26" s="165">
        <v>47</v>
      </c>
      <c r="E26" s="60">
        <v>54</v>
      </c>
      <c r="F26" s="60">
        <v>51</v>
      </c>
      <c r="G26" s="60">
        <v>49</v>
      </c>
      <c r="H26" s="60">
        <v>44</v>
      </c>
      <c r="I26" s="60">
        <v>23</v>
      </c>
      <c r="J26" s="60">
        <v>37</v>
      </c>
      <c r="K26" s="60">
        <v>21</v>
      </c>
      <c r="L26" s="60">
        <v>40</v>
      </c>
      <c r="M26" s="60">
        <v>20</v>
      </c>
      <c r="N26" s="60">
        <v>36</v>
      </c>
      <c r="O26" s="60">
        <v>19</v>
      </c>
      <c r="P26" s="21">
        <f t="shared" si="1"/>
        <v>441</v>
      </c>
      <c r="Q26" s="62">
        <f t="shared" si="2"/>
        <v>58.8</v>
      </c>
      <c r="R26" s="21" t="str">
        <f t="shared" si="3"/>
        <v>PASS</v>
      </c>
      <c r="S26" s="21" t="str">
        <f t="shared" si="4"/>
        <v>HIGHER SECOND CLASS</v>
      </c>
      <c r="T26" s="61">
        <f t="shared" si="5"/>
        <v>0</v>
      </c>
      <c r="U26" s="61">
        <f t="shared" si="6"/>
        <v>0</v>
      </c>
      <c r="V26" s="195"/>
      <c r="W26" s="196"/>
      <c r="X26" s="196"/>
      <c r="Y26" s="196"/>
      <c r="Z26" s="196"/>
      <c r="AA26" s="196"/>
      <c r="AB26" s="196"/>
      <c r="AC26" s="196"/>
      <c r="AD26" s="196"/>
      <c r="AE26" s="196"/>
      <c r="AF26" s="196"/>
      <c r="AG26" s="197"/>
      <c r="AH26" s="195"/>
      <c r="AI26" s="194"/>
      <c r="AJ26" s="198"/>
      <c r="AK26" s="195"/>
      <c r="AL26" s="195"/>
      <c r="AM26" s="197"/>
      <c r="AN26" s="197"/>
      <c r="AO26" s="199"/>
      <c r="AP26" s="200"/>
      <c r="AQ26" s="194"/>
    </row>
    <row r="27" spans="1:43">
      <c r="A27" s="164">
        <v>23</v>
      </c>
      <c r="B27" s="178" t="s">
        <v>245</v>
      </c>
      <c r="C27" s="169" t="s">
        <v>263</v>
      </c>
      <c r="D27" s="165">
        <v>51</v>
      </c>
      <c r="E27" s="60">
        <v>60</v>
      </c>
      <c r="F27" s="60">
        <v>62</v>
      </c>
      <c r="G27" s="60">
        <v>49</v>
      </c>
      <c r="H27" s="60">
        <v>55</v>
      </c>
      <c r="I27" s="60">
        <v>20</v>
      </c>
      <c r="J27" s="60">
        <v>22</v>
      </c>
      <c r="K27" s="60">
        <v>19</v>
      </c>
      <c r="L27" s="60">
        <v>21</v>
      </c>
      <c r="M27" s="60">
        <v>21</v>
      </c>
      <c r="N27" s="60">
        <v>38</v>
      </c>
      <c r="O27" s="60">
        <v>22</v>
      </c>
      <c r="P27" s="21">
        <f t="shared" si="1"/>
        <v>440</v>
      </c>
      <c r="Q27" s="62">
        <f t="shared" si="2"/>
        <v>58.666666666666664</v>
      </c>
      <c r="R27" s="21" t="str">
        <f t="shared" si="3"/>
        <v>PASS</v>
      </c>
      <c r="S27" s="21" t="str">
        <f t="shared" si="4"/>
        <v>HIGHER SECOND CLASS</v>
      </c>
      <c r="T27" s="61">
        <f t="shared" si="5"/>
        <v>0</v>
      </c>
      <c r="U27" s="61">
        <f t="shared" si="6"/>
        <v>0</v>
      </c>
      <c r="V27" s="195"/>
      <c r="W27" s="196"/>
      <c r="X27" s="196"/>
      <c r="Y27" s="196"/>
      <c r="Z27" s="196"/>
      <c r="AA27" s="196"/>
      <c r="AB27" s="196"/>
      <c r="AC27" s="196"/>
      <c r="AD27" s="196"/>
      <c r="AE27" s="196"/>
      <c r="AF27" s="196"/>
      <c r="AG27" s="197"/>
      <c r="AH27" s="195"/>
      <c r="AI27" s="194"/>
      <c r="AJ27" s="198"/>
      <c r="AK27" s="195"/>
      <c r="AL27" s="195"/>
      <c r="AM27" s="197"/>
      <c r="AN27" s="197"/>
      <c r="AO27" s="199"/>
      <c r="AP27" s="200"/>
      <c r="AQ27" s="194"/>
    </row>
    <row r="28" spans="1:43">
      <c r="A28" s="164">
        <v>24</v>
      </c>
      <c r="B28" s="178" t="s">
        <v>175</v>
      </c>
      <c r="C28" s="169" t="s">
        <v>223</v>
      </c>
      <c r="D28" s="165">
        <v>50</v>
      </c>
      <c r="E28" s="60">
        <v>42</v>
      </c>
      <c r="F28" s="63">
        <v>47</v>
      </c>
      <c r="G28" s="60">
        <v>48</v>
      </c>
      <c r="H28" s="60">
        <v>57</v>
      </c>
      <c r="I28" s="60">
        <v>20</v>
      </c>
      <c r="J28" s="60">
        <v>38</v>
      </c>
      <c r="K28" s="60">
        <v>21</v>
      </c>
      <c r="L28" s="60">
        <v>38</v>
      </c>
      <c r="M28" s="60">
        <v>21</v>
      </c>
      <c r="N28" s="60">
        <v>38</v>
      </c>
      <c r="O28" s="60">
        <v>18</v>
      </c>
      <c r="P28" s="21">
        <f t="shared" si="1"/>
        <v>438</v>
      </c>
      <c r="Q28" s="62">
        <f t="shared" si="2"/>
        <v>58.4</v>
      </c>
      <c r="R28" s="21" t="str">
        <f t="shared" si="3"/>
        <v>PASS</v>
      </c>
      <c r="S28" s="21" t="str">
        <f t="shared" si="4"/>
        <v>HIGHER SECOND CLASS</v>
      </c>
      <c r="T28" s="61">
        <f t="shared" si="5"/>
        <v>0</v>
      </c>
      <c r="U28" s="61">
        <f t="shared" si="6"/>
        <v>0</v>
      </c>
      <c r="V28" s="195"/>
      <c r="W28" s="196"/>
      <c r="X28" s="196"/>
      <c r="Y28" s="196"/>
      <c r="Z28" s="196"/>
      <c r="AA28" s="196"/>
      <c r="AB28" s="196"/>
      <c r="AC28" s="196"/>
      <c r="AD28" s="196"/>
      <c r="AE28" s="196"/>
      <c r="AF28" s="196"/>
      <c r="AG28" s="197"/>
      <c r="AH28" s="195"/>
      <c r="AI28" s="194"/>
      <c r="AJ28" s="198"/>
      <c r="AK28" s="195"/>
      <c r="AL28" s="195"/>
      <c r="AM28" s="197"/>
      <c r="AN28" s="197"/>
      <c r="AO28" s="199"/>
      <c r="AP28" s="200"/>
      <c r="AQ28" s="194"/>
    </row>
    <row r="29" spans="1:43">
      <c r="A29" s="164">
        <v>25</v>
      </c>
      <c r="B29" s="178" t="s">
        <v>172</v>
      </c>
      <c r="C29" s="169" t="s">
        <v>220</v>
      </c>
      <c r="D29" s="165">
        <v>54</v>
      </c>
      <c r="E29" s="60">
        <v>48</v>
      </c>
      <c r="F29" s="60">
        <v>40</v>
      </c>
      <c r="G29" s="60">
        <v>49</v>
      </c>
      <c r="H29" s="60">
        <v>42</v>
      </c>
      <c r="I29" s="60">
        <v>23</v>
      </c>
      <c r="J29" s="60">
        <v>45</v>
      </c>
      <c r="K29" s="60">
        <v>20</v>
      </c>
      <c r="L29" s="63">
        <v>36</v>
      </c>
      <c r="M29" s="60">
        <v>20</v>
      </c>
      <c r="N29" s="60">
        <v>33</v>
      </c>
      <c r="O29" s="60">
        <v>22</v>
      </c>
      <c r="P29" s="21">
        <f t="shared" si="1"/>
        <v>432</v>
      </c>
      <c r="Q29" s="62">
        <f t="shared" si="2"/>
        <v>57.6</v>
      </c>
      <c r="R29" s="21" t="str">
        <f t="shared" si="3"/>
        <v>PASS</v>
      </c>
      <c r="S29" s="21" t="str">
        <f t="shared" si="4"/>
        <v>HIGHER SECOND CLASS</v>
      </c>
      <c r="T29" s="61">
        <f t="shared" si="5"/>
        <v>0</v>
      </c>
      <c r="U29" s="61">
        <f t="shared" si="6"/>
        <v>0</v>
      </c>
      <c r="V29" s="195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7"/>
      <c r="AH29" s="195"/>
      <c r="AI29" s="194"/>
      <c r="AJ29" s="198"/>
      <c r="AK29" s="195"/>
      <c r="AL29" s="195"/>
      <c r="AM29" s="197"/>
      <c r="AN29" s="197"/>
      <c r="AO29" s="199"/>
      <c r="AP29" s="200"/>
      <c r="AQ29" s="194"/>
    </row>
    <row r="30" spans="1:43">
      <c r="A30" s="164">
        <v>26</v>
      </c>
      <c r="B30" s="178" t="s">
        <v>179</v>
      </c>
      <c r="C30" s="169" t="s">
        <v>227</v>
      </c>
      <c r="D30" s="165">
        <v>49</v>
      </c>
      <c r="E30" s="60">
        <v>40</v>
      </c>
      <c r="F30" s="60">
        <v>53</v>
      </c>
      <c r="G30" s="60">
        <v>43</v>
      </c>
      <c r="H30" s="60">
        <v>59</v>
      </c>
      <c r="I30" s="60">
        <v>18</v>
      </c>
      <c r="J30" s="60">
        <v>38</v>
      </c>
      <c r="K30" s="60">
        <v>19</v>
      </c>
      <c r="L30" s="60">
        <v>40</v>
      </c>
      <c r="M30" s="60">
        <v>20</v>
      </c>
      <c r="N30" s="60">
        <v>32</v>
      </c>
      <c r="O30" s="60">
        <v>19</v>
      </c>
      <c r="P30" s="21">
        <f t="shared" si="1"/>
        <v>430</v>
      </c>
      <c r="Q30" s="62">
        <f t="shared" si="2"/>
        <v>57.333333333333336</v>
      </c>
      <c r="R30" s="21" t="str">
        <f t="shared" si="3"/>
        <v>PASS</v>
      </c>
      <c r="S30" s="21" t="str">
        <f t="shared" si="4"/>
        <v>HIGHER SECOND CLASS</v>
      </c>
      <c r="T30" s="61">
        <f t="shared" si="5"/>
        <v>0</v>
      </c>
      <c r="U30" s="61">
        <f t="shared" si="6"/>
        <v>0</v>
      </c>
      <c r="V30" s="195"/>
      <c r="W30" s="196"/>
      <c r="X30" s="196"/>
      <c r="Y30" s="196"/>
      <c r="Z30" s="196"/>
      <c r="AA30" s="196"/>
      <c r="AB30" s="196"/>
      <c r="AC30" s="196"/>
      <c r="AD30" s="196"/>
      <c r="AE30" s="196"/>
      <c r="AF30" s="196"/>
      <c r="AG30" s="197"/>
      <c r="AH30" s="195"/>
      <c r="AI30" s="194"/>
      <c r="AJ30" s="198"/>
      <c r="AK30" s="195"/>
      <c r="AL30" s="195"/>
      <c r="AM30" s="197"/>
      <c r="AN30" s="197"/>
      <c r="AO30" s="199"/>
      <c r="AP30" s="200"/>
      <c r="AQ30" s="194"/>
    </row>
    <row r="31" spans="1:43">
      <c r="A31" s="164">
        <v>27</v>
      </c>
      <c r="B31" s="178" t="s">
        <v>158</v>
      </c>
      <c r="C31" s="169" t="s">
        <v>206</v>
      </c>
      <c r="D31" s="165">
        <v>40</v>
      </c>
      <c r="E31" s="60">
        <v>40</v>
      </c>
      <c r="F31" s="60">
        <v>52</v>
      </c>
      <c r="G31" s="60">
        <v>56</v>
      </c>
      <c r="H31" s="60">
        <v>45</v>
      </c>
      <c r="I31" s="60">
        <v>23</v>
      </c>
      <c r="J31" s="60">
        <v>35</v>
      </c>
      <c r="K31" s="60">
        <v>23</v>
      </c>
      <c r="L31" s="60">
        <v>30</v>
      </c>
      <c r="M31" s="60">
        <v>23</v>
      </c>
      <c r="N31" s="60">
        <v>39</v>
      </c>
      <c r="O31" s="60">
        <v>23</v>
      </c>
      <c r="P31" s="21">
        <f t="shared" si="1"/>
        <v>429</v>
      </c>
      <c r="Q31" s="62">
        <f t="shared" si="2"/>
        <v>57.2</v>
      </c>
      <c r="R31" s="21" t="str">
        <f t="shared" si="3"/>
        <v>PASS</v>
      </c>
      <c r="S31" s="21" t="str">
        <f t="shared" si="4"/>
        <v>HIGHER SECOND CLASS</v>
      </c>
      <c r="T31" s="61">
        <f t="shared" si="5"/>
        <v>0</v>
      </c>
      <c r="U31" s="61">
        <f t="shared" si="6"/>
        <v>0</v>
      </c>
      <c r="V31" s="195"/>
      <c r="W31" s="196"/>
      <c r="X31" s="196"/>
      <c r="Y31" s="196"/>
      <c r="Z31" s="196"/>
      <c r="AA31" s="196"/>
      <c r="AB31" s="196"/>
      <c r="AC31" s="196"/>
      <c r="AD31" s="196"/>
      <c r="AE31" s="196"/>
      <c r="AF31" s="196"/>
      <c r="AG31" s="197"/>
      <c r="AH31" s="195"/>
      <c r="AI31" s="194"/>
      <c r="AJ31" s="198"/>
      <c r="AK31" s="195"/>
      <c r="AL31" s="195"/>
      <c r="AM31" s="197"/>
      <c r="AN31" s="197"/>
      <c r="AO31" s="199"/>
      <c r="AP31" s="200"/>
      <c r="AQ31" s="194"/>
    </row>
    <row r="32" spans="1:43">
      <c r="A32" s="164">
        <v>28</v>
      </c>
      <c r="B32" s="178" t="s">
        <v>197</v>
      </c>
      <c r="C32" s="169" t="s">
        <v>252</v>
      </c>
      <c r="D32" s="165">
        <v>40</v>
      </c>
      <c r="E32" s="60">
        <v>47</v>
      </c>
      <c r="F32" s="60">
        <v>64</v>
      </c>
      <c r="G32" s="60">
        <v>43</v>
      </c>
      <c r="H32" s="60">
        <v>45</v>
      </c>
      <c r="I32" s="60">
        <v>20</v>
      </c>
      <c r="J32" s="60">
        <v>30</v>
      </c>
      <c r="K32" s="60">
        <v>21</v>
      </c>
      <c r="L32" s="60">
        <v>38</v>
      </c>
      <c r="M32" s="60">
        <v>20</v>
      </c>
      <c r="N32" s="60">
        <v>40</v>
      </c>
      <c r="O32" s="60">
        <v>21</v>
      </c>
      <c r="P32" s="21">
        <f t="shared" si="1"/>
        <v>429</v>
      </c>
      <c r="Q32" s="62">
        <f t="shared" si="2"/>
        <v>57.2</v>
      </c>
      <c r="R32" s="21" t="str">
        <f t="shared" si="3"/>
        <v>PASS</v>
      </c>
      <c r="S32" s="21" t="str">
        <f t="shared" si="4"/>
        <v>HIGHER SECOND CLASS</v>
      </c>
      <c r="T32" s="61">
        <f t="shared" si="5"/>
        <v>0</v>
      </c>
      <c r="U32" s="61">
        <f t="shared" si="6"/>
        <v>0</v>
      </c>
      <c r="V32" s="195"/>
      <c r="W32" s="196"/>
      <c r="X32" s="196"/>
      <c r="Y32" s="196"/>
      <c r="Z32" s="196"/>
      <c r="AA32" s="196"/>
      <c r="AB32" s="196"/>
      <c r="AC32" s="196"/>
      <c r="AD32" s="196"/>
      <c r="AE32" s="196"/>
      <c r="AF32" s="196"/>
      <c r="AG32" s="197"/>
      <c r="AH32" s="195"/>
      <c r="AI32" s="194"/>
      <c r="AJ32" s="198"/>
      <c r="AK32" s="195"/>
      <c r="AL32" s="195"/>
      <c r="AM32" s="197"/>
      <c r="AN32" s="197"/>
      <c r="AO32" s="199"/>
      <c r="AP32" s="200"/>
      <c r="AQ32" s="194"/>
    </row>
    <row r="33" spans="1:43">
      <c r="A33" s="164">
        <v>29</v>
      </c>
      <c r="B33" s="178" t="s">
        <v>174</v>
      </c>
      <c r="C33" s="169" t="s">
        <v>222</v>
      </c>
      <c r="D33" s="165">
        <v>52</v>
      </c>
      <c r="E33" s="60">
        <v>40</v>
      </c>
      <c r="F33" s="60">
        <v>50</v>
      </c>
      <c r="G33" s="60">
        <v>48</v>
      </c>
      <c r="H33" s="60">
        <v>43</v>
      </c>
      <c r="I33" s="60">
        <v>23</v>
      </c>
      <c r="J33" s="60">
        <v>35</v>
      </c>
      <c r="K33" s="60">
        <v>22</v>
      </c>
      <c r="L33" s="60">
        <v>36</v>
      </c>
      <c r="M33" s="60">
        <v>22</v>
      </c>
      <c r="N33" s="60">
        <v>35</v>
      </c>
      <c r="O33" s="60">
        <v>22</v>
      </c>
      <c r="P33" s="21">
        <f t="shared" si="1"/>
        <v>428</v>
      </c>
      <c r="Q33" s="62">
        <f t="shared" si="2"/>
        <v>57.06666666666667</v>
      </c>
      <c r="R33" s="21" t="str">
        <f t="shared" si="3"/>
        <v>PASS</v>
      </c>
      <c r="S33" s="21" t="str">
        <f t="shared" si="4"/>
        <v>HIGHER SECOND CLASS</v>
      </c>
      <c r="T33" s="61">
        <f t="shared" si="5"/>
        <v>0</v>
      </c>
      <c r="U33" s="61">
        <f t="shared" si="6"/>
        <v>0</v>
      </c>
      <c r="V33" s="195"/>
      <c r="W33" s="196"/>
      <c r="X33" s="196"/>
      <c r="Y33" s="196"/>
      <c r="Z33" s="196"/>
      <c r="AA33" s="196"/>
      <c r="AB33" s="196"/>
      <c r="AC33" s="196"/>
      <c r="AD33" s="196"/>
      <c r="AE33" s="196"/>
      <c r="AF33" s="196"/>
      <c r="AG33" s="197"/>
      <c r="AH33" s="195"/>
      <c r="AI33" s="194"/>
      <c r="AJ33" s="198"/>
      <c r="AK33" s="195"/>
      <c r="AL33" s="195"/>
      <c r="AM33" s="197"/>
      <c r="AN33" s="197"/>
      <c r="AO33" s="199"/>
      <c r="AP33" s="200"/>
      <c r="AQ33" s="194"/>
    </row>
    <row r="34" spans="1:43">
      <c r="A34" s="164">
        <v>30</v>
      </c>
      <c r="B34" s="178" t="s">
        <v>271</v>
      </c>
      <c r="C34" s="169" t="s">
        <v>281</v>
      </c>
      <c r="D34" s="165">
        <v>57</v>
      </c>
      <c r="E34" s="60">
        <v>26</v>
      </c>
      <c r="F34" s="60">
        <v>62</v>
      </c>
      <c r="G34" s="60">
        <v>51</v>
      </c>
      <c r="H34" s="60">
        <v>58</v>
      </c>
      <c r="I34" s="60">
        <v>20</v>
      </c>
      <c r="J34" s="60">
        <v>26</v>
      </c>
      <c r="K34" s="60">
        <v>20</v>
      </c>
      <c r="L34" s="60">
        <v>36</v>
      </c>
      <c r="M34" s="60">
        <v>19</v>
      </c>
      <c r="N34" s="60">
        <v>29</v>
      </c>
      <c r="O34" s="60">
        <v>22</v>
      </c>
      <c r="P34" s="21">
        <f t="shared" si="1"/>
        <v>426</v>
      </c>
      <c r="Q34" s="62">
        <f t="shared" si="2"/>
        <v>56.8</v>
      </c>
      <c r="R34" s="21" t="str">
        <f t="shared" si="3"/>
        <v>FAIL</v>
      </c>
      <c r="S34" s="21" t="str">
        <f t="shared" si="4"/>
        <v>FAIL</v>
      </c>
      <c r="T34" s="61">
        <f t="shared" si="5"/>
        <v>1</v>
      </c>
      <c r="U34" s="61">
        <f t="shared" si="6"/>
        <v>0</v>
      </c>
      <c r="V34" s="195"/>
      <c r="W34" s="196"/>
      <c r="X34" s="196"/>
      <c r="Y34" s="196"/>
      <c r="Z34" s="196"/>
      <c r="AA34" s="196"/>
      <c r="AB34" s="196"/>
      <c r="AC34" s="196"/>
      <c r="AD34" s="196"/>
      <c r="AE34" s="196"/>
      <c r="AF34" s="196"/>
      <c r="AG34" s="197"/>
      <c r="AH34" s="195"/>
      <c r="AI34" s="194"/>
      <c r="AJ34" s="198"/>
      <c r="AK34" s="195"/>
      <c r="AL34" s="195"/>
      <c r="AM34" s="197"/>
      <c r="AN34" s="197"/>
      <c r="AO34" s="199"/>
      <c r="AP34" s="200"/>
      <c r="AQ34" s="194"/>
    </row>
    <row r="35" spans="1:43">
      <c r="A35" s="164">
        <v>31</v>
      </c>
      <c r="B35" s="178" t="s">
        <v>159</v>
      </c>
      <c r="C35" s="169" t="s">
        <v>207</v>
      </c>
      <c r="D35" s="165">
        <v>49</v>
      </c>
      <c r="E35" s="60">
        <v>40</v>
      </c>
      <c r="F35" s="60">
        <v>59</v>
      </c>
      <c r="G35" s="60">
        <v>56</v>
      </c>
      <c r="H35" s="60">
        <v>45</v>
      </c>
      <c r="I35" s="60">
        <v>20</v>
      </c>
      <c r="J35" s="60">
        <v>32</v>
      </c>
      <c r="K35" s="60">
        <v>20</v>
      </c>
      <c r="L35" s="60">
        <v>29</v>
      </c>
      <c r="M35" s="60">
        <v>17</v>
      </c>
      <c r="N35" s="60">
        <v>33</v>
      </c>
      <c r="O35" s="60">
        <v>19</v>
      </c>
      <c r="P35" s="21">
        <f t="shared" si="1"/>
        <v>419</v>
      </c>
      <c r="Q35" s="62">
        <f t="shared" si="2"/>
        <v>55.866666666666667</v>
      </c>
      <c r="R35" s="21" t="str">
        <f t="shared" si="3"/>
        <v>PASS</v>
      </c>
      <c r="S35" s="21" t="str">
        <f t="shared" si="4"/>
        <v>HIGHER SECOND CLASS</v>
      </c>
      <c r="T35" s="61">
        <f t="shared" si="5"/>
        <v>0</v>
      </c>
      <c r="U35" s="61">
        <f t="shared" si="6"/>
        <v>0</v>
      </c>
      <c r="V35" s="195"/>
      <c r="W35" s="196"/>
      <c r="X35" s="196"/>
      <c r="Y35" s="196"/>
      <c r="Z35" s="196"/>
      <c r="AA35" s="196"/>
      <c r="AB35" s="196"/>
      <c r="AC35" s="196"/>
      <c r="AD35" s="196"/>
      <c r="AE35" s="196"/>
      <c r="AF35" s="196"/>
      <c r="AG35" s="197"/>
      <c r="AH35" s="195"/>
      <c r="AI35" s="194"/>
      <c r="AJ35" s="198"/>
      <c r="AK35" s="195"/>
      <c r="AL35" s="195"/>
      <c r="AM35" s="197"/>
      <c r="AN35" s="197"/>
      <c r="AO35" s="199"/>
      <c r="AP35" s="200"/>
      <c r="AQ35" s="194"/>
    </row>
    <row r="36" spans="1:43">
      <c r="A36" s="164">
        <v>32</v>
      </c>
      <c r="B36" s="178" t="s">
        <v>178</v>
      </c>
      <c r="C36" s="169" t="s">
        <v>226</v>
      </c>
      <c r="D36" s="165">
        <v>43</v>
      </c>
      <c r="E36" s="60">
        <v>46</v>
      </c>
      <c r="F36" s="60">
        <v>50</v>
      </c>
      <c r="G36" s="60">
        <v>46</v>
      </c>
      <c r="H36" s="60">
        <v>50</v>
      </c>
      <c r="I36" s="60">
        <v>20</v>
      </c>
      <c r="J36" s="60">
        <v>32</v>
      </c>
      <c r="K36" s="60">
        <v>20</v>
      </c>
      <c r="L36" s="60">
        <v>42</v>
      </c>
      <c r="M36" s="60">
        <v>20</v>
      </c>
      <c r="N36" s="60">
        <v>35</v>
      </c>
      <c r="O36" s="60">
        <v>15</v>
      </c>
      <c r="P36" s="21">
        <f t="shared" si="1"/>
        <v>419</v>
      </c>
      <c r="Q36" s="62">
        <f t="shared" si="2"/>
        <v>55.866666666666667</v>
      </c>
      <c r="R36" s="21" t="str">
        <f t="shared" si="3"/>
        <v>PASS</v>
      </c>
      <c r="S36" s="21" t="str">
        <f t="shared" si="4"/>
        <v>HIGHER SECOND CLASS</v>
      </c>
      <c r="T36" s="61">
        <f t="shared" si="5"/>
        <v>0</v>
      </c>
      <c r="U36" s="61">
        <f t="shared" si="6"/>
        <v>0</v>
      </c>
      <c r="V36" s="195"/>
      <c r="W36" s="196"/>
      <c r="X36" s="196"/>
      <c r="Y36" s="196"/>
      <c r="Z36" s="196"/>
      <c r="AA36" s="196"/>
      <c r="AB36" s="196"/>
      <c r="AC36" s="196"/>
      <c r="AD36" s="196"/>
      <c r="AE36" s="196"/>
      <c r="AF36" s="196"/>
      <c r="AG36" s="197"/>
      <c r="AH36" s="195"/>
      <c r="AI36" s="194"/>
      <c r="AJ36" s="198"/>
      <c r="AK36" s="195"/>
      <c r="AL36" s="195"/>
      <c r="AM36" s="197"/>
      <c r="AN36" s="197"/>
      <c r="AO36" s="199"/>
      <c r="AP36" s="200"/>
      <c r="AQ36" s="194"/>
    </row>
    <row r="37" spans="1:43">
      <c r="A37" s="164">
        <v>33</v>
      </c>
      <c r="B37" s="178" t="s">
        <v>166</v>
      </c>
      <c r="C37" s="169" t="s">
        <v>214</v>
      </c>
      <c r="D37" s="165">
        <v>41</v>
      </c>
      <c r="E37" s="60">
        <v>23</v>
      </c>
      <c r="F37" s="60">
        <v>49</v>
      </c>
      <c r="G37" s="60">
        <v>60</v>
      </c>
      <c r="H37" s="60">
        <v>42</v>
      </c>
      <c r="I37" s="60">
        <v>23</v>
      </c>
      <c r="J37" s="60">
        <v>38</v>
      </c>
      <c r="K37" s="60">
        <v>23</v>
      </c>
      <c r="L37" s="60">
        <v>40</v>
      </c>
      <c r="M37" s="60">
        <v>23</v>
      </c>
      <c r="N37" s="60">
        <v>33</v>
      </c>
      <c r="O37" s="60">
        <v>20</v>
      </c>
      <c r="P37" s="21">
        <f t="shared" ref="P37:P68" si="7">SUM(D37:O37)</f>
        <v>415</v>
      </c>
      <c r="Q37" s="62">
        <f t="shared" ref="Q37:Q68" si="8">P37*100/$P$1</f>
        <v>55.333333333333336</v>
      </c>
      <c r="R37" s="21" t="str">
        <f t="shared" ref="R37:R68" si="9">IF(AND(T37=0,U37=0),"PASS","FAIL")</f>
        <v>FAIL</v>
      </c>
      <c r="S37" s="21" t="str">
        <f t="shared" ref="S37:S68" si="10">IF(R37="FAIL","FAIL",IF(Q37&gt;=66,"FIRST CLASS WITH DISTINCTION",IF(Q37&gt;=60,"FIRST CLASS",IF(Q37&gt;=55,"HIGHER SECOND CLASS",IF(Q37&gt;=50,"SECOND CLASS",IF(Q37&gt;=40,"PASS CLASS"))))))</f>
        <v>FAIL</v>
      </c>
      <c r="T37" s="61">
        <f t="shared" ref="T37:T68" si="11">COUNTIF(D37:H37,"&lt;40")+COUNTIF(D37:H37,"AA")</f>
        <v>1</v>
      </c>
      <c r="U37" s="61">
        <f t="shared" ref="U37:U68" si="12">COUNTIF(J37,"&lt;20")+COUNTIF(L37,"&lt;20")+COUNTIF(N37,"&lt;20")+COUNTIF(J37,"AA")+COUNTIF(L37,"AA")+COUNTIF(N37,"AA")</f>
        <v>0</v>
      </c>
      <c r="V37" s="195"/>
      <c r="W37" s="196"/>
      <c r="X37" s="196"/>
      <c r="Y37" s="196"/>
      <c r="Z37" s="196"/>
      <c r="AA37" s="196"/>
      <c r="AB37" s="196"/>
      <c r="AC37" s="196"/>
      <c r="AD37" s="196"/>
      <c r="AE37" s="196"/>
      <c r="AF37" s="196"/>
      <c r="AG37" s="197"/>
      <c r="AH37" s="195"/>
      <c r="AI37" s="194"/>
      <c r="AJ37" s="198"/>
      <c r="AK37" s="195"/>
      <c r="AL37" s="195"/>
      <c r="AM37" s="197"/>
      <c r="AN37" s="197"/>
      <c r="AO37" s="199"/>
      <c r="AP37" s="200"/>
      <c r="AQ37" s="194"/>
    </row>
    <row r="38" spans="1:43">
      <c r="A38" s="164">
        <v>34</v>
      </c>
      <c r="B38" s="178" t="s">
        <v>240</v>
      </c>
      <c r="C38" s="169" t="s">
        <v>256</v>
      </c>
      <c r="D38" s="165">
        <v>45</v>
      </c>
      <c r="E38" s="60">
        <v>59</v>
      </c>
      <c r="F38" s="60">
        <v>63</v>
      </c>
      <c r="G38" s="60">
        <v>47</v>
      </c>
      <c r="H38" s="60">
        <v>49</v>
      </c>
      <c r="I38" s="60">
        <v>18</v>
      </c>
      <c r="J38" s="60">
        <v>21</v>
      </c>
      <c r="K38" s="60">
        <v>18</v>
      </c>
      <c r="L38" s="60">
        <v>23</v>
      </c>
      <c r="M38" s="60">
        <v>18</v>
      </c>
      <c r="N38" s="60">
        <v>35</v>
      </c>
      <c r="O38" s="60">
        <v>19</v>
      </c>
      <c r="P38" s="21">
        <f t="shared" si="7"/>
        <v>415</v>
      </c>
      <c r="Q38" s="62">
        <f t="shared" si="8"/>
        <v>55.333333333333336</v>
      </c>
      <c r="R38" s="21" t="str">
        <f t="shared" si="9"/>
        <v>PASS</v>
      </c>
      <c r="S38" s="21" t="str">
        <f t="shared" si="10"/>
        <v>HIGHER SECOND CLASS</v>
      </c>
      <c r="T38" s="61">
        <f t="shared" si="11"/>
        <v>0</v>
      </c>
      <c r="U38" s="61">
        <f t="shared" si="12"/>
        <v>0</v>
      </c>
      <c r="V38" s="195"/>
      <c r="W38" s="196"/>
      <c r="X38" s="196"/>
      <c r="Y38" s="196"/>
      <c r="Z38" s="196"/>
      <c r="AA38" s="196"/>
      <c r="AB38" s="196"/>
      <c r="AC38" s="196"/>
      <c r="AD38" s="196"/>
      <c r="AE38" s="196"/>
      <c r="AF38" s="196"/>
      <c r="AG38" s="197"/>
      <c r="AH38" s="195"/>
      <c r="AI38" s="194"/>
      <c r="AJ38" s="198"/>
      <c r="AK38" s="195"/>
      <c r="AL38" s="195"/>
      <c r="AM38" s="197"/>
      <c r="AN38" s="197"/>
      <c r="AO38" s="199"/>
      <c r="AP38" s="200"/>
      <c r="AQ38" s="194"/>
    </row>
    <row r="39" spans="1:43">
      <c r="A39" s="164">
        <v>35</v>
      </c>
      <c r="B39" s="178" t="s">
        <v>199</v>
      </c>
      <c r="C39" s="169" t="s">
        <v>255</v>
      </c>
      <c r="D39" s="165">
        <v>40</v>
      </c>
      <c r="E39" s="60">
        <v>40</v>
      </c>
      <c r="F39" s="60">
        <v>65</v>
      </c>
      <c r="G39" s="60">
        <v>47</v>
      </c>
      <c r="H39" s="60">
        <v>48</v>
      </c>
      <c r="I39" s="60">
        <v>21</v>
      </c>
      <c r="J39" s="60">
        <v>20</v>
      </c>
      <c r="K39" s="60">
        <v>20</v>
      </c>
      <c r="L39" s="60">
        <v>38</v>
      </c>
      <c r="M39" s="60">
        <v>20</v>
      </c>
      <c r="N39" s="60">
        <v>34</v>
      </c>
      <c r="O39" s="60">
        <v>19</v>
      </c>
      <c r="P39" s="21">
        <f t="shared" si="7"/>
        <v>412</v>
      </c>
      <c r="Q39" s="62">
        <f t="shared" si="8"/>
        <v>54.93333333333333</v>
      </c>
      <c r="R39" s="21" t="str">
        <f t="shared" si="9"/>
        <v>PASS</v>
      </c>
      <c r="S39" s="21" t="str">
        <f t="shared" si="10"/>
        <v>SECOND CLASS</v>
      </c>
      <c r="T39" s="61">
        <f t="shared" si="11"/>
        <v>0</v>
      </c>
      <c r="U39" s="61">
        <f t="shared" si="12"/>
        <v>0</v>
      </c>
      <c r="V39" s="195"/>
      <c r="W39" s="196"/>
      <c r="X39" s="196"/>
      <c r="Y39" s="196"/>
      <c r="Z39" s="196"/>
      <c r="AA39" s="196"/>
      <c r="AB39" s="196"/>
      <c r="AC39" s="196"/>
      <c r="AD39" s="196"/>
      <c r="AE39" s="196"/>
      <c r="AF39" s="196"/>
      <c r="AG39" s="197"/>
      <c r="AH39" s="195"/>
      <c r="AI39" s="194"/>
      <c r="AJ39" s="198"/>
      <c r="AK39" s="195"/>
      <c r="AL39" s="195"/>
      <c r="AM39" s="197"/>
      <c r="AN39" s="197"/>
      <c r="AO39" s="199"/>
      <c r="AP39" s="200"/>
      <c r="AQ39" s="194"/>
    </row>
    <row r="40" spans="1:43">
      <c r="A40" s="164">
        <v>36</v>
      </c>
      <c r="B40" s="178" t="s">
        <v>200</v>
      </c>
      <c r="C40" s="169" t="s">
        <v>257</v>
      </c>
      <c r="D40" s="165">
        <v>40</v>
      </c>
      <c r="E40" s="60">
        <v>54</v>
      </c>
      <c r="F40" s="60">
        <v>55</v>
      </c>
      <c r="G40" s="60">
        <v>43</v>
      </c>
      <c r="H40" s="60">
        <v>40</v>
      </c>
      <c r="I40" s="60">
        <v>23</v>
      </c>
      <c r="J40" s="60">
        <v>32</v>
      </c>
      <c r="K40" s="60">
        <v>20</v>
      </c>
      <c r="L40" s="60">
        <v>39</v>
      </c>
      <c r="M40" s="60">
        <v>17</v>
      </c>
      <c r="N40" s="60">
        <v>23</v>
      </c>
      <c r="O40" s="60">
        <v>22</v>
      </c>
      <c r="P40" s="21">
        <f t="shared" si="7"/>
        <v>408</v>
      </c>
      <c r="Q40" s="62">
        <f t="shared" si="8"/>
        <v>54.4</v>
      </c>
      <c r="R40" s="21" t="str">
        <f t="shared" si="9"/>
        <v>PASS</v>
      </c>
      <c r="S40" s="21" t="str">
        <f t="shared" si="10"/>
        <v>SECOND CLASS</v>
      </c>
      <c r="T40" s="61">
        <f t="shared" si="11"/>
        <v>0</v>
      </c>
      <c r="U40" s="61">
        <f t="shared" si="12"/>
        <v>0</v>
      </c>
      <c r="V40" s="195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197"/>
      <c r="AH40" s="195"/>
      <c r="AI40" s="194"/>
      <c r="AJ40" s="198"/>
      <c r="AK40" s="195"/>
      <c r="AL40" s="195"/>
      <c r="AM40" s="197"/>
      <c r="AN40" s="197"/>
      <c r="AO40" s="199"/>
      <c r="AP40" s="200"/>
      <c r="AQ40" s="194"/>
    </row>
    <row r="41" spans="1:43">
      <c r="A41" s="164">
        <v>37</v>
      </c>
      <c r="B41" s="178" t="s">
        <v>155</v>
      </c>
      <c r="C41" s="169" t="s">
        <v>203</v>
      </c>
      <c r="D41" s="165">
        <v>43</v>
      </c>
      <c r="E41" s="60">
        <v>40</v>
      </c>
      <c r="F41" s="60">
        <v>47</v>
      </c>
      <c r="G41" s="60">
        <v>56</v>
      </c>
      <c r="H41" s="60">
        <v>42</v>
      </c>
      <c r="I41" s="60">
        <v>15</v>
      </c>
      <c r="J41" s="60">
        <v>38</v>
      </c>
      <c r="K41" s="60">
        <v>17</v>
      </c>
      <c r="L41" s="60">
        <v>32</v>
      </c>
      <c r="M41" s="60">
        <v>18</v>
      </c>
      <c r="N41" s="60">
        <v>39</v>
      </c>
      <c r="O41" s="60">
        <v>19</v>
      </c>
      <c r="P41" s="21">
        <f t="shared" si="7"/>
        <v>406</v>
      </c>
      <c r="Q41" s="62">
        <f t="shared" si="8"/>
        <v>54.133333333333333</v>
      </c>
      <c r="R41" s="21" t="str">
        <f t="shared" si="9"/>
        <v>PASS</v>
      </c>
      <c r="S41" s="21" t="str">
        <f t="shared" si="10"/>
        <v>SECOND CLASS</v>
      </c>
      <c r="T41" s="61">
        <f t="shared" si="11"/>
        <v>0</v>
      </c>
      <c r="U41" s="61">
        <f t="shared" si="12"/>
        <v>0</v>
      </c>
      <c r="V41" s="195"/>
      <c r="W41" s="196"/>
      <c r="X41" s="196"/>
      <c r="Y41" s="196"/>
      <c r="Z41" s="196"/>
      <c r="AA41" s="196"/>
      <c r="AB41" s="196"/>
      <c r="AC41" s="196"/>
      <c r="AD41" s="196"/>
      <c r="AE41" s="196"/>
      <c r="AF41" s="196"/>
      <c r="AG41" s="197"/>
      <c r="AH41" s="195"/>
      <c r="AI41" s="194"/>
      <c r="AJ41" s="198"/>
      <c r="AK41" s="195"/>
      <c r="AL41" s="195"/>
      <c r="AM41" s="197"/>
      <c r="AN41" s="197"/>
      <c r="AO41" s="199"/>
      <c r="AP41" s="200"/>
      <c r="AQ41" s="194"/>
    </row>
    <row r="42" spans="1:43">
      <c r="A42" s="164">
        <v>38</v>
      </c>
      <c r="B42" s="178" t="s">
        <v>266</v>
      </c>
      <c r="C42" s="169" t="s">
        <v>276</v>
      </c>
      <c r="D42" s="165">
        <v>46</v>
      </c>
      <c r="E42" s="60">
        <v>40</v>
      </c>
      <c r="F42" s="60">
        <v>59</v>
      </c>
      <c r="G42" s="60">
        <v>40</v>
      </c>
      <c r="H42" s="60">
        <v>44</v>
      </c>
      <c r="I42" s="60">
        <v>20</v>
      </c>
      <c r="J42" s="60">
        <v>30</v>
      </c>
      <c r="K42" s="60">
        <v>20</v>
      </c>
      <c r="L42" s="60">
        <v>31</v>
      </c>
      <c r="M42" s="60">
        <v>21</v>
      </c>
      <c r="N42" s="63">
        <v>39</v>
      </c>
      <c r="O42" s="63">
        <v>16</v>
      </c>
      <c r="P42" s="21">
        <f t="shared" si="7"/>
        <v>406</v>
      </c>
      <c r="Q42" s="62">
        <f t="shared" si="8"/>
        <v>54.133333333333333</v>
      </c>
      <c r="R42" s="21" t="str">
        <f t="shared" si="9"/>
        <v>PASS</v>
      </c>
      <c r="S42" s="21" t="str">
        <f t="shared" si="10"/>
        <v>SECOND CLASS</v>
      </c>
      <c r="T42" s="61">
        <f t="shared" si="11"/>
        <v>0</v>
      </c>
      <c r="U42" s="61">
        <f t="shared" si="12"/>
        <v>0</v>
      </c>
      <c r="V42" s="195"/>
      <c r="W42" s="196"/>
      <c r="X42" s="196"/>
      <c r="Y42" s="196"/>
      <c r="Z42" s="196"/>
      <c r="AA42" s="196"/>
      <c r="AB42" s="196"/>
      <c r="AC42" s="196"/>
      <c r="AD42" s="196"/>
      <c r="AE42" s="196"/>
      <c r="AF42" s="196"/>
      <c r="AG42" s="197"/>
      <c r="AH42" s="195"/>
      <c r="AI42" s="194"/>
      <c r="AJ42" s="198"/>
      <c r="AK42" s="195"/>
      <c r="AL42" s="195"/>
      <c r="AM42" s="197"/>
      <c r="AN42" s="197"/>
      <c r="AO42" s="199"/>
      <c r="AP42" s="200"/>
      <c r="AQ42" s="194"/>
    </row>
    <row r="43" spans="1:43">
      <c r="A43" s="164">
        <v>39</v>
      </c>
      <c r="B43" s="178" t="s">
        <v>194</v>
      </c>
      <c r="C43" s="169" t="s">
        <v>249</v>
      </c>
      <c r="D43" s="165">
        <v>42</v>
      </c>
      <c r="E43" s="60">
        <v>40</v>
      </c>
      <c r="F43" s="60">
        <v>56</v>
      </c>
      <c r="G43" s="60">
        <v>40</v>
      </c>
      <c r="H43" s="60">
        <v>42</v>
      </c>
      <c r="I43" s="60">
        <v>18</v>
      </c>
      <c r="J43" s="60">
        <v>32</v>
      </c>
      <c r="K43" s="60">
        <v>21</v>
      </c>
      <c r="L43" s="60">
        <v>40</v>
      </c>
      <c r="M43" s="60">
        <v>19</v>
      </c>
      <c r="N43" s="60">
        <v>29</v>
      </c>
      <c r="O43" s="60">
        <v>22</v>
      </c>
      <c r="P43" s="21">
        <f t="shared" si="7"/>
        <v>401</v>
      </c>
      <c r="Q43" s="62">
        <f t="shared" si="8"/>
        <v>53.466666666666669</v>
      </c>
      <c r="R43" s="21" t="str">
        <f t="shared" si="9"/>
        <v>PASS</v>
      </c>
      <c r="S43" s="21" t="str">
        <f t="shared" si="10"/>
        <v>SECOND CLASS</v>
      </c>
      <c r="T43" s="61">
        <f t="shared" si="11"/>
        <v>0</v>
      </c>
      <c r="U43" s="61">
        <f t="shared" si="12"/>
        <v>0</v>
      </c>
      <c r="V43" s="195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7"/>
      <c r="AH43" s="195"/>
      <c r="AI43" s="194"/>
      <c r="AJ43" s="198"/>
      <c r="AK43" s="195"/>
      <c r="AL43" s="195"/>
      <c r="AM43" s="197"/>
      <c r="AN43" s="197"/>
      <c r="AO43" s="199"/>
      <c r="AP43" s="200"/>
      <c r="AQ43" s="194"/>
    </row>
    <row r="44" spans="1:43">
      <c r="A44" s="164">
        <v>40</v>
      </c>
      <c r="B44" s="178" t="s">
        <v>270</v>
      </c>
      <c r="C44" s="169" t="s">
        <v>280</v>
      </c>
      <c r="D44" s="165">
        <v>28</v>
      </c>
      <c r="E44" s="60">
        <v>53</v>
      </c>
      <c r="F44" s="60">
        <v>49</v>
      </c>
      <c r="G44" s="60">
        <v>58</v>
      </c>
      <c r="H44" s="60">
        <v>53</v>
      </c>
      <c r="I44" s="60">
        <v>18</v>
      </c>
      <c r="J44" s="60">
        <v>25</v>
      </c>
      <c r="K44" s="60">
        <v>20</v>
      </c>
      <c r="L44" s="60">
        <v>29</v>
      </c>
      <c r="M44" s="60">
        <v>18</v>
      </c>
      <c r="N44" s="60">
        <v>32</v>
      </c>
      <c r="O44" s="60">
        <v>18</v>
      </c>
      <c r="P44" s="21">
        <f t="shared" si="7"/>
        <v>401</v>
      </c>
      <c r="Q44" s="62">
        <f t="shared" si="8"/>
        <v>53.466666666666669</v>
      </c>
      <c r="R44" s="21" t="str">
        <f t="shared" si="9"/>
        <v>FAIL</v>
      </c>
      <c r="S44" s="21" t="str">
        <f t="shared" si="10"/>
        <v>FAIL</v>
      </c>
      <c r="T44" s="61">
        <f t="shared" si="11"/>
        <v>1</v>
      </c>
      <c r="U44" s="61">
        <f t="shared" si="12"/>
        <v>0</v>
      </c>
      <c r="V44" s="195"/>
      <c r="W44" s="196"/>
      <c r="X44" s="196"/>
      <c r="Y44" s="196"/>
      <c r="Z44" s="196"/>
      <c r="AA44" s="196"/>
      <c r="AB44" s="196"/>
      <c r="AC44" s="196"/>
      <c r="AD44" s="196"/>
      <c r="AE44" s="196"/>
      <c r="AF44" s="196"/>
      <c r="AG44" s="197"/>
      <c r="AH44" s="195"/>
      <c r="AI44" s="194"/>
      <c r="AJ44" s="198"/>
      <c r="AK44" s="195"/>
      <c r="AL44" s="195"/>
      <c r="AM44" s="197"/>
      <c r="AN44" s="197"/>
      <c r="AO44" s="199"/>
      <c r="AP44" s="200"/>
      <c r="AQ44" s="194"/>
    </row>
    <row r="45" spans="1:43">
      <c r="A45" s="164">
        <v>41</v>
      </c>
      <c r="B45" s="178" t="s">
        <v>173</v>
      </c>
      <c r="C45" s="169" t="s">
        <v>221</v>
      </c>
      <c r="D45" s="165">
        <v>32</v>
      </c>
      <c r="E45" s="60">
        <v>40</v>
      </c>
      <c r="F45" s="60">
        <v>49</v>
      </c>
      <c r="G45" s="60">
        <v>45</v>
      </c>
      <c r="H45" s="60">
        <v>44</v>
      </c>
      <c r="I45" s="60">
        <v>20</v>
      </c>
      <c r="J45" s="60">
        <v>42</v>
      </c>
      <c r="K45" s="60">
        <v>20</v>
      </c>
      <c r="L45" s="60">
        <v>32</v>
      </c>
      <c r="M45" s="60">
        <v>19</v>
      </c>
      <c r="N45" s="60">
        <v>35</v>
      </c>
      <c r="O45" s="60">
        <v>20</v>
      </c>
      <c r="P45" s="21">
        <f t="shared" si="7"/>
        <v>398</v>
      </c>
      <c r="Q45" s="62">
        <f t="shared" si="8"/>
        <v>53.06666666666667</v>
      </c>
      <c r="R45" s="21" t="str">
        <f t="shared" si="9"/>
        <v>FAIL</v>
      </c>
      <c r="S45" s="21" t="str">
        <f t="shared" si="10"/>
        <v>FAIL</v>
      </c>
      <c r="T45" s="61">
        <f t="shared" si="11"/>
        <v>1</v>
      </c>
      <c r="U45" s="61">
        <f t="shared" si="12"/>
        <v>0</v>
      </c>
      <c r="V45" s="195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7"/>
      <c r="AH45" s="195"/>
      <c r="AI45" s="194"/>
      <c r="AJ45" s="198"/>
      <c r="AK45" s="195"/>
      <c r="AL45" s="195"/>
      <c r="AM45" s="197"/>
      <c r="AN45" s="197"/>
      <c r="AO45" s="199"/>
      <c r="AP45" s="200"/>
      <c r="AQ45" s="194"/>
    </row>
    <row r="46" spans="1:43">
      <c r="A46" s="164">
        <v>42</v>
      </c>
      <c r="B46" s="178" t="s">
        <v>243</v>
      </c>
      <c r="C46" s="169" t="s">
        <v>261</v>
      </c>
      <c r="D46" s="165">
        <v>40</v>
      </c>
      <c r="E46" s="60">
        <v>40</v>
      </c>
      <c r="F46" s="60">
        <v>72</v>
      </c>
      <c r="G46" s="60">
        <v>50</v>
      </c>
      <c r="H46" s="60">
        <v>45</v>
      </c>
      <c r="I46" s="60">
        <v>19</v>
      </c>
      <c r="J46" s="60">
        <v>33</v>
      </c>
      <c r="K46" s="60">
        <v>18</v>
      </c>
      <c r="L46" s="60">
        <v>22</v>
      </c>
      <c r="M46" s="60">
        <v>16</v>
      </c>
      <c r="N46" s="60">
        <v>24</v>
      </c>
      <c r="O46" s="60">
        <v>19</v>
      </c>
      <c r="P46" s="21">
        <f t="shared" si="7"/>
        <v>398</v>
      </c>
      <c r="Q46" s="62">
        <f t="shared" si="8"/>
        <v>53.06666666666667</v>
      </c>
      <c r="R46" s="21" t="str">
        <f t="shared" si="9"/>
        <v>PASS</v>
      </c>
      <c r="S46" s="21" t="str">
        <f t="shared" si="10"/>
        <v>SECOND CLASS</v>
      </c>
      <c r="T46" s="61">
        <f t="shared" si="11"/>
        <v>0</v>
      </c>
      <c r="U46" s="61">
        <f t="shared" si="12"/>
        <v>0</v>
      </c>
      <c r="V46" s="195"/>
      <c r="W46" s="196"/>
      <c r="X46" s="196"/>
      <c r="Y46" s="196"/>
      <c r="Z46" s="196"/>
      <c r="AA46" s="196"/>
      <c r="AB46" s="196"/>
      <c r="AC46" s="196"/>
      <c r="AD46" s="196"/>
      <c r="AE46" s="196"/>
      <c r="AF46" s="196"/>
      <c r="AG46" s="197"/>
      <c r="AH46" s="195"/>
      <c r="AI46" s="194"/>
      <c r="AJ46" s="198"/>
      <c r="AK46" s="195"/>
      <c r="AL46" s="195"/>
      <c r="AM46" s="197"/>
      <c r="AN46" s="197"/>
      <c r="AO46" s="199"/>
      <c r="AP46" s="200"/>
      <c r="AQ46" s="194"/>
    </row>
    <row r="47" spans="1:43">
      <c r="A47" s="164">
        <v>43</v>
      </c>
      <c r="B47" s="178" t="s">
        <v>185</v>
      </c>
      <c r="C47" s="169" t="s">
        <v>233</v>
      </c>
      <c r="D47" s="165">
        <v>40</v>
      </c>
      <c r="E47" s="60">
        <v>42</v>
      </c>
      <c r="F47" s="60">
        <v>56</v>
      </c>
      <c r="G47" s="60">
        <v>51</v>
      </c>
      <c r="H47" s="60">
        <v>32</v>
      </c>
      <c r="I47" s="60">
        <v>20</v>
      </c>
      <c r="J47" s="60">
        <v>32</v>
      </c>
      <c r="K47" s="60">
        <v>20</v>
      </c>
      <c r="L47" s="60">
        <v>32</v>
      </c>
      <c r="M47" s="60">
        <v>20</v>
      </c>
      <c r="N47" s="60">
        <v>32</v>
      </c>
      <c r="O47" s="60">
        <v>20</v>
      </c>
      <c r="P47" s="21">
        <f t="shared" si="7"/>
        <v>397</v>
      </c>
      <c r="Q47" s="62">
        <f t="shared" si="8"/>
        <v>52.93333333333333</v>
      </c>
      <c r="R47" s="21" t="str">
        <f t="shared" si="9"/>
        <v>FAIL</v>
      </c>
      <c r="S47" s="21" t="str">
        <f t="shared" si="10"/>
        <v>FAIL</v>
      </c>
      <c r="T47" s="61">
        <f t="shared" si="11"/>
        <v>1</v>
      </c>
      <c r="U47" s="61">
        <f t="shared" si="12"/>
        <v>0</v>
      </c>
      <c r="V47" s="195"/>
      <c r="W47" s="196"/>
      <c r="X47" s="196"/>
      <c r="Y47" s="196"/>
      <c r="Z47" s="196"/>
      <c r="AA47" s="196"/>
      <c r="AB47" s="196"/>
      <c r="AC47" s="196"/>
      <c r="AD47" s="196"/>
      <c r="AE47" s="196"/>
      <c r="AF47" s="196"/>
      <c r="AG47" s="197"/>
      <c r="AH47" s="195"/>
      <c r="AI47" s="194"/>
      <c r="AJ47" s="198"/>
      <c r="AK47" s="195"/>
      <c r="AL47" s="195"/>
      <c r="AM47" s="197"/>
      <c r="AN47" s="197"/>
      <c r="AO47" s="199"/>
      <c r="AP47" s="200"/>
      <c r="AQ47" s="194"/>
    </row>
    <row r="48" spans="1:43">
      <c r="A48" s="164">
        <v>44</v>
      </c>
      <c r="B48" s="178" t="s">
        <v>241</v>
      </c>
      <c r="C48" s="169" t="s">
        <v>259</v>
      </c>
      <c r="D48" s="165">
        <v>46</v>
      </c>
      <c r="E48" s="60">
        <v>15</v>
      </c>
      <c r="F48" s="60">
        <v>47</v>
      </c>
      <c r="G48" s="60">
        <v>51</v>
      </c>
      <c r="H48" s="60">
        <v>57</v>
      </c>
      <c r="I48" s="152">
        <v>23</v>
      </c>
      <c r="J48" s="60">
        <v>22</v>
      </c>
      <c r="K48" s="60">
        <v>22</v>
      </c>
      <c r="L48" s="60">
        <v>42</v>
      </c>
      <c r="M48" s="60">
        <v>19</v>
      </c>
      <c r="N48" s="60">
        <v>29</v>
      </c>
      <c r="O48" s="60">
        <v>23</v>
      </c>
      <c r="P48" s="21">
        <f t="shared" si="7"/>
        <v>396</v>
      </c>
      <c r="Q48" s="62">
        <f t="shared" si="8"/>
        <v>52.8</v>
      </c>
      <c r="R48" s="21" t="str">
        <f t="shared" si="9"/>
        <v>FAIL</v>
      </c>
      <c r="S48" s="21" t="str">
        <f t="shared" si="10"/>
        <v>FAIL</v>
      </c>
      <c r="T48" s="61">
        <f t="shared" si="11"/>
        <v>1</v>
      </c>
      <c r="U48" s="61">
        <f t="shared" si="12"/>
        <v>0</v>
      </c>
      <c r="V48" s="195"/>
      <c r="W48" s="196"/>
      <c r="X48" s="196"/>
      <c r="Y48" s="196"/>
      <c r="Z48" s="196"/>
      <c r="AA48" s="196"/>
      <c r="AB48" s="196"/>
      <c r="AC48" s="196"/>
      <c r="AD48" s="196"/>
      <c r="AE48" s="196"/>
      <c r="AF48" s="196"/>
      <c r="AG48" s="197"/>
      <c r="AH48" s="195"/>
      <c r="AI48" s="194"/>
      <c r="AJ48" s="198"/>
      <c r="AK48" s="195"/>
      <c r="AL48" s="195"/>
      <c r="AM48" s="197"/>
      <c r="AN48" s="197"/>
      <c r="AO48" s="199"/>
      <c r="AP48" s="200"/>
      <c r="AQ48" s="194"/>
    </row>
    <row r="49" spans="1:43">
      <c r="A49" s="164">
        <v>45</v>
      </c>
      <c r="B49" s="178" t="s">
        <v>169</v>
      </c>
      <c r="C49" s="169" t="s">
        <v>217</v>
      </c>
      <c r="D49" s="165">
        <v>56</v>
      </c>
      <c r="E49" s="60">
        <v>28</v>
      </c>
      <c r="F49" s="60">
        <v>50</v>
      </c>
      <c r="G49" s="60">
        <v>52</v>
      </c>
      <c r="H49" s="60">
        <v>50</v>
      </c>
      <c r="I49" s="60">
        <v>20</v>
      </c>
      <c r="J49" s="60">
        <v>21</v>
      </c>
      <c r="K49" s="60">
        <v>19</v>
      </c>
      <c r="L49" s="63">
        <v>30</v>
      </c>
      <c r="M49" s="60">
        <v>18</v>
      </c>
      <c r="N49" s="63">
        <v>28</v>
      </c>
      <c r="O49" s="63">
        <v>17</v>
      </c>
      <c r="P49" s="21">
        <f t="shared" si="7"/>
        <v>389</v>
      </c>
      <c r="Q49" s="62">
        <f t="shared" si="8"/>
        <v>51.866666666666667</v>
      </c>
      <c r="R49" s="21" t="str">
        <f t="shared" si="9"/>
        <v>FAIL</v>
      </c>
      <c r="S49" s="21" t="str">
        <f t="shared" si="10"/>
        <v>FAIL</v>
      </c>
      <c r="T49" s="61">
        <f t="shared" si="11"/>
        <v>1</v>
      </c>
      <c r="U49" s="61">
        <f t="shared" si="12"/>
        <v>0</v>
      </c>
      <c r="V49" s="195"/>
      <c r="W49" s="196"/>
      <c r="X49" s="196"/>
      <c r="Y49" s="196"/>
      <c r="Z49" s="196"/>
      <c r="AA49" s="196"/>
      <c r="AB49" s="196"/>
      <c r="AC49" s="196"/>
      <c r="AD49" s="196"/>
      <c r="AE49" s="196"/>
      <c r="AF49" s="196"/>
      <c r="AG49" s="197"/>
      <c r="AH49" s="195"/>
      <c r="AI49" s="194"/>
      <c r="AJ49" s="198"/>
      <c r="AK49" s="195"/>
      <c r="AL49" s="195"/>
      <c r="AM49" s="197"/>
      <c r="AN49" s="197"/>
      <c r="AO49" s="199"/>
      <c r="AP49" s="200"/>
      <c r="AQ49" s="194"/>
    </row>
    <row r="50" spans="1:43">
      <c r="A50" s="164">
        <v>46</v>
      </c>
      <c r="B50" s="178" t="s">
        <v>264</v>
      </c>
      <c r="C50" s="169" t="s">
        <v>274</v>
      </c>
      <c r="D50" s="165">
        <v>44</v>
      </c>
      <c r="E50" s="60">
        <v>22</v>
      </c>
      <c r="F50" s="60">
        <v>55</v>
      </c>
      <c r="G50" s="60">
        <v>61</v>
      </c>
      <c r="H50" s="60">
        <v>46</v>
      </c>
      <c r="I50" s="60">
        <v>18</v>
      </c>
      <c r="J50" s="60">
        <v>23</v>
      </c>
      <c r="K50" s="60">
        <v>18</v>
      </c>
      <c r="L50" s="60">
        <v>28</v>
      </c>
      <c r="M50" s="60">
        <v>20</v>
      </c>
      <c r="N50" s="60">
        <v>32</v>
      </c>
      <c r="O50" s="60">
        <v>17</v>
      </c>
      <c r="P50" s="21">
        <f t="shared" si="7"/>
        <v>384</v>
      </c>
      <c r="Q50" s="62">
        <f t="shared" si="8"/>
        <v>51.2</v>
      </c>
      <c r="R50" s="21" t="str">
        <f t="shared" si="9"/>
        <v>FAIL</v>
      </c>
      <c r="S50" s="21" t="str">
        <f t="shared" si="10"/>
        <v>FAIL</v>
      </c>
      <c r="T50" s="61">
        <f t="shared" si="11"/>
        <v>1</v>
      </c>
      <c r="U50" s="61">
        <f t="shared" si="12"/>
        <v>0</v>
      </c>
      <c r="V50" s="195"/>
      <c r="W50" s="196"/>
      <c r="X50" s="196"/>
      <c r="Y50" s="196"/>
      <c r="Z50" s="196"/>
      <c r="AA50" s="196"/>
      <c r="AB50" s="196"/>
      <c r="AC50" s="196"/>
      <c r="AD50" s="196"/>
      <c r="AE50" s="196"/>
      <c r="AF50" s="196"/>
      <c r="AG50" s="197"/>
      <c r="AH50" s="195"/>
      <c r="AI50" s="194"/>
      <c r="AJ50" s="198"/>
      <c r="AK50" s="195"/>
      <c r="AL50" s="195"/>
      <c r="AM50" s="197"/>
      <c r="AN50" s="197"/>
      <c r="AO50" s="199"/>
      <c r="AP50" s="200"/>
      <c r="AQ50" s="194"/>
    </row>
    <row r="51" spans="1:43">
      <c r="A51" s="164">
        <v>47</v>
      </c>
      <c r="B51" s="178" t="s">
        <v>195</v>
      </c>
      <c r="C51" s="169" t="s">
        <v>250</v>
      </c>
      <c r="D51" s="165">
        <v>52</v>
      </c>
      <c r="E51" s="60">
        <v>40</v>
      </c>
      <c r="F51" s="60">
        <v>71</v>
      </c>
      <c r="G51" s="60">
        <v>52</v>
      </c>
      <c r="H51" s="60">
        <v>57</v>
      </c>
      <c r="I51" s="60">
        <v>15</v>
      </c>
      <c r="J51" s="60">
        <v>23</v>
      </c>
      <c r="K51" s="60">
        <v>17</v>
      </c>
      <c r="L51" s="60">
        <v>7</v>
      </c>
      <c r="M51" s="60">
        <v>18</v>
      </c>
      <c r="N51" s="60">
        <v>8</v>
      </c>
      <c r="O51" s="60">
        <v>19</v>
      </c>
      <c r="P51" s="21">
        <f t="shared" si="7"/>
        <v>379</v>
      </c>
      <c r="Q51" s="62">
        <f t="shared" si="8"/>
        <v>50.533333333333331</v>
      </c>
      <c r="R51" s="21" t="str">
        <f t="shared" si="9"/>
        <v>FAIL</v>
      </c>
      <c r="S51" s="21" t="str">
        <f t="shared" si="10"/>
        <v>FAIL</v>
      </c>
      <c r="T51" s="61">
        <f t="shared" si="11"/>
        <v>0</v>
      </c>
      <c r="U51" s="61">
        <f t="shared" si="12"/>
        <v>2</v>
      </c>
      <c r="V51" s="195"/>
      <c r="W51" s="196"/>
      <c r="X51" s="196"/>
      <c r="Y51" s="196"/>
      <c r="Z51" s="196"/>
      <c r="AA51" s="196"/>
      <c r="AB51" s="196"/>
      <c r="AC51" s="196"/>
      <c r="AD51" s="196"/>
      <c r="AE51" s="196"/>
      <c r="AF51" s="196"/>
      <c r="AG51" s="197"/>
      <c r="AH51" s="195"/>
      <c r="AI51" s="194"/>
      <c r="AJ51" s="198"/>
      <c r="AK51" s="195"/>
      <c r="AL51" s="195"/>
      <c r="AM51" s="197"/>
      <c r="AN51" s="197"/>
      <c r="AO51" s="199"/>
      <c r="AP51" s="200"/>
      <c r="AQ51" s="194"/>
    </row>
    <row r="52" spans="1:43">
      <c r="A52" s="164">
        <v>48</v>
      </c>
      <c r="B52" s="178" t="s">
        <v>272</v>
      </c>
      <c r="C52" s="169" t="s">
        <v>282</v>
      </c>
      <c r="D52" s="166">
        <v>59</v>
      </c>
      <c r="E52" s="63">
        <v>20</v>
      </c>
      <c r="F52" s="60">
        <v>74</v>
      </c>
      <c r="G52" s="63">
        <v>61</v>
      </c>
      <c r="H52" s="60">
        <v>64</v>
      </c>
      <c r="I52" s="60">
        <v>10</v>
      </c>
      <c r="J52" s="60">
        <v>1</v>
      </c>
      <c r="K52" s="60">
        <v>10</v>
      </c>
      <c r="L52" s="63">
        <v>30</v>
      </c>
      <c r="M52" s="60">
        <v>10</v>
      </c>
      <c r="N52" s="60">
        <v>27</v>
      </c>
      <c r="O52" s="60">
        <v>10</v>
      </c>
      <c r="P52" s="21">
        <f t="shared" si="7"/>
        <v>376</v>
      </c>
      <c r="Q52" s="62">
        <f t="shared" si="8"/>
        <v>50.133333333333333</v>
      </c>
      <c r="R52" s="21" t="str">
        <f t="shared" si="9"/>
        <v>FAIL</v>
      </c>
      <c r="S52" s="21" t="str">
        <f t="shared" si="10"/>
        <v>FAIL</v>
      </c>
      <c r="T52" s="61">
        <f t="shared" si="11"/>
        <v>1</v>
      </c>
      <c r="U52" s="61">
        <f t="shared" si="12"/>
        <v>1</v>
      </c>
      <c r="V52" s="195"/>
      <c r="W52" s="196"/>
      <c r="X52" s="196"/>
      <c r="Y52" s="196"/>
      <c r="Z52" s="196"/>
      <c r="AA52" s="196"/>
      <c r="AB52" s="196"/>
      <c r="AC52" s="196"/>
      <c r="AD52" s="196"/>
      <c r="AE52" s="196"/>
      <c r="AF52" s="196"/>
      <c r="AG52" s="197"/>
      <c r="AH52" s="195"/>
      <c r="AI52" s="194"/>
      <c r="AJ52" s="198"/>
      <c r="AK52" s="195"/>
      <c r="AL52" s="195"/>
      <c r="AM52" s="197"/>
      <c r="AN52" s="197"/>
      <c r="AO52" s="199"/>
      <c r="AP52" s="200"/>
      <c r="AQ52" s="194"/>
    </row>
    <row r="53" spans="1:43">
      <c r="A53" s="164">
        <v>49</v>
      </c>
      <c r="B53" s="178" t="s">
        <v>165</v>
      </c>
      <c r="C53" s="169" t="s">
        <v>213</v>
      </c>
      <c r="D53" s="165">
        <v>47</v>
      </c>
      <c r="E53" s="60">
        <v>20</v>
      </c>
      <c r="F53" s="60">
        <v>44</v>
      </c>
      <c r="G53" s="60">
        <v>55</v>
      </c>
      <c r="H53" s="60">
        <v>44</v>
      </c>
      <c r="I53" s="60">
        <v>18</v>
      </c>
      <c r="J53" s="60">
        <v>23</v>
      </c>
      <c r="K53" s="60">
        <v>19</v>
      </c>
      <c r="L53" s="60">
        <v>36</v>
      </c>
      <c r="M53" s="60">
        <v>17</v>
      </c>
      <c r="N53" s="60">
        <v>29</v>
      </c>
      <c r="O53" s="60">
        <v>20</v>
      </c>
      <c r="P53" s="21">
        <f t="shared" si="7"/>
        <v>372</v>
      </c>
      <c r="Q53" s="62">
        <f t="shared" si="8"/>
        <v>49.6</v>
      </c>
      <c r="R53" s="21" t="str">
        <f t="shared" si="9"/>
        <v>FAIL</v>
      </c>
      <c r="S53" s="21" t="str">
        <f t="shared" si="10"/>
        <v>FAIL</v>
      </c>
      <c r="T53" s="61">
        <f t="shared" si="11"/>
        <v>1</v>
      </c>
      <c r="U53" s="61">
        <f t="shared" si="12"/>
        <v>0</v>
      </c>
      <c r="V53" s="195"/>
      <c r="W53" s="196"/>
      <c r="X53" s="196"/>
      <c r="Y53" s="196"/>
      <c r="Z53" s="196"/>
      <c r="AA53" s="196"/>
      <c r="AB53" s="196"/>
      <c r="AC53" s="196"/>
      <c r="AD53" s="196"/>
      <c r="AE53" s="196"/>
      <c r="AF53" s="196"/>
      <c r="AG53" s="201"/>
      <c r="AH53" s="195"/>
      <c r="AI53" s="194"/>
      <c r="AJ53" s="198"/>
      <c r="AK53" s="195"/>
      <c r="AL53" s="195"/>
      <c r="AM53" s="197"/>
      <c r="AN53" s="197"/>
      <c r="AO53" s="199"/>
      <c r="AP53" s="200"/>
      <c r="AQ53" s="194"/>
    </row>
    <row r="54" spans="1:43">
      <c r="A54" s="164">
        <v>50</v>
      </c>
      <c r="B54" s="178" t="s">
        <v>267</v>
      </c>
      <c r="C54" s="169" t="s">
        <v>277</v>
      </c>
      <c r="D54" s="165">
        <v>49</v>
      </c>
      <c r="E54" s="60">
        <v>40</v>
      </c>
      <c r="F54" s="60">
        <v>53</v>
      </c>
      <c r="G54" s="60">
        <v>21</v>
      </c>
      <c r="H54" s="60">
        <v>40</v>
      </c>
      <c r="I54" s="60">
        <v>16</v>
      </c>
      <c r="J54" s="60">
        <v>33</v>
      </c>
      <c r="K54" s="60">
        <v>16</v>
      </c>
      <c r="L54" s="60">
        <v>36</v>
      </c>
      <c r="M54" s="60">
        <v>16</v>
      </c>
      <c r="N54" s="60">
        <v>34</v>
      </c>
      <c r="O54" s="60">
        <v>16</v>
      </c>
      <c r="P54" s="21">
        <f t="shared" si="7"/>
        <v>370</v>
      </c>
      <c r="Q54" s="62">
        <f t="shared" si="8"/>
        <v>49.333333333333336</v>
      </c>
      <c r="R54" s="21" t="str">
        <f t="shared" si="9"/>
        <v>FAIL</v>
      </c>
      <c r="S54" s="21" t="str">
        <f t="shared" si="10"/>
        <v>FAIL</v>
      </c>
      <c r="T54" s="61">
        <f t="shared" si="11"/>
        <v>1</v>
      </c>
      <c r="U54" s="61">
        <f t="shared" si="12"/>
        <v>0</v>
      </c>
      <c r="V54" s="195"/>
      <c r="W54" s="196"/>
      <c r="X54" s="196"/>
      <c r="Y54" s="196"/>
      <c r="Z54" s="196"/>
      <c r="AA54" s="196"/>
      <c r="AB54" s="196"/>
      <c r="AC54" s="196"/>
      <c r="AD54" s="196"/>
      <c r="AE54" s="196"/>
      <c r="AF54" s="196"/>
      <c r="AG54" s="197"/>
      <c r="AH54" s="195"/>
      <c r="AI54" s="194"/>
      <c r="AJ54" s="198"/>
      <c r="AK54" s="195"/>
      <c r="AL54" s="195"/>
      <c r="AM54" s="197"/>
      <c r="AN54" s="197"/>
      <c r="AO54" s="199"/>
      <c r="AP54" s="200"/>
      <c r="AQ54" s="194"/>
    </row>
    <row r="55" spans="1:43">
      <c r="A55" s="164">
        <v>51</v>
      </c>
      <c r="B55" s="178" t="s">
        <v>176</v>
      </c>
      <c r="C55" s="169" t="s">
        <v>224</v>
      </c>
      <c r="D55" s="165">
        <v>55</v>
      </c>
      <c r="E55" s="60">
        <v>25</v>
      </c>
      <c r="F55" s="60">
        <v>40</v>
      </c>
      <c r="G55" s="60">
        <v>41</v>
      </c>
      <c r="H55" s="60">
        <v>46</v>
      </c>
      <c r="I55" s="60">
        <v>17</v>
      </c>
      <c r="J55" s="60">
        <v>25</v>
      </c>
      <c r="K55" s="60">
        <v>19</v>
      </c>
      <c r="L55" s="60">
        <v>32</v>
      </c>
      <c r="M55" s="60">
        <v>20</v>
      </c>
      <c r="N55" s="60">
        <v>30</v>
      </c>
      <c r="O55" s="60">
        <v>16</v>
      </c>
      <c r="P55" s="21">
        <f t="shared" si="7"/>
        <v>366</v>
      </c>
      <c r="Q55" s="62">
        <f t="shared" si="8"/>
        <v>48.8</v>
      </c>
      <c r="R55" s="21" t="str">
        <f t="shared" si="9"/>
        <v>FAIL</v>
      </c>
      <c r="S55" s="21" t="str">
        <f t="shared" si="10"/>
        <v>FAIL</v>
      </c>
      <c r="T55" s="61">
        <f t="shared" si="11"/>
        <v>1</v>
      </c>
      <c r="U55" s="61">
        <f t="shared" si="12"/>
        <v>0</v>
      </c>
      <c r="V55" s="195"/>
      <c r="W55" s="196"/>
      <c r="X55" s="196"/>
      <c r="Y55" s="196"/>
      <c r="Z55" s="196"/>
      <c r="AA55" s="196"/>
      <c r="AB55" s="196"/>
      <c r="AC55" s="196"/>
      <c r="AD55" s="196"/>
      <c r="AE55" s="196"/>
      <c r="AF55" s="196"/>
      <c r="AG55" s="197"/>
      <c r="AH55" s="195"/>
      <c r="AI55" s="194"/>
      <c r="AJ55" s="198"/>
      <c r="AK55" s="195"/>
      <c r="AL55" s="195"/>
      <c r="AM55" s="197"/>
      <c r="AN55" s="197"/>
      <c r="AO55" s="199"/>
      <c r="AP55" s="200"/>
      <c r="AQ55" s="194"/>
    </row>
    <row r="56" spans="1:43">
      <c r="A56" s="164">
        <v>52</v>
      </c>
      <c r="B56" s="178" t="s">
        <v>182</v>
      </c>
      <c r="C56" s="169" t="s">
        <v>230</v>
      </c>
      <c r="D56" s="165">
        <v>43</v>
      </c>
      <c r="E56" s="60">
        <v>40</v>
      </c>
      <c r="F56" s="60">
        <v>58</v>
      </c>
      <c r="G56" s="60">
        <v>40</v>
      </c>
      <c r="H56" s="60">
        <v>48</v>
      </c>
      <c r="I56" s="60">
        <v>20</v>
      </c>
      <c r="J56" s="60">
        <v>5</v>
      </c>
      <c r="K56" s="60">
        <v>19</v>
      </c>
      <c r="L56" s="60">
        <v>28</v>
      </c>
      <c r="M56" s="60">
        <v>19</v>
      </c>
      <c r="N56" s="60">
        <v>28</v>
      </c>
      <c r="O56" s="60">
        <v>16</v>
      </c>
      <c r="P56" s="21">
        <f t="shared" si="7"/>
        <v>364</v>
      </c>
      <c r="Q56" s="62">
        <f t="shared" si="8"/>
        <v>48.533333333333331</v>
      </c>
      <c r="R56" s="21" t="str">
        <f t="shared" si="9"/>
        <v>FAIL</v>
      </c>
      <c r="S56" s="21" t="str">
        <f t="shared" si="10"/>
        <v>FAIL</v>
      </c>
      <c r="T56" s="61">
        <f t="shared" si="11"/>
        <v>0</v>
      </c>
      <c r="U56" s="61">
        <f t="shared" si="12"/>
        <v>1</v>
      </c>
      <c r="V56" s="195"/>
      <c r="W56" s="196"/>
      <c r="X56" s="196"/>
      <c r="Y56" s="196"/>
      <c r="Z56" s="196"/>
      <c r="AA56" s="196"/>
      <c r="AB56" s="196"/>
      <c r="AC56" s="196"/>
      <c r="AD56" s="196"/>
      <c r="AE56" s="196"/>
      <c r="AF56" s="196"/>
      <c r="AG56" s="197"/>
      <c r="AH56" s="195"/>
      <c r="AI56" s="194"/>
      <c r="AJ56" s="198"/>
      <c r="AK56" s="195"/>
      <c r="AL56" s="195"/>
      <c r="AM56" s="197"/>
      <c r="AN56" s="197"/>
      <c r="AO56" s="199"/>
      <c r="AP56" s="200"/>
      <c r="AQ56" s="194"/>
    </row>
    <row r="57" spans="1:43">
      <c r="A57" s="164">
        <v>53</v>
      </c>
      <c r="B57" s="178" t="s">
        <v>242</v>
      </c>
      <c r="C57" s="169" t="s">
        <v>260</v>
      </c>
      <c r="D57" s="165">
        <v>40</v>
      </c>
      <c r="E57" s="60">
        <v>42</v>
      </c>
      <c r="F57" s="60">
        <v>66</v>
      </c>
      <c r="G57" s="60">
        <v>46</v>
      </c>
      <c r="H57" s="60">
        <v>49</v>
      </c>
      <c r="I57" s="60">
        <v>18</v>
      </c>
      <c r="J57" s="60">
        <v>2</v>
      </c>
      <c r="K57" s="60">
        <v>20</v>
      </c>
      <c r="L57" s="60">
        <v>5</v>
      </c>
      <c r="M57" s="60">
        <v>20</v>
      </c>
      <c r="N57" s="60">
        <v>34</v>
      </c>
      <c r="O57" s="60">
        <v>21</v>
      </c>
      <c r="P57" s="21">
        <f t="shared" si="7"/>
        <v>363</v>
      </c>
      <c r="Q57" s="62">
        <f t="shared" si="8"/>
        <v>48.4</v>
      </c>
      <c r="R57" s="21" t="str">
        <f t="shared" si="9"/>
        <v>FAIL</v>
      </c>
      <c r="S57" s="21" t="str">
        <f t="shared" si="10"/>
        <v>FAIL</v>
      </c>
      <c r="T57" s="61">
        <f t="shared" si="11"/>
        <v>0</v>
      </c>
      <c r="U57" s="61">
        <f t="shared" si="12"/>
        <v>2</v>
      </c>
      <c r="V57" s="195"/>
      <c r="W57" s="196"/>
      <c r="X57" s="196"/>
      <c r="Y57" s="196"/>
      <c r="Z57" s="196"/>
      <c r="AA57" s="196"/>
      <c r="AB57" s="196"/>
      <c r="AC57" s="196"/>
      <c r="AD57" s="196"/>
      <c r="AE57" s="196"/>
      <c r="AF57" s="196"/>
      <c r="AG57" s="197"/>
      <c r="AH57" s="195"/>
      <c r="AI57" s="194"/>
      <c r="AJ57" s="198"/>
      <c r="AK57" s="195"/>
      <c r="AL57" s="195"/>
      <c r="AM57" s="197"/>
      <c r="AN57" s="197"/>
      <c r="AO57" s="199"/>
      <c r="AP57" s="200"/>
      <c r="AQ57" s="194"/>
    </row>
    <row r="58" spans="1:43">
      <c r="A58" s="164">
        <v>54</v>
      </c>
      <c r="B58" s="178" t="s">
        <v>167</v>
      </c>
      <c r="C58" s="169" t="s">
        <v>215</v>
      </c>
      <c r="D58" s="165">
        <v>42</v>
      </c>
      <c r="E58" s="60">
        <v>28</v>
      </c>
      <c r="F58" s="60">
        <v>49</v>
      </c>
      <c r="G58" s="60">
        <v>51</v>
      </c>
      <c r="H58" s="60">
        <v>40</v>
      </c>
      <c r="I58" s="60">
        <v>15</v>
      </c>
      <c r="J58" s="60">
        <v>30</v>
      </c>
      <c r="K58" s="60">
        <v>19</v>
      </c>
      <c r="L58" s="60">
        <v>28</v>
      </c>
      <c r="M58" s="60">
        <v>18</v>
      </c>
      <c r="N58" s="60">
        <v>28</v>
      </c>
      <c r="O58" s="60">
        <v>12</v>
      </c>
      <c r="P58" s="21">
        <f t="shared" si="7"/>
        <v>360</v>
      </c>
      <c r="Q58" s="62">
        <f t="shared" si="8"/>
        <v>48</v>
      </c>
      <c r="R58" s="21" t="str">
        <f t="shared" si="9"/>
        <v>FAIL</v>
      </c>
      <c r="S58" s="21" t="str">
        <f t="shared" si="10"/>
        <v>FAIL</v>
      </c>
      <c r="T58" s="61">
        <f t="shared" si="11"/>
        <v>1</v>
      </c>
      <c r="U58" s="61">
        <f t="shared" si="12"/>
        <v>0</v>
      </c>
      <c r="V58" s="195"/>
      <c r="W58" s="196"/>
      <c r="X58" s="196"/>
      <c r="Y58" s="196"/>
      <c r="Z58" s="196"/>
      <c r="AA58" s="196"/>
      <c r="AB58" s="196"/>
      <c r="AC58" s="196"/>
      <c r="AD58" s="196"/>
      <c r="AE58" s="196"/>
      <c r="AF58" s="196"/>
      <c r="AG58" s="197"/>
      <c r="AH58" s="195"/>
      <c r="AI58" s="194"/>
      <c r="AJ58" s="198"/>
      <c r="AK58" s="195"/>
      <c r="AL58" s="195"/>
      <c r="AM58" s="197"/>
      <c r="AN58" s="197"/>
      <c r="AO58" s="199"/>
      <c r="AP58" s="200"/>
      <c r="AQ58" s="194"/>
    </row>
    <row r="59" spans="1:43">
      <c r="A59" s="164">
        <v>55</v>
      </c>
      <c r="B59" s="178" t="s">
        <v>190</v>
      </c>
      <c r="C59" s="169" t="s">
        <v>238</v>
      </c>
      <c r="D59" s="165">
        <v>40</v>
      </c>
      <c r="E59" s="60">
        <v>16</v>
      </c>
      <c r="F59" s="60">
        <v>60</v>
      </c>
      <c r="G59" s="60">
        <v>50</v>
      </c>
      <c r="H59" s="60">
        <v>45</v>
      </c>
      <c r="I59" s="60">
        <v>18</v>
      </c>
      <c r="J59" s="60">
        <v>21</v>
      </c>
      <c r="K59" s="60">
        <v>20</v>
      </c>
      <c r="L59" s="60">
        <v>22</v>
      </c>
      <c r="M59" s="60">
        <v>16</v>
      </c>
      <c r="N59" s="60">
        <v>24</v>
      </c>
      <c r="O59" s="60">
        <v>20</v>
      </c>
      <c r="P59" s="21">
        <f t="shared" si="7"/>
        <v>352</v>
      </c>
      <c r="Q59" s="62">
        <f t="shared" si="8"/>
        <v>46.93333333333333</v>
      </c>
      <c r="R59" s="21" t="str">
        <f t="shared" si="9"/>
        <v>FAIL</v>
      </c>
      <c r="S59" s="21" t="str">
        <f t="shared" si="10"/>
        <v>FAIL</v>
      </c>
      <c r="T59" s="61">
        <f t="shared" si="11"/>
        <v>1</v>
      </c>
      <c r="U59" s="61">
        <f t="shared" si="12"/>
        <v>0</v>
      </c>
      <c r="V59" s="195"/>
      <c r="W59" s="196"/>
      <c r="X59" s="196"/>
      <c r="Y59" s="196"/>
      <c r="Z59" s="196"/>
      <c r="AA59" s="196"/>
      <c r="AB59" s="196"/>
      <c r="AC59" s="196"/>
      <c r="AD59" s="196"/>
      <c r="AE59" s="196"/>
      <c r="AF59" s="196"/>
      <c r="AG59" s="197"/>
      <c r="AH59" s="195"/>
      <c r="AI59" s="194"/>
      <c r="AJ59" s="198"/>
      <c r="AK59" s="195"/>
      <c r="AL59" s="195"/>
      <c r="AM59" s="197"/>
      <c r="AN59" s="197"/>
      <c r="AO59" s="199"/>
      <c r="AP59" s="200"/>
      <c r="AQ59" s="194"/>
    </row>
    <row r="60" spans="1:43">
      <c r="A60" s="164">
        <v>56</v>
      </c>
      <c r="B60" s="178" t="s">
        <v>160</v>
      </c>
      <c r="C60" s="169" t="s">
        <v>208</v>
      </c>
      <c r="D60" s="165">
        <v>27</v>
      </c>
      <c r="E60" s="60">
        <v>40</v>
      </c>
      <c r="F60" s="60">
        <v>42</v>
      </c>
      <c r="G60" s="60">
        <v>40</v>
      </c>
      <c r="H60" s="60">
        <v>40</v>
      </c>
      <c r="I60" s="60">
        <v>18</v>
      </c>
      <c r="J60" s="60">
        <v>28</v>
      </c>
      <c r="K60" s="60">
        <v>18</v>
      </c>
      <c r="L60" s="60">
        <v>28</v>
      </c>
      <c r="M60" s="60">
        <v>17</v>
      </c>
      <c r="N60" s="60">
        <v>32</v>
      </c>
      <c r="O60" s="60">
        <v>17</v>
      </c>
      <c r="P60" s="21">
        <f t="shared" si="7"/>
        <v>347</v>
      </c>
      <c r="Q60" s="62">
        <f t="shared" si="8"/>
        <v>46.266666666666666</v>
      </c>
      <c r="R60" s="21" t="str">
        <f t="shared" si="9"/>
        <v>FAIL</v>
      </c>
      <c r="S60" s="21" t="str">
        <f t="shared" si="10"/>
        <v>FAIL</v>
      </c>
      <c r="T60" s="61">
        <f t="shared" si="11"/>
        <v>1</v>
      </c>
      <c r="U60" s="61">
        <f t="shared" si="12"/>
        <v>0</v>
      </c>
      <c r="V60" s="195"/>
      <c r="W60" s="196"/>
      <c r="X60" s="196"/>
      <c r="Y60" s="196"/>
      <c r="Z60" s="196"/>
      <c r="AA60" s="196"/>
      <c r="AB60" s="196"/>
      <c r="AC60" s="196"/>
      <c r="AD60" s="196"/>
      <c r="AE60" s="196"/>
      <c r="AF60" s="196"/>
      <c r="AG60" s="197"/>
      <c r="AH60" s="195"/>
      <c r="AI60" s="194"/>
      <c r="AJ60" s="198"/>
      <c r="AK60" s="195"/>
      <c r="AL60" s="195"/>
      <c r="AM60" s="197"/>
      <c r="AN60" s="197"/>
      <c r="AO60" s="199"/>
      <c r="AP60" s="200"/>
      <c r="AQ60" s="194"/>
    </row>
    <row r="61" spans="1:43">
      <c r="A61" s="164">
        <v>57</v>
      </c>
      <c r="B61" s="178" t="s">
        <v>294</v>
      </c>
      <c r="C61" s="169" t="s">
        <v>295</v>
      </c>
      <c r="D61" s="165">
        <v>40</v>
      </c>
      <c r="E61" s="60">
        <v>40</v>
      </c>
      <c r="F61" s="60">
        <v>55</v>
      </c>
      <c r="G61" s="60">
        <v>44</v>
      </c>
      <c r="H61" s="60">
        <v>44</v>
      </c>
      <c r="I61" s="152">
        <v>18</v>
      </c>
      <c r="J61" s="60">
        <v>24</v>
      </c>
      <c r="K61" s="60">
        <v>18</v>
      </c>
      <c r="L61" s="60">
        <v>22</v>
      </c>
      <c r="M61" s="60">
        <v>17</v>
      </c>
      <c r="N61" s="60">
        <v>8</v>
      </c>
      <c r="O61" s="60">
        <v>15</v>
      </c>
      <c r="P61" s="21">
        <f t="shared" si="7"/>
        <v>345</v>
      </c>
      <c r="Q61" s="62">
        <f t="shared" si="8"/>
        <v>46</v>
      </c>
      <c r="R61" s="21" t="str">
        <f t="shared" si="9"/>
        <v>FAIL</v>
      </c>
      <c r="S61" s="21" t="str">
        <f t="shared" si="10"/>
        <v>FAIL</v>
      </c>
      <c r="T61" s="61">
        <f t="shared" si="11"/>
        <v>0</v>
      </c>
      <c r="U61" s="61">
        <f t="shared" si="12"/>
        <v>1</v>
      </c>
      <c r="V61" s="195"/>
      <c r="W61" s="196"/>
      <c r="X61" s="196"/>
      <c r="Y61" s="196"/>
      <c r="Z61" s="196"/>
      <c r="AA61" s="196"/>
      <c r="AB61" s="196"/>
      <c r="AC61" s="196"/>
      <c r="AD61" s="196"/>
      <c r="AE61" s="196"/>
      <c r="AF61" s="196"/>
      <c r="AG61" s="197"/>
      <c r="AH61" s="195"/>
      <c r="AI61" s="194"/>
      <c r="AJ61" s="198"/>
      <c r="AK61" s="195"/>
      <c r="AL61" s="195"/>
      <c r="AM61" s="197"/>
      <c r="AN61" s="197"/>
      <c r="AO61" s="199"/>
      <c r="AP61" s="200"/>
      <c r="AQ61" s="194"/>
    </row>
    <row r="62" spans="1:43" ht="14.25" customHeight="1">
      <c r="A62" s="164">
        <v>58</v>
      </c>
      <c r="B62" s="178" t="s">
        <v>170</v>
      </c>
      <c r="C62" s="169" t="s">
        <v>218</v>
      </c>
      <c r="D62" s="165">
        <v>29</v>
      </c>
      <c r="E62" s="60">
        <v>28</v>
      </c>
      <c r="F62" s="60">
        <v>44</v>
      </c>
      <c r="G62" s="60">
        <v>46</v>
      </c>
      <c r="H62" s="60">
        <v>47</v>
      </c>
      <c r="I62" s="60">
        <v>15</v>
      </c>
      <c r="J62" s="60">
        <v>25</v>
      </c>
      <c r="K62" s="60">
        <v>17</v>
      </c>
      <c r="L62" s="60">
        <v>25</v>
      </c>
      <c r="M62" s="60">
        <v>17</v>
      </c>
      <c r="N62" s="60">
        <v>28</v>
      </c>
      <c r="O62" s="60">
        <v>16</v>
      </c>
      <c r="P62" s="21">
        <f t="shared" si="7"/>
        <v>337</v>
      </c>
      <c r="Q62" s="62">
        <f t="shared" si="8"/>
        <v>44.93333333333333</v>
      </c>
      <c r="R62" s="21" t="str">
        <f t="shared" si="9"/>
        <v>FAIL</v>
      </c>
      <c r="S62" s="21" t="str">
        <f t="shared" si="10"/>
        <v>FAIL</v>
      </c>
      <c r="T62" s="61">
        <f t="shared" si="11"/>
        <v>2</v>
      </c>
      <c r="U62" s="61">
        <f t="shared" si="12"/>
        <v>0</v>
      </c>
      <c r="V62" s="195"/>
      <c r="W62" s="196"/>
      <c r="X62" s="196"/>
      <c r="Y62" s="196"/>
      <c r="Z62" s="196"/>
      <c r="AA62" s="196"/>
      <c r="AB62" s="196"/>
      <c r="AC62" s="196"/>
      <c r="AD62" s="196"/>
      <c r="AE62" s="196"/>
      <c r="AF62" s="196"/>
      <c r="AG62" s="197"/>
      <c r="AH62" s="195"/>
      <c r="AI62" s="194"/>
      <c r="AJ62" s="198"/>
      <c r="AK62" s="195"/>
      <c r="AL62" s="195"/>
      <c r="AM62" s="197"/>
      <c r="AN62" s="197"/>
      <c r="AO62" s="199"/>
      <c r="AP62" s="200"/>
      <c r="AQ62" s="194"/>
    </row>
    <row r="63" spans="1:43">
      <c r="A63" s="164">
        <v>59</v>
      </c>
      <c r="B63" s="179" t="s">
        <v>177</v>
      </c>
      <c r="C63" s="169" t="s">
        <v>225</v>
      </c>
      <c r="D63" s="165">
        <v>47</v>
      </c>
      <c r="E63" s="60">
        <v>13</v>
      </c>
      <c r="F63" s="60">
        <v>41</v>
      </c>
      <c r="G63" s="60">
        <v>33</v>
      </c>
      <c r="H63" s="60">
        <v>50</v>
      </c>
      <c r="I63" s="60">
        <v>15</v>
      </c>
      <c r="J63" s="60">
        <v>21</v>
      </c>
      <c r="K63" s="60">
        <v>17</v>
      </c>
      <c r="L63" s="60">
        <v>29</v>
      </c>
      <c r="M63" s="60">
        <v>17</v>
      </c>
      <c r="N63" s="60">
        <v>30</v>
      </c>
      <c r="O63" s="60">
        <v>15</v>
      </c>
      <c r="P63" s="21">
        <f t="shared" si="7"/>
        <v>328</v>
      </c>
      <c r="Q63" s="62">
        <f t="shared" si="8"/>
        <v>43.733333333333334</v>
      </c>
      <c r="R63" s="21" t="str">
        <f t="shared" si="9"/>
        <v>FAIL</v>
      </c>
      <c r="S63" s="21" t="str">
        <f t="shared" si="10"/>
        <v>FAIL</v>
      </c>
      <c r="T63" s="61">
        <f t="shared" si="11"/>
        <v>2</v>
      </c>
      <c r="U63" s="61">
        <f t="shared" si="12"/>
        <v>0</v>
      </c>
      <c r="V63" s="195"/>
      <c r="W63" s="196"/>
      <c r="X63" s="196"/>
      <c r="Y63" s="196"/>
      <c r="Z63" s="196"/>
      <c r="AA63" s="196"/>
      <c r="AB63" s="196"/>
      <c r="AC63" s="196"/>
      <c r="AD63" s="196"/>
      <c r="AE63" s="196"/>
      <c r="AF63" s="196"/>
      <c r="AG63" s="197"/>
      <c r="AH63" s="195"/>
      <c r="AI63" s="194"/>
      <c r="AJ63" s="198"/>
      <c r="AK63" s="195"/>
      <c r="AL63" s="195"/>
      <c r="AM63" s="197"/>
      <c r="AN63" s="197"/>
      <c r="AO63" s="199"/>
      <c r="AP63" s="200"/>
      <c r="AQ63" s="194"/>
    </row>
    <row r="64" spans="1:43">
      <c r="A64" s="164">
        <v>60</v>
      </c>
      <c r="B64" s="178" t="s">
        <v>157</v>
      </c>
      <c r="C64" s="169" t="s">
        <v>205</v>
      </c>
      <c r="D64" s="165">
        <v>40</v>
      </c>
      <c r="E64" s="60">
        <v>20</v>
      </c>
      <c r="F64" s="60">
        <v>40</v>
      </c>
      <c r="G64" s="60">
        <v>43</v>
      </c>
      <c r="H64" s="60">
        <v>40</v>
      </c>
      <c r="I64" s="60">
        <v>15</v>
      </c>
      <c r="J64" s="60">
        <v>22</v>
      </c>
      <c r="K64" s="60">
        <v>18</v>
      </c>
      <c r="L64" s="60">
        <v>12</v>
      </c>
      <c r="M64" s="60">
        <v>16</v>
      </c>
      <c r="N64" s="60">
        <v>30</v>
      </c>
      <c r="O64" s="60">
        <v>15</v>
      </c>
      <c r="P64" s="21">
        <f t="shared" si="7"/>
        <v>311</v>
      </c>
      <c r="Q64" s="62">
        <f t="shared" si="8"/>
        <v>41.466666666666669</v>
      </c>
      <c r="R64" s="21" t="str">
        <f t="shared" si="9"/>
        <v>FAIL</v>
      </c>
      <c r="S64" s="21" t="str">
        <f t="shared" si="10"/>
        <v>FAIL</v>
      </c>
      <c r="T64" s="61">
        <f t="shared" si="11"/>
        <v>1</v>
      </c>
      <c r="U64" s="61">
        <f t="shared" si="12"/>
        <v>1</v>
      </c>
      <c r="V64" s="195"/>
      <c r="W64" s="196"/>
      <c r="X64" s="196"/>
      <c r="Y64" s="196"/>
      <c r="Z64" s="196"/>
      <c r="AA64" s="196"/>
      <c r="AB64" s="196"/>
      <c r="AC64" s="196"/>
      <c r="AD64" s="196"/>
      <c r="AE64" s="196"/>
      <c r="AF64" s="196"/>
      <c r="AG64" s="197"/>
      <c r="AH64" s="195"/>
      <c r="AI64" s="194"/>
      <c r="AJ64" s="198"/>
      <c r="AK64" s="195"/>
      <c r="AL64" s="195"/>
      <c r="AM64" s="197"/>
      <c r="AN64" s="197"/>
      <c r="AO64" s="199"/>
      <c r="AP64" s="200"/>
      <c r="AQ64" s="194"/>
    </row>
    <row r="65" spans="1:43">
      <c r="A65" s="164">
        <v>61</v>
      </c>
      <c r="B65" s="178" t="s">
        <v>168</v>
      </c>
      <c r="C65" s="169" t="s">
        <v>216</v>
      </c>
      <c r="D65" s="165">
        <v>32</v>
      </c>
      <c r="E65" s="60">
        <v>19</v>
      </c>
      <c r="F65" s="60">
        <v>27</v>
      </c>
      <c r="G65" s="60">
        <v>31</v>
      </c>
      <c r="H65" s="60">
        <v>26</v>
      </c>
      <c r="I65" s="60">
        <v>22</v>
      </c>
      <c r="J65" s="60">
        <v>24</v>
      </c>
      <c r="K65" s="60">
        <v>21</v>
      </c>
      <c r="L65" s="60">
        <v>36</v>
      </c>
      <c r="M65" s="60">
        <v>19</v>
      </c>
      <c r="N65" s="60">
        <v>25</v>
      </c>
      <c r="O65" s="60">
        <v>20</v>
      </c>
      <c r="P65" s="21">
        <f t="shared" si="7"/>
        <v>302</v>
      </c>
      <c r="Q65" s="62">
        <f t="shared" si="8"/>
        <v>40.266666666666666</v>
      </c>
      <c r="R65" s="21" t="str">
        <f t="shared" si="9"/>
        <v>FAIL</v>
      </c>
      <c r="S65" s="21" t="str">
        <f t="shared" si="10"/>
        <v>FAIL</v>
      </c>
      <c r="T65" s="61">
        <f t="shared" si="11"/>
        <v>5</v>
      </c>
      <c r="U65" s="61">
        <f t="shared" si="12"/>
        <v>0</v>
      </c>
      <c r="V65" s="195"/>
      <c r="W65" s="196"/>
      <c r="X65" s="196"/>
      <c r="Y65" s="196"/>
      <c r="Z65" s="196"/>
      <c r="AA65" s="196"/>
      <c r="AB65" s="196"/>
      <c r="AC65" s="196"/>
      <c r="AD65" s="196"/>
      <c r="AE65" s="196"/>
      <c r="AF65" s="196"/>
      <c r="AG65" s="197"/>
      <c r="AH65" s="195"/>
      <c r="AI65" s="194"/>
      <c r="AJ65" s="198"/>
      <c r="AK65" s="195"/>
      <c r="AL65" s="195"/>
      <c r="AM65" s="197"/>
      <c r="AN65" s="197"/>
      <c r="AO65" s="199"/>
      <c r="AP65" s="200"/>
      <c r="AQ65" s="194"/>
    </row>
    <row r="66" spans="1:43">
      <c r="A66" s="164">
        <v>62</v>
      </c>
      <c r="B66" s="178" t="s">
        <v>265</v>
      </c>
      <c r="C66" s="169" t="s">
        <v>275</v>
      </c>
      <c r="D66" s="165">
        <v>28</v>
      </c>
      <c r="E66" s="60">
        <v>22</v>
      </c>
      <c r="F66" s="60">
        <v>42</v>
      </c>
      <c r="G66" s="60">
        <v>40</v>
      </c>
      <c r="H66" s="60">
        <v>29</v>
      </c>
      <c r="I66" s="60">
        <v>12</v>
      </c>
      <c r="J66" s="60">
        <v>10</v>
      </c>
      <c r="K66" s="60">
        <v>20</v>
      </c>
      <c r="L66" s="60">
        <v>24</v>
      </c>
      <c r="M66" s="60">
        <v>18</v>
      </c>
      <c r="N66" s="60">
        <v>30</v>
      </c>
      <c r="O66" s="60">
        <v>16</v>
      </c>
      <c r="P66" s="21">
        <f t="shared" si="7"/>
        <v>291</v>
      </c>
      <c r="Q66" s="62">
        <f t="shared" si="8"/>
        <v>38.799999999999997</v>
      </c>
      <c r="R66" s="21" t="str">
        <f t="shared" si="9"/>
        <v>FAIL</v>
      </c>
      <c r="S66" s="21" t="str">
        <f t="shared" si="10"/>
        <v>FAIL</v>
      </c>
      <c r="T66" s="61">
        <f t="shared" si="11"/>
        <v>3</v>
      </c>
      <c r="U66" s="61">
        <f t="shared" si="12"/>
        <v>1</v>
      </c>
      <c r="V66" s="195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7"/>
      <c r="AH66" s="195"/>
      <c r="AI66" s="194"/>
      <c r="AJ66" s="198"/>
      <c r="AK66" s="195"/>
      <c r="AL66" s="195"/>
      <c r="AM66" s="197"/>
      <c r="AN66" s="197"/>
      <c r="AO66" s="199"/>
      <c r="AP66" s="200"/>
      <c r="AQ66" s="194"/>
    </row>
    <row r="67" spans="1:43">
      <c r="A67" s="164">
        <v>63</v>
      </c>
      <c r="B67" s="178" t="s">
        <v>269</v>
      </c>
      <c r="C67" s="169" t="s">
        <v>279</v>
      </c>
      <c r="D67" s="165">
        <v>16</v>
      </c>
      <c r="E67" s="60">
        <v>24</v>
      </c>
      <c r="F67" s="60">
        <v>58</v>
      </c>
      <c r="G67" s="60">
        <v>26</v>
      </c>
      <c r="H67" s="60">
        <v>48</v>
      </c>
      <c r="I67" s="60">
        <v>15</v>
      </c>
      <c r="J67" s="60">
        <v>2</v>
      </c>
      <c r="K67" s="60">
        <v>18</v>
      </c>
      <c r="L67" s="60">
        <v>30</v>
      </c>
      <c r="M67" s="60">
        <v>16</v>
      </c>
      <c r="N67" s="60">
        <v>21</v>
      </c>
      <c r="O67" s="60">
        <v>17</v>
      </c>
      <c r="P67" s="21">
        <f t="shared" si="7"/>
        <v>291</v>
      </c>
      <c r="Q67" s="62">
        <f t="shared" si="8"/>
        <v>38.799999999999997</v>
      </c>
      <c r="R67" s="21" t="str">
        <f t="shared" si="9"/>
        <v>FAIL</v>
      </c>
      <c r="S67" s="21" t="str">
        <f t="shared" si="10"/>
        <v>FAIL</v>
      </c>
      <c r="T67" s="61">
        <f t="shared" si="11"/>
        <v>3</v>
      </c>
      <c r="U67" s="61">
        <f t="shared" si="12"/>
        <v>1</v>
      </c>
      <c r="V67" s="195"/>
      <c r="W67" s="196"/>
      <c r="X67" s="196"/>
      <c r="Y67" s="196"/>
      <c r="Z67" s="196"/>
      <c r="AA67" s="196"/>
      <c r="AB67" s="196"/>
      <c r="AC67" s="196"/>
      <c r="AD67" s="196"/>
      <c r="AE67" s="196"/>
      <c r="AF67" s="196"/>
      <c r="AG67" s="197"/>
      <c r="AH67" s="195"/>
      <c r="AI67" s="194"/>
      <c r="AJ67" s="198"/>
      <c r="AK67" s="195"/>
      <c r="AL67" s="195"/>
      <c r="AM67" s="197"/>
      <c r="AN67" s="197"/>
      <c r="AO67" s="199"/>
      <c r="AP67" s="200"/>
      <c r="AQ67" s="194"/>
    </row>
    <row r="68" spans="1:43">
      <c r="A68" s="164">
        <v>64</v>
      </c>
      <c r="B68" s="178" t="s">
        <v>164</v>
      </c>
      <c r="C68" s="169" t="s">
        <v>212</v>
      </c>
      <c r="D68" s="165">
        <v>24</v>
      </c>
      <c r="E68" s="60">
        <v>3</v>
      </c>
      <c r="F68" s="60">
        <v>42</v>
      </c>
      <c r="G68" s="60">
        <v>40</v>
      </c>
      <c r="H68" s="60">
        <v>40</v>
      </c>
      <c r="I68" s="60">
        <v>15</v>
      </c>
      <c r="J68" s="60">
        <v>4</v>
      </c>
      <c r="K68" s="60">
        <v>20</v>
      </c>
      <c r="L68" s="60">
        <v>32</v>
      </c>
      <c r="M68" s="60">
        <v>18</v>
      </c>
      <c r="N68" s="60">
        <v>32</v>
      </c>
      <c r="O68" s="60">
        <v>16</v>
      </c>
      <c r="P68" s="21">
        <f t="shared" si="7"/>
        <v>286</v>
      </c>
      <c r="Q68" s="62">
        <f t="shared" si="8"/>
        <v>38.133333333333333</v>
      </c>
      <c r="R68" s="21" t="str">
        <f t="shared" si="9"/>
        <v>FAIL</v>
      </c>
      <c r="S68" s="21" t="str">
        <f t="shared" si="10"/>
        <v>FAIL</v>
      </c>
      <c r="T68" s="61">
        <f t="shared" si="11"/>
        <v>2</v>
      </c>
      <c r="U68" s="61">
        <f t="shared" si="12"/>
        <v>1</v>
      </c>
      <c r="V68" s="195"/>
      <c r="W68" s="196"/>
      <c r="X68" s="196"/>
      <c r="Y68" s="196"/>
      <c r="Z68" s="196"/>
      <c r="AA68" s="196"/>
      <c r="AB68" s="196"/>
      <c r="AC68" s="196"/>
      <c r="AD68" s="196"/>
      <c r="AE68" s="196"/>
      <c r="AF68" s="196"/>
      <c r="AG68" s="197"/>
      <c r="AH68" s="195"/>
      <c r="AI68" s="194"/>
      <c r="AJ68" s="198"/>
      <c r="AK68" s="195"/>
      <c r="AL68" s="195"/>
      <c r="AM68" s="197"/>
      <c r="AN68" s="197"/>
      <c r="AO68" s="199"/>
      <c r="AP68" s="200"/>
      <c r="AQ68" s="194"/>
    </row>
    <row r="69" spans="1:43">
      <c r="A69" s="164">
        <v>65</v>
      </c>
      <c r="B69" s="178" t="s">
        <v>186</v>
      </c>
      <c r="C69" s="169" t="s">
        <v>234</v>
      </c>
      <c r="D69" s="166">
        <v>40</v>
      </c>
      <c r="E69" s="60">
        <v>16</v>
      </c>
      <c r="F69" s="60">
        <v>17</v>
      </c>
      <c r="G69" s="60">
        <v>41</v>
      </c>
      <c r="H69" s="60">
        <v>45</v>
      </c>
      <c r="I69" s="60">
        <v>12</v>
      </c>
      <c r="J69" s="60">
        <v>23</v>
      </c>
      <c r="K69" s="60">
        <v>17</v>
      </c>
      <c r="L69" s="63">
        <v>30</v>
      </c>
      <c r="M69" s="60">
        <v>16</v>
      </c>
      <c r="N69" s="63">
        <v>7</v>
      </c>
      <c r="O69" s="63">
        <v>12</v>
      </c>
      <c r="P69" s="21">
        <f t="shared" ref="P69:P100" si="13">SUM(D69:O69)</f>
        <v>276</v>
      </c>
      <c r="Q69" s="62">
        <f t="shared" ref="Q69:Q100" si="14">P69*100/$P$1</f>
        <v>36.799999999999997</v>
      </c>
      <c r="R69" s="21" t="str">
        <f t="shared" ref="R69:R75" si="15">IF(AND(T69=0,U69=0),"PASS","FAIL")</f>
        <v>FAIL</v>
      </c>
      <c r="S69" s="21" t="str">
        <f t="shared" ref="S69:S100" si="16">IF(R69="FAIL","FAIL",IF(Q69&gt;=66,"FIRST CLASS WITH DISTINCTION",IF(Q69&gt;=60,"FIRST CLASS",IF(Q69&gt;=55,"HIGHER SECOND CLASS",IF(Q69&gt;=50,"SECOND CLASS",IF(Q69&gt;=40,"PASS CLASS"))))))</f>
        <v>FAIL</v>
      </c>
      <c r="T69" s="61">
        <f t="shared" ref="T69:T75" si="17">COUNTIF(D69:H69,"&lt;40")+COUNTIF(D69:H69,"AA")</f>
        <v>2</v>
      </c>
      <c r="U69" s="61">
        <f t="shared" ref="U69:U75" si="18">COUNTIF(J69,"&lt;20")+COUNTIF(L69,"&lt;20")+COUNTIF(N69,"&lt;20")+COUNTIF(J69,"AA")+COUNTIF(L69,"AA")+COUNTIF(N69,"AA")</f>
        <v>1</v>
      </c>
      <c r="V69" s="195"/>
      <c r="W69" s="196"/>
      <c r="X69" s="196"/>
      <c r="Y69" s="196"/>
      <c r="Z69" s="196"/>
      <c r="AA69" s="196"/>
      <c r="AB69" s="196"/>
      <c r="AC69" s="196"/>
      <c r="AD69" s="196"/>
      <c r="AE69" s="196"/>
      <c r="AF69" s="196"/>
      <c r="AG69" s="197"/>
      <c r="AH69" s="195"/>
      <c r="AI69" s="194"/>
      <c r="AJ69" s="198"/>
      <c r="AK69" s="195"/>
      <c r="AL69" s="195"/>
      <c r="AM69" s="197"/>
      <c r="AN69" s="197"/>
      <c r="AO69" s="199"/>
      <c r="AP69" s="200"/>
      <c r="AQ69" s="194"/>
    </row>
    <row r="70" spans="1:43">
      <c r="A70" s="164">
        <v>66</v>
      </c>
      <c r="B70" s="178" t="s">
        <v>161</v>
      </c>
      <c r="C70" s="169" t="s">
        <v>209</v>
      </c>
      <c r="D70" s="165">
        <v>19</v>
      </c>
      <c r="E70" s="60">
        <v>14</v>
      </c>
      <c r="F70" s="60">
        <v>13</v>
      </c>
      <c r="G70" s="60">
        <v>33</v>
      </c>
      <c r="H70" s="60">
        <v>18</v>
      </c>
      <c r="I70" s="60">
        <v>15</v>
      </c>
      <c r="J70" s="60">
        <v>5</v>
      </c>
      <c r="K70" s="60">
        <v>20</v>
      </c>
      <c r="L70" s="60">
        <v>34</v>
      </c>
      <c r="M70" s="60">
        <v>22</v>
      </c>
      <c r="N70" s="60">
        <v>40</v>
      </c>
      <c r="O70" s="60">
        <v>17</v>
      </c>
      <c r="P70" s="21">
        <f t="shared" si="13"/>
        <v>250</v>
      </c>
      <c r="Q70" s="62">
        <f t="shared" si="14"/>
        <v>33.333333333333336</v>
      </c>
      <c r="R70" s="21" t="str">
        <f t="shared" si="15"/>
        <v>FAIL</v>
      </c>
      <c r="S70" s="21" t="str">
        <f t="shared" si="16"/>
        <v>FAIL</v>
      </c>
      <c r="T70" s="61">
        <f t="shared" si="17"/>
        <v>5</v>
      </c>
      <c r="U70" s="61">
        <f t="shared" si="18"/>
        <v>1</v>
      </c>
      <c r="V70" s="195"/>
      <c r="W70" s="196"/>
      <c r="X70" s="196"/>
      <c r="Y70" s="196"/>
      <c r="Z70" s="196"/>
      <c r="AA70" s="196"/>
      <c r="AB70" s="196"/>
      <c r="AC70" s="196"/>
      <c r="AD70" s="196"/>
      <c r="AE70" s="196"/>
      <c r="AF70" s="196"/>
      <c r="AG70" s="197"/>
      <c r="AH70" s="195"/>
      <c r="AI70" s="194"/>
      <c r="AJ70" s="198"/>
      <c r="AK70" s="195"/>
      <c r="AL70" s="195"/>
      <c r="AM70" s="197"/>
      <c r="AN70" s="197"/>
      <c r="AO70" s="199"/>
      <c r="AP70" s="200"/>
      <c r="AQ70" s="194"/>
    </row>
    <row r="71" spans="1:43">
      <c r="A71" s="164">
        <v>67</v>
      </c>
      <c r="B71" s="178" t="s">
        <v>156</v>
      </c>
      <c r="C71" s="169" t="s">
        <v>204</v>
      </c>
      <c r="D71" s="165">
        <v>15</v>
      </c>
      <c r="E71" s="60">
        <v>23</v>
      </c>
      <c r="F71" s="60">
        <v>40</v>
      </c>
      <c r="G71" s="60">
        <v>26</v>
      </c>
      <c r="H71" s="60">
        <v>29</v>
      </c>
      <c r="I71" s="60">
        <v>15</v>
      </c>
      <c r="J71" s="60">
        <v>2</v>
      </c>
      <c r="K71" s="60">
        <v>17</v>
      </c>
      <c r="L71" s="60">
        <v>15</v>
      </c>
      <c r="M71" s="60">
        <v>16</v>
      </c>
      <c r="N71" s="60">
        <v>29</v>
      </c>
      <c r="O71" s="60">
        <v>18</v>
      </c>
      <c r="P71" s="21">
        <f t="shared" si="13"/>
        <v>245</v>
      </c>
      <c r="Q71" s="62">
        <f t="shared" si="14"/>
        <v>32.666666666666664</v>
      </c>
      <c r="R71" s="21" t="str">
        <f t="shared" si="15"/>
        <v>FAIL</v>
      </c>
      <c r="S71" s="21" t="str">
        <f t="shared" si="16"/>
        <v>FAIL</v>
      </c>
      <c r="T71" s="61">
        <f t="shared" si="17"/>
        <v>4</v>
      </c>
      <c r="U71" s="61">
        <f t="shared" si="18"/>
        <v>2</v>
      </c>
      <c r="V71" s="195"/>
      <c r="W71" s="196"/>
      <c r="X71" s="196"/>
      <c r="Y71" s="196"/>
      <c r="Z71" s="196"/>
      <c r="AA71" s="196"/>
      <c r="AB71" s="196"/>
      <c r="AC71" s="196"/>
      <c r="AD71" s="196"/>
      <c r="AE71" s="196"/>
      <c r="AF71" s="196"/>
      <c r="AG71" s="197"/>
      <c r="AH71" s="195"/>
      <c r="AI71" s="194"/>
      <c r="AJ71" s="198"/>
      <c r="AK71" s="195"/>
      <c r="AL71" s="195"/>
      <c r="AM71" s="197"/>
      <c r="AN71" s="197"/>
      <c r="AO71" s="199"/>
      <c r="AP71" s="200"/>
      <c r="AQ71" s="194"/>
    </row>
    <row r="72" spans="1:43">
      <c r="A72" s="164">
        <v>68</v>
      </c>
      <c r="B72" s="178" t="s">
        <v>291</v>
      </c>
      <c r="C72" s="169" t="s">
        <v>290</v>
      </c>
      <c r="D72" s="165">
        <v>40</v>
      </c>
      <c r="E72" s="60">
        <v>1</v>
      </c>
      <c r="F72" s="60">
        <v>27</v>
      </c>
      <c r="G72" s="60">
        <v>46</v>
      </c>
      <c r="H72" s="60">
        <v>40</v>
      </c>
      <c r="I72" s="60">
        <v>15</v>
      </c>
      <c r="J72" s="60" t="s">
        <v>287</v>
      </c>
      <c r="K72" s="60">
        <v>16</v>
      </c>
      <c r="L72" s="60">
        <v>11</v>
      </c>
      <c r="M72" s="60">
        <v>14</v>
      </c>
      <c r="N72" s="60">
        <v>6</v>
      </c>
      <c r="O72" s="60">
        <v>18</v>
      </c>
      <c r="P72" s="21">
        <f t="shared" si="13"/>
        <v>234</v>
      </c>
      <c r="Q72" s="62">
        <f t="shared" si="14"/>
        <v>31.2</v>
      </c>
      <c r="R72" s="21" t="str">
        <f t="shared" si="15"/>
        <v>FAIL</v>
      </c>
      <c r="S72" s="21" t="str">
        <f t="shared" si="16"/>
        <v>FAIL</v>
      </c>
      <c r="T72" s="61">
        <f t="shared" si="17"/>
        <v>2</v>
      </c>
      <c r="U72" s="61">
        <f t="shared" si="18"/>
        <v>3</v>
      </c>
      <c r="V72" s="195"/>
      <c r="W72" s="196"/>
      <c r="X72" s="196"/>
      <c r="Y72" s="196"/>
      <c r="Z72" s="196"/>
      <c r="AA72" s="196"/>
      <c r="AB72" s="196"/>
      <c r="AC72" s="196"/>
      <c r="AD72" s="196"/>
      <c r="AE72" s="196"/>
      <c r="AF72" s="196"/>
      <c r="AG72" s="197"/>
      <c r="AH72" s="195"/>
      <c r="AI72" s="194"/>
      <c r="AJ72" s="198"/>
      <c r="AK72" s="195"/>
      <c r="AL72" s="195"/>
      <c r="AM72" s="197"/>
      <c r="AN72" s="197"/>
      <c r="AO72" s="199"/>
      <c r="AP72" s="200"/>
      <c r="AQ72" s="194"/>
    </row>
    <row r="73" spans="1:43">
      <c r="A73" s="164">
        <v>69</v>
      </c>
      <c r="B73" s="178" t="s">
        <v>288</v>
      </c>
      <c r="C73" s="169" t="s">
        <v>289</v>
      </c>
      <c r="D73" s="165">
        <v>28</v>
      </c>
      <c r="E73" s="60">
        <v>11</v>
      </c>
      <c r="F73" s="60">
        <v>26</v>
      </c>
      <c r="G73" s="60">
        <v>28</v>
      </c>
      <c r="H73" s="60">
        <v>19</v>
      </c>
      <c r="I73" s="60">
        <v>15</v>
      </c>
      <c r="J73" s="60">
        <v>12</v>
      </c>
      <c r="K73" s="60">
        <v>14</v>
      </c>
      <c r="L73" s="60" t="s">
        <v>287</v>
      </c>
      <c r="M73" s="60">
        <v>14</v>
      </c>
      <c r="N73" s="60">
        <v>24</v>
      </c>
      <c r="O73" s="60">
        <v>19</v>
      </c>
      <c r="P73" s="21">
        <f t="shared" si="13"/>
        <v>210</v>
      </c>
      <c r="Q73" s="62">
        <f t="shared" si="14"/>
        <v>28</v>
      </c>
      <c r="R73" s="21" t="str">
        <f t="shared" si="15"/>
        <v>FAIL</v>
      </c>
      <c r="S73" s="21" t="str">
        <f t="shared" si="16"/>
        <v>FAIL</v>
      </c>
      <c r="T73" s="61">
        <f t="shared" si="17"/>
        <v>5</v>
      </c>
      <c r="U73" s="61">
        <f t="shared" si="18"/>
        <v>2</v>
      </c>
      <c r="V73" s="195"/>
      <c r="W73" s="196"/>
      <c r="X73" s="196"/>
      <c r="Y73" s="196"/>
      <c r="Z73" s="196"/>
      <c r="AA73" s="196"/>
      <c r="AB73" s="196"/>
      <c r="AC73" s="196"/>
      <c r="AD73" s="196"/>
      <c r="AE73" s="196"/>
      <c r="AF73" s="196"/>
      <c r="AG73" s="197"/>
      <c r="AH73" s="195"/>
      <c r="AI73" s="194"/>
      <c r="AJ73" s="198"/>
      <c r="AK73" s="195"/>
      <c r="AL73" s="195"/>
      <c r="AM73" s="197"/>
      <c r="AN73" s="197"/>
      <c r="AO73" s="199"/>
      <c r="AP73" s="200"/>
      <c r="AQ73" s="194"/>
    </row>
    <row r="74" spans="1:43">
      <c r="A74" s="164">
        <v>70</v>
      </c>
      <c r="B74" s="178" t="s">
        <v>180</v>
      </c>
      <c r="C74" s="169" t="s">
        <v>228</v>
      </c>
      <c r="D74" s="165">
        <v>40</v>
      </c>
      <c r="E74" s="60" t="s">
        <v>287</v>
      </c>
      <c r="F74" s="60">
        <v>40</v>
      </c>
      <c r="G74" s="60" t="s">
        <v>287</v>
      </c>
      <c r="H74" s="60">
        <v>40</v>
      </c>
      <c r="I74" s="60">
        <v>12</v>
      </c>
      <c r="J74" s="63" t="s">
        <v>287</v>
      </c>
      <c r="K74" s="60">
        <v>10</v>
      </c>
      <c r="L74" s="63" t="s">
        <v>287</v>
      </c>
      <c r="M74" s="60">
        <v>12</v>
      </c>
      <c r="N74" s="63" t="s">
        <v>287</v>
      </c>
      <c r="O74" s="63">
        <v>14</v>
      </c>
      <c r="P74" s="21">
        <f t="shared" si="13"/>
        <v>168</v>
      </c>
      <c r="Q74" s="62">
        <f t="shared" si="14"/>
        <v>22.4</v>
      </c>
      <c r="R74" s="21" t="str">
        <f t="shared" si="15"/>
        <v>FAIL</v>
      </c>
      <c r="S74" s="21" t="str">
        <f t="shared" si="16"/>
        <v>FAIL</v>
      </c>
      <c r="T74" s="61">
        <f t="shared" si="17"/>
        <v>2</v>
      </c>
      <c r="U74" s="61">
        <f t="shared" si="18"/>
        <v>3</v>
      </c>
      <c r="V74" s="195"/>
      <c r="W74" s="196"/>
      <c r="X74" s="196"/>
      <c r="Y74" s="196"/>
      <c r="Z74" s="196"/>
      <c r="AA74" s="196"/>
      <c r="AB74" s="196"/>
      <c r="AC74" s="196"/>
      <c r="AD74" s="196"/>
      <c r="AE74" s="196"/>
      <c r="AF74" s="196"/>
      <c r="AG74" s="197"/>
      <c r="AH74" s="195"/>
      <c r="AI74" s="194"/>
      <c r="AJ74" s="198"/>
      <c r="AK74" s="195"/>
      <c r="AL74" s="195"/>
      <c r="AM74" s="197"/>
      <c r="AN74" s="197"/>
      <c r="AO74" s="199"/>
      <c r="AP74" s="200"/>
      <c r="AQ74" s="194"/>
    </row>
    <row r="75" spans="1:43">
      <c r="A75" s="164">
        <v>71</v>
      </c>
      <c r="B75" s="178" t="s">
        <v>171</v>
      </c>
      <c r="C75" s="169" t="s">
        <v>219</v>
      </c>
      <c r="D75" s="165" t="s">
        <v>287</v>
      </c>
      <c r="E75" s="60" t="s">
        <v>287</v>
      </c>
      <c r="F75" s="60" t="s">
        <v>287</v>
      </c>
      <c r="G75" s="60" t="s">
        <v>287</v>
      </c>
      <c r="H75" s="60" t="s">
        <v>287</v>
      </c>
      <c r="I75" s="60">
        <v>10</v>
      </c>
      <c r="J75" s="60" t="s">
        <v>287</v>
      </c>
      <c r="K75" s="60">
        <v>10</v>
      </c>
      <c r="L75" s="60" t="s">
        <v>287</v>
      </c>
      <c r="M75" s="60">
        <v>10</v>
      </c>
      <c r="N75" s="60" t="s">
        <v>287</v>
      </c>
      <c r="O75" s="60">
        <v>10</v>
      </c>
      <c r="P75" s="21">
        <f t="shared" si="13"/>
        <v>40</v>
      </c>
      <c r="Q75" s="62">
        <f t="shared" si="14"/>
        <v>5.333333333333333</v>
      </c>
      <c r="R75" s="21" t="str">
        <f t="shared" si="15"/>
        <v>FAIL</v>
      </c>
      <c r="S75" s="21" t="str">
        <f t="shared" si="16"/>
        <v>FAIL</v>
      </c>
      <c r="T75" s="61">
        <f t="shared" si="17"/>
        <v>5</v>
      </c>
      <c r="U75" s="61">
        <f t="shared" si="18"/>
        <v>3</v>
      </c>
      <c r="V75" s="195"/>
      <c r="W75" s="196"/>
      <c r="X75" s="196"/>
      <c r="Y75" s="196"/>
      <c r="Z75" s="196"/>
      <c r="AA75" s="196"/>
      <c r="AB75" s="196"/>
      <c r="AC75" s="196"/>
      <c r="AD75" s="196"/>
      <c r="AE75" s="196"/>
      <c r="AF75" s="196"/>
      <c r="AG75" s="197"/>
      <c r="AH75" s="195"/>
      <c r="AI75" s="194"/>
      <c r="AJ75" s="198"/>
      <c r="AK75" s="195"/>
      <c r="AL75" s="195"/>
      <c r="AM75" s="197"/>
      <c r="AN75" s="197"/>
      <c r="AO75" s="199"/>
      <c r="AP75" s="200"/>
      <c r="AQ75" s="194"/>
    </row>
    <row r="76" spans="1:43">
      <c r="A76" s="155"/>
      <c r="B76" s="157"/>
      <c r="C76" s="35"/>
      <c r="D76" s="121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6"/>
      <c r="R76" s="33"/>
      <c r="S76" s="33"/>
      <c r="T76" s="33"/>
      <c r="U76" s="33"/>
      <c r="V76" s="195"/>
      <c r="W76" s="194"/>
      <c r="X76" s="194"/>
      <c r="Y76" s="194"/>
      <c r="Z76" s="194"/>
      <c r="AA76" s="194"/>
      <c r="AB76" s="194"/>
      <c r="AC76" s="194"/>
      <c r="AD76" s="194"/>
      <c r="AE76" s="194"/>
      <c r="AF76" s="194"/>
      <c r="AG76" s="195"/>
      <c r="AH76" s="195"/>
      <c r="AI76" s="194"/>
      <c r="AJ76" s="198"/>
      <c r="AK76" s="195"/>
      <c r="AL76" s="195"/>
      <c r="AM76" s="195"/>
      <c r="AN76" s="195"/>
      <c r="AO76" s="194"/>
      <c r="AP76" s="194"/>
      <c r="AQ76" s="194"/>
    </row>
    <row r="77" spans="1:43">
      <c r="A77" s="155"/>
      <c r="B77" s="157"/>
      <c r="C77" s="35"/>
      <c r="D77" s="121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6"/>
      <c r="R77" s="33"/>
      <c r="S77" s="33"/>
      <c r="T77" s="33"/>
      <c r="U77" s="33"/>
      <c r="V77" s="195"/>
      <c r="W77" s="194"/>
      <c r="X77" s="194"/>
      <c r="Y77" s="194"/>
      <c r="Z77" s="194"/>
      <c r="AA77" s="194"/>
      <c r="AB77" s="194"/>
      <c r="AC77" s="194"/>
      <c r="AD77" s="194"/>
      <c r="AE77" s="194"/>
      <c r="AF77" s="194"/>
      <c r="AG77" s="195"/>
      <c r="AH77" s="195"/>
      <c r="AI77" s="194"/>
      <c r="AJ77" s="198"/>
      <c r="AK77" s="195"/>
      <c r="AL77" s="195"/>
      <c r="AM77" s="195"/>
      <c r="AN77" s="195"/>
      <c r="AO77" s="194"/>
      <c r="AP77" s="194"/>
      <c r="AQ77" s="194"/>
    </row>
    <row r="78" spans="1:43">
      <c r="A78" s="155"/>
      <c r="B78" s="157"/>
      <c r="C78" s="35" t="s">
        <v>59</v>
      </c>
      <c r="D78" s="121">
        <f t="shared" ref="D78:P78" si="19">COUNT(D5:D75)</f>
        <v>70</v>
      </c>
      <c r="E78" s="33">
        <f t="shared" si="19"/>
        <v>69</v>
      </c>
      <c r="F78" s="33">
        <f t="shared" si="19"/>
        <v>70</v>
      </c>
      <c r="G78" s="33">
        <f t="shared" si="19"/>
        <v>69</v>
      </c>
      <c r="H78" s="33">
        <f t="shared" si="19"/>
        <v>70</v>
      </c>
      <c r="I78" s="33">
        <f t="shared" si="19"/>
        <v>71</v>
      </c>
      <c r="J78" s="33">
        <f t="shared" si="19"/>
        <v>68</v>
      </c>
      <c r="K78" s="33">
        <f t="shared" si="19"/>
        <v>71</v>
      </c>
      <c r="L78" s="33">
        <f t="shared" si="19"/>
        <v>68</v>
      </c>
      <c r="M78" s="33">
        <f t="shared" si="19"/>
        <v>71</v>
      </c>
      <c r="N78" s="33">
        <f t="shared" si="19"/>
        <v>69</v>
      </c>
      <c r="O78" s="33">
        <f t="shared" si="19"/>
        <v>71</v>
      </c>
      <c r="P78" s="37">
        <f t="shared" si="19"/>
        <v>71</v>
      </c>
      <c r="Q78" s="33"/>
      <c r="R78" s="33"/>
      <c r="S78" s="33"/>
      <c r="T78" s="48"/>
      <c r="U78" s="48"/>
      <c r="V78" s="202"/>
      <c r="W78" s="195"/>
      <c r="X78" s="195"/>
      <c r="Y78" s="195"/>
      <c r="Z78" s="195"/>
      <c r="AA78" s="195"/>
      <c r="AB78" s="195"/>
      <c r="AC78" s="195"/>
      <c r="AD78" s="195"/>
      <c r="AE78" s="195"/>
      <c r="AF78" s="195"/>
      <c r="AG78" s="195"/>
      <c r="AH78" s="195"/>
      <c r="AI78" s="194"/>
      <c r="AJ78" s="195"/>
      <c r="AK78" s="194"/>
      <c r="AL78" s="194"/>
      <c r="AM78" s="194"/>
      <c r="AN78" s="194"/>
      <c r="AO78" s="194"/>
      <c r="AP78" s="194"/>
      <c r="AQ78" s="194"/>
    </row>
    <row r="79" spans="1:43">
      <c r="A79" s="155"/>
      <c r="B79" s="157"/>
      <c r="C79" s="35" t="s">
        <v>60</v>
      </c>
      <c r="D79" s="121">
        <f>COUNTIF(D5:D75,"&gt;=40")</f>
        <v>59</v>
      </c>
      <c r="E79" s="33">
        <f>COUNTIF(E5:E75,"&gt;=40")</f>
        <v>47</v>
      </c>
      <c r="F79" s="33">
        <f>COUNTIF(F5:F75,"&gt;=40")</f>
        <v>65</v>
      </c>
      <c r="G79" s="33">
        <f>COUNTIF(G5:G75,"&gt;=40")</f>
        <v>62</v>
      </c>
      <c r="H79" s="33">
        <f>COUNTIF(H5:H75,"&gt;=40")</f>
        <v>64</v>
      </c>
      <c r="I79" s="38">
        <f>COUNTIF(I5:I75,"&gt;=10")</f>
        <v>71</v>
      </c>
      <c r="J79" s="38">
        <f>COUNTIF(J5:J75,"&gt;=20")</f>
        <v>59</v>
      </c>
      <c r="K79" s="38">
        <f>COUNTIF(K5:K75,"&gt;=10")</f>
        <v>71</v>
      </c>
      <c r="L79" s="38">
        <f>COUNTIF(L5:L75,"&gt;=20")</f>
        <v>63</v>
      </c>
      <c r="M79" s="38">
        <f>COUNTIF(M5:M75,"&gt;=20")</f>
        <v>32</v>
      </c>
      <c r="N79" s="38">
        <f>COUNTIF(N5:N75,"&gt;=20")</f>
        <v>65</v>
      </c>
      <c r="O79" s="38">
        <f>COUNTIF(O5:O75,"&gt;=10")</f>
        <v>71</v>
      </c>
      <c r="P79" s="39">
        <f>COUNTIF(R5:R75,"PASS")</f>
        <v>38</v>
      </c>
      <c r="Q79" s="33"/>
      <c r="R79" s="33"/>
      <c r="S79" s="33"/>
      <c r="T79" s="48"/>
      <c r="U79" s="48"/>
      <c r="V79" s="202"/>
      <c r="W79" s="195"/>
      <c r="X79" s="195"/>
      <c r="Y79" s="195"/>
      <c r="Z79" s="195"/>
      <c r="AA79" s="195"/>
      <c r="AB79" s="195"/>
      <c r="AC79" s="195"/>
      <c r="AD79" s="195"/>
      <c r="AE79" s="195"/>
      <c r="AF79" s="195"/>
      <c r="AG79" s="203"/>
      <c r="AH79" s="195"/>
      <c r="AI79" s="194"/>
      <c r="AJ79" s="195"/>
      <c r="AK79" s="194"/>
      <c r="AL79" s="194"/>
      <c r="AM79" s="194"/>
      <c r="AN79" s="194"/>
      <c r="AO79" s="194"/>
      <c r="AP79" s="194"/>
      <c r="AQ79" s="194"/>
    </row>
    <row r="80" spans="1:43">
      <c r="A80" s="155"/>
      <c r="B80" s="157"/>
      <c r="C80" s="35" t="s">
        <v>96</v>
      </c>
      <c r="D80" s="163">
        <f>D79/D78*100</f>
        <v>84.285714285714292</v>
      </c>
      <c r="E80" s="36">
        <f t="shared" ref="E80:O80" si="20">E79/E78*100</f>
        <v>68.115942028985515</v>
      </c>
      <c r="F80" s="36">
        <f t="shared" si="20"/>
        <v>92.857142857142861</v>
      </c>
      <c r="G80" s="36">
        <f t="shared" si="20"/>
        <v>89.85507246376811</v>
      </c>
      <c r="H80" s="40">
        <f t="shared" si="20"/>
        <v>91.428571428571431</v>
      </c>
      <c r="I80" s="40">
        <f t="shared" si="20"/>
        <v>100</v>
      </c>
      <c r="J80" s="40">
        <f t="shared" si="20"/>
        <v>86.764705882352942</v>
      </c>
      <c r="K80" s="40">
        <f t="shared" si="20"/>
        <v>100</v>
      </c>
      <c r="L80" s="40">
        <f t="shared" si="20"/>
        <v>92.64705882352942</v>
      </c>
      <c r="M80" s="40">
        <f t="shared" si="20"/>
        <v>45.070422535211272</v>
      </c>
      <c r="N80" s="40">
        <f t="shared" si="20"/>
        <v>94.20289855072464</v>
      </c>
      <c r="O80" s="40">
        <f t="shared" si="20"/>
        <v>100</v>
      </c>
      <c r="P80" s="159">
        <f>P79/P78*100</f>
        <v>53.521126760563376</v>
      </c>
      <c r="Q80" s="33"/>
      <c r="R80" s="33"/>
      <c r="S80" s="33"/>
      <c r="T80" s="48"/>
      <c r="U80" s="48"/>
      <c r="V80" s="202"/>
      <c r="W80" s="195"/>
      <c r="X80" s="195"/>
      <c r="Y80" s="195"/>
      <c r="Z80" s="195"/>
      <c r="AA80" s="195"/>
      <c r="AB80" s="195"/>
      <c r="AC80" s="197"/>
      <c r="AD80" s="197"/>
      <c r="AE80" s="195"/>
      <c r="AF80" s="195"/>
      <c r="AG80" s="198"/>
      <c r="AH80" s="195"/>
      <c r="AI80" s="194"/>
      <c r="AJ80" s="195"/>
      <c r="AK80" s="194"/>
      <c r="AL80" s="194"/>
      <c r="AM80" s="194"/>
      <c r="AN80" s="194"/>
      <c r="AO80" s="194"/>
      <c r="AP80" s="194"/>
      <c r="AQ80" s="194"/>
    </row>
    <row r="81" spans="1:43">
      <c r="A81" s="155"/>
      <c r="B81" s="157"/>
      <c r="D81" s="121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195"/>
      <c r="W81" s="194"/>
      <c r="X81" s="194"/>
      <c r="Y81" s="194"/>
      <c r="Z81" s="194"/>
      <c r="AA81" s="194"/>
      <c r="AB81" s="194"/>
      <c r="AC81" s="194"/>
      <c r="AD81" s="194"/>
      <c r="AE81" s="194"/>
      <c r="AF81" s="194"/>
      <c r="AG81" s="195"/>
      <c r="AH81" s="195"/>
      <c r="AI81" s="194"/>
      <c r="AJ81" s="195"/>
      <c r="AK81" s="194"/>
      <c r="AL81" s="194"/>
      <c r="AM81" s="194"/>
      <c r="AN81" s="194"/>
      <c r="AO81" s="194"/>
      <c r="AP81" s="194"/>
      <c r="AQ81" s="194"/>
    </row>
    <row r="82" spans="1:43">
      <c r="A82" s="155"/>
      <c r="B82" s="157"/>
      <c r="C82" s="110" t="s">
        <v>54</v>
      </c>
      <c r="D82" s="124">
        <f>COUNTIF($D$5:$D$77,"&gt;=66")</f>
        <v>2</v>
      </c>
      <c r="E82" s="25">
        <f>COUNTIF($E$5:$E$75,"&gt;=66")</f>
        <v>2</v>
      </c>
      <c r="F82" s="25">
        <f>COUNTIF($F$5:$F$75,"&gt;=66")</f>
        <v>16</v>
      </c>
      <c r="G82" s="25">
        <f>COUNTIF($G$5:$G$75,"&gt;=66")</f>
        <v>3</v>
      </c>
      <c r="H82" s="25">
        <f>COUNTIF($H$5:$H$75,"&gt;=66")</f>
        <v>3</v>
      </c>
      <c r="I82" s="33"/>
      <c r="J82" s="35"/>
      <c r="K82" s="35"/>
      <c r="L82" s="28" t="s">
        <v>61</v>
      </c>
      <c r="M82" s="27">
        <f>COUNTIF($S$5:$S$75,"FIRST CLASS WITH DISTINCTION")</f>
        <v>6</v>
      </c>
      <c r="N82" s="51"/>
      <c r="O82" s="51"/>
      <c r="P82" s="33"/>
      <c r="Q82" s="33"/>
      <c r="R82" s="33"/>
      <c r="S82" s="49" t="s">
        <v>17</v>
      </c>
      <c r="T82" s="41">
        <f>COUNTIF($T$5:$T$75,"=1")</f>
        <v>16</v>
      </c>
      <c r="U82" s="33"/>
      <c r="V82" s="195"/>
      <c r="W82" s="195"/>
      <c r="X82" s="195"/>
      <c r="Y82" s="195"/>
      <c r="Z82" s="195"/>
      <c r="AA82" s="195"/>
      <c r="AB82" s="203"/>
      <c r="AC82" s="194"/>
      <c r="AD82" s="194"/>
      <c r="AE82" s="194"/>
      <c r="AF82" s="194"/>
      <c r="AG82" s="195"/>
      <c r="AH82" s="195"/>
      <c r="AI82" s="204"/>
      <c r="AJ82" s="195"/>
      <c r="AK82" s="194"/>
      <c r="AL82" s="194"/>
      <c r="AM82" s="195"/>
      <c r="AN82" s="194"/>
      <c r="AO82" s="194"/>
      <c r="AP82" s="194"/>
      <c r="AQ82" s="194"/>
    </row>
    <row r="83" spans="1:43">
      <c r="A83" s="155"/>
      <c r="B83" s="157"/>
      <c r="C83" s="110" t="s">
        <v>55</v>
      </c>
      <c r="D83" s="124">
        <f>COUNTIFS($D$5:$D$77,"&gt;=60",$D$5:$D$77,"&lt;66")</f>
        <v>3</v>
      </c>
      <c r="E83" s="25">
        <f>COUNTIFS($E$5:$E$75,"&gt;=60",$E$5:$E$75,"&lt;66")</f>
        <v>5</v>
      </c>
      <c r="F83" s="25">
        <f>COUNTIFS($F$5:$F$75,"&gt;=60",$F$5:$F$75,"&lt;66")</f>
        <v>13</v>
      </c>
      <c r="G83" s="25">
        <f>COUNTIFS($G$5:$G$75,"&gt;=60",$G$5:$G$75,"&lt;66")</f>
        <v>8</v>
      </c>
      <c r="H83" s="25">
        <f>COUNTIFS($H$5:$H$75,"&gt;=60",$H$5:$H$75,"&lt;66")</f>
        <v>4</v>
      </c>
      <c r="I83" s="33"/>
      <c r="J83" s="35"/>
      <c r="K83" s="35"/>
      <c r="L83" s="28" t="s">
        <v>62</v>
      </c>
      <c r="M83" s="27">
        <f>COUNTIF(S5:S75,"FIRST CLASS")</f>
        <v>11</v>
      </c>
      <c r="N83" s="51"/>
      <c r="O83" s="51"/>
      <c r="P83" s="33"/>
      <c r="Q83" s="33"/>
      <c r="R83" s="33"/>
      <c r="S83" s="49" t="s">
        <v>18</v>
      </c>
      <c r="T83" s="41">
        <f>COUNTIF($T$5:$T$75,"=2")</f>
        <v>6</v>
      </c>
      <c r="U83" s="33"/>
      <c r="V83" s="195"/>
      <c r="W83" s="195"/>
      <c r="X83" s="195"/>
      <c r="Y83" s="195"/>
      <c r="Z83" s="195"/>
      <c r="AA83" s="195"/>
      <c r="AB83" s="203"/>
      <c r="AC83" s="194"/>
      <c r="AD83" s="194"/>
      <c r="AE83" s="194"/>
      <c r="AF83" s="194"/>
      <c r="AG83" s="195"/>
      <c r="AH83" s="195"/>
      <c r="AI83" s="204"/>
      <c r="AJ83" s="195"/>
      <c r="AK83" s="194"/>
      <c r="AL83" s="194"/>
      <c r="AM83" s="195"/>
      <c r="AN83" s="194"/>
      <c r="AO83" s="194"/>
      <c r="AP83" s="194"/>
      <c r="AQ83" s="194"/>
    </row>
    <row r="84" spans="1:43">
      <c r="A84" s="155"/>
      <c r="B84" s="157"/>
      <c r="C84" s="110" t="s">
        <v>56</v>
      </c>
      <c r="D84" s="124">
        <f>COUNTIFS($D$5:$D$77,"&gt;=55",$D$5:$D$77,"&lt;60")</f>
        <v>8</v>
      </c>
      <c r="E84" s="25">
        <f>COUNTIFS($E$5:$E$75,"&gt;=55",$E$5:$E$75,"&lt;60")</f>
        <v>4</v>
      </c>
      <c r="F84" s="25">
        <f>COUNTIFS($F$5:$F$75,"&gt;=55",$F$5:$F$75,"&lt;60")</f>
        <v>10</v>
      </c>
      <c r="G84" s="25">
        <f>COUNTIFS($G$5:$G$75,"&gt;=55",$G$5:$G$75,"&lt;60")</f>
        <v>8</v>
      </c>
      <c r="H84" s="25">
        <f>COUNTIFS($H$5:$H$75,"&gt;=55",$H$5:$H$75,"&lt;60")</f>
        <v>12</v>
      </c>
      <c r="I84" s="33"/>
      <c r="J84" s="35"/>
      <c r="K84" s="35"/>
      <c r="L84" s="28" t="s">
        <v>63</v>
      </c>
      <c r="M84" s="27">
        <f>COUNTIF(S5:S75,"HIGHER SECOND CLASS")</f>
        <v>15</v>
      </c>
      <c r="N84" s="51"/>
      <c r="O84" s="51"/>
      <c r="P84" s="33"/>
      <c r="Q84" s="33"/>
      <c r="R84" s="33"/>
      <c r="S84" s="49" t="s">
        <v>19</v>
      </c>
      <c r="T84" s="41">
        <f>COUNTIF($T$5:$T$75,"=3")</f>
        <v>2</v>
      </c>
      <c r="U84" s="33"/>
      <c r="V84" s="195"/>
      <c r="W84" s="195"/>
      <c r="X84" s="195"/>
      <c r="Y84" s="195"/>
      <c r="Z84" s="195"/>
      <c r="AA84" s="195"/>
      <c r="AB84" s="203"/>
      <c r="AC84" s="194"/>
      <c r="AD84" s="194"/>
      <c r="AE84" s="194"/>
      <c r="AF84" s="194"/>
      <c r="AG84" s="195"/>
      <c r="AH84" s="195"/>
      <c r="AI84" s="204"/>
      <c r="AJ84" s="195"/>
      <c r="AK84" s="194"/>
      <c r="AL84" s="194"/>
      <c r="AM84" s="195"/>
      <c r="AN84" s="194"/>
      <c r="AO84" s="194"/>
      <c r="AP84" s="194"/>
      <c r="AQ84" s="194"/>
    </row>
    <row r="85" spans="1:43">
      <c r="A85" s="155"/>
      <c r="B85" s="157"/>
      <c r="C85" s="110" t="s">
        <v>57</v>
      </c>
      <c r="D85" s="124">
        <f>COUNTIFS($D$5:$D$77,"&gt;=50",$D$5:$D$77,"&lt;55")</f>
        <v>11</v>
      </c>
      <c r="E85" s="25">
        <f>COUNTIFS($E$5:$E$75,"&gt;=50",$E$5:$E$75,"&lt;55")</f>
        <v>6</v>
      </c>
      <c r="F85" s="25">
        <f>COUNTIFS($F$5:$F$75,"&gt;=50",$F$5:$F$75,"&lt;55")</f>
        <v>7</v>
      </c>
      <c r="G85" s="25">
        <f>COUNTIFS($G$5:$G$75,"&gt;=50",$G$5:$G$75,"&lt;55")</f>
        <v>15</v>
      </c>
      <c r="H85" s="25">
        <f>COUNTIFS($H$5:$H$75,"&gt;=50",$H$5:$H$75,"&lt;55")</f>
        <v>7</v>
      </c>
      <c r="I85" s="33"/>
      <c r="J85" s="35"/>
      <c r="K85" s="35"/>
      <c r="L85" s="28" t="s">
        <v>92</v>
      </c>
      <c r="M85" s="27">
        <f>COUNTIF(S5:S75,"SECOND CLASS")</f>
        <v>6</v>
      </c>
      <c r="N85" s="51"/>
      <c r="O85" s="51"/>
      <c r="P85" s="33"/>
      <c r="Q85" s="33"/>
      <c r="R85" s="33"/>
      <c r="S85" s="49" t="s">
        <v>91</v>
      </c>
      <c r="T85" s="41">
        <f>COUNTIF($T$5:$T$75,"&gt;3")</f>
        <v>5</v>
      </c>
      <c r="U85" s="33"/>
      <c r="V85" s="195"/>
      <c r="W85" s="195"/>
      <c r="X85" s="195"/>
      <c r="Y85" s="195"/>
      <c r="Z85" s="195"/>
      <c r="AA85" s="195"/>
      <c r="AB85" s="203"/>
      <c r="AC85" s="194"/>
      <c r="AD85" s="194"/>
      <c r="AE85" s="194"/>
      <c r="AF85" s="194"/>
      <c r="AG85" s="195"/>
      <c r="AH85" s="195"/>
      <c r="AI85" s="204"/>
      <c r="AJ85" s="195"/>
      <c r="AK85" s="194"/>
      <c r="AL85" s="194"/>
      <c r="AM85" s="195"/>
      <c r="AN85" s="194"/>
      <c r="AO85" s="194"/>
      <c r="AP85" s="194"/>
      <c r="AQ85" s="194"/>
    </row>
    <row r="86" spans="1:43">
      <c r="A86" s="155"/>
      <c r="B86" s="157"/>
      <c r="C86" s="110" t="s">
        <v>58</v>
      </c>
      <c r="D86" s="124">
        <f>COUNTIFS($D$5:$D$77,"&gt;=41",$D$5:$D$77,"&lt;50")</f>
        <v>22</v>
      </c>
      <c r="E86" s="25">
        <f>COUNTIFS($E$5:$E$75,"&gt;=41",$E$5:$E$75,"&lt;50")</f>
        <v>10</v>
      </c>
      <c r="F86" s="25">
        <f>COUNTIFS($F$5:$F$75,"&gt;=41",$F$5:$F$75,"&lt;50")</f>
        <v>14</v>
      </c>
      <c r="G86" s="25">
        <f>COUNTIFS($G$5:$G$75,"&gt;=41",$G$5:$G$75,"&lt;50")</f>
        <v>22</v>
      </c>
      <c r="H86" s="25">
        <f>COUNTIFS($H$5:$H$75,"&gt;=41",$H$5:$H$75,"&lt;50")</f>
        <v>30</v>
      </c>
      <c r="I86" s="33"/>
      <c r="J86" s="35"/>
      <c r="K86" s="35"/>
      <c r="L86" s="28" t="s">
        <v>64</v>
      </c>
      <c r="M86" s="27">
        <f>COUNTIF(S5:S75,"PASS CLASS")</f>
        <v>0</v>
      </c>
      <c r="N86" s="51"/>
      <c r="O86" s="51"/>
      <c r="P86" s="33"/>
      <c r="Q86" s="33"/>
      <c r="R86" s="33"/>
      <c r="S86" s="49" t="s">
        <v>20</v>
      </c>
      <c r="T86" s="41">
        <f>COUNTIF($U$5:$U$75,"=1")</f>
        <v>9</v>
      </c>
      <c r="U86" s="33"/>
      <c r="V86" s="195"/>
      <c r="W86" s="195"/>
      <c r="X86" s="195"/>
      <c r="Y86" s="195"/>
      <c r="Z86" s="195"/>
      <c r="AA86" s="195"/>
      <c r="AB86" s="203"/>
      <c r="AC86" s="194"/>
      <c r="AD86" s="194"/>
      <c r="AE86" s="194"/>
      <c r="AF86" s="194"/>
      <c r="AG86" s="195"/>
      <c r="AH86" s="195"/>
      <c r="AI86" s="204"/>
      <c r="AJ86" s="195"/>
      <c r="AK86" s="194"/>
      <c r="AL86" s="194"/>
      <c r="AM86" s="195"/>
      <c r="AN86" s="194"/>
      <c r="AO86" s="194"/>
      <c r="AP86" s="194"/>
      <c r="AQ86" s="194"/>
    </row>
    <row r="87" spans="1:43">
      <c r="A87" s="155"/>
      <c r="B87" s="157"/>
      <c r="C87" s="111">
        <v>40</v>
      </c>
      <c r="D87" s="124">
        <f>COUNTIF($D$5:$D$77,"=40")</f>
        <v>13</v>
      </c>
      <c r="E87" s="25">
        <f>COUNTIF($E$5:$E$75,"=40")</f>
        <v>20</v>
      </c>
      <c r="F87" s="25">
        <f>COUNTIF($F$5:$F$75,"=40")</f>
        <v>5</v>
      </c>
      <c r="G87" s="25">
        <f>COUNTIF($G$5:$G$75,"=40")</f>
        <v>6</v>
      </c>
      <c r="H87" s="25">
        <f>COUNTIF($H$5:$H$75,"=40")</f>
        <v>8</v>
      </c>
      <c r="I87" s="33"/>
      <c r="J87" s="35"/>
      <c r="K87" s="35"/>
      <c r="L87" s="28" t="s">
        <v>13</v>
      </c>
      <c r="M87" s="27">
        <f>COUNTIF(S5:S75,"FAIL")</f>
        <v>33</v>
      </c>
      <c r="N87" s="51"/>
      <c r="O87" s="51"/>
      <c r="P87" s="33"/>
      <c r="Q87" s="33"/>
      <c r="R87" s="33"/>
      <c r="S87" s="49" t="s">
        <v>21</v>
      </c>
      <c r="T87" s="41">
        <f>COUNTIF($U$5:$U$75,"=2")</f>
        <v>4</v>
      </c>
      <c r="U87" s="33"/>
      <c r="V87" s="195"/>
      <c r="W87" s="195"/>
      <c r="X87" s="195"/>
      <c r="Y87" s="195"/>
      <c r="Z87" s="195"/>
      <c r="AA87" s="195"/>
      <c r="AB87" s="203"/>
      <c r="AC87" s="194"/>
      <c r="AD87" s="194"/>
      <c r="AE87" s="194"/>
      <c r="AF87" s="194"/>
      <c r="AG87" s="195"/>
      <c r="AH87" s="195"/>
      <c r="AI87" s="204"/>
      <c r="AJ87" s="195"/>
      <c r="AK87" s="194"/>
      <c r="AL87" s="194"/>
      <c r="AM87" s="195"/>
      <c r="AN87" s="194"/>
      <c r="AO87" s="194"/>
      <c r="AP87" s="194"/>
      <c r="AQ87" s="194"/>
    </row>
    <row r="88" spans="1:43">
      <c r="A88" s="155"/>
      <c r="B88" s="157"/>
      <c r="C88" s="111" t="s">
        <v>12</v>
      </c>
      <c r="D88" s="124">
        <f>COUNTIF($D$5:$D$77,"&lt;40")</f>
        <v>11</v>
      </c>
      <c r="E88" s="25">
        <f>COUNTIF($E$5:$E$75,"&lt;40")</f>
        <v>22</v>
      </c>
      <c r="F88" s="25">
        <f>COUNTIF($F$5:$F$75,"&lt;40")</f>
        <v>5</v>
      </c>
      <c r="G88" s="25">
        <f>COUNTIF($G$5:$G$75,"&lt;40")</f>
        <v>7</v>
      </c>
      <c r="H88" s="25">
        <f>COUNTIF($H$5:$H$75,"&lt;40")</f>
        <v>6</v>
      </c>
      <c r="I88" s="33"/>
      <c r="J88" s="35"/>
      <c r="K88" s="35"/>
      <c r="L88" s="35"/>
      <c r="M88" s="33"/>
      <c r="N88" s="33"/>
      <c r="O88" s="33"/>
      <c r="P88" s="33"/>
      <c r="Q88" s="33"/>
      <c r="R88" s="33"/>
      <c r="S88" s="49" t="s">
        <v>22</v>
      </c>
      <c r="T88" s="41">
        <f>COUNTIF($U$5:$U$75,"=3")</f>
        <v>3</v>
      </c>
      <c r="U88" s="33"/>
      <c r="V88" s="195"/>
      <c r="W88" s="195"/>
      <c r="X88" s="195"/>
      <c r="Y88" s="195"/>
      <c r="Z88" s="195"/>
      <c r="AA88" s="195"/>
      <c r="AB88" s="203"/>
      <c r="AC88" s="194"/>
      <c r="AD88" s="194"/>
      <c r="AE88" s="194"/>
      <c r="AF88" s="194"/>
      <c r="AG88" s="195"/>
      <c r="AH88" s="195"/>
      <c r="AI88" s="194"/>
      <c r="AJ88" s="195"/>
      <c r="AK88" s="194"/>
      <c r="AL88" s="194"/>
      <c r="AM88" s="195"/>
      <c r="AN88" s="194"/>
      <c r="AO88" s="194"/>
      <c r="AP88" s="194"/>
      <c r="AQ88" s="194"/>
    </row>
    <row r="89" spans="1:43" ht="15.75" thickBot="1">
      <c r="A89" s="156"/>
      <c r="B89" s="180"/>
      <c r="C89" s="42"/>
      <c r="D89" s="125"/>
      <c r="E89" s="126"/>
      <c r="F89" s="126"/>
      <c r="G89" s="126"/>
      <c r="H89" s="126"/>
      <c r="I89" s="126"/>
      <c r="J89" s="127"/>
      <c r="K89" s="127"/>
      <c r="L89" s="127"/>
      <c r="M89" s="126"/>
      <c r="N89" s="126"/>
      <c r="O89" s="126"/>
      <c r="P89" s="126"/>
      <c r="Q89" s="126"/>
      <c r="R89" s="126"/>
      <c r="S89" s="128" t="s">
        <v>97</v>
      </c>
      <c r="T89" s="129">
        <f>COUNTIF($U$5:$U$75,"&gt;3")</f>
        <v>0</v>
      </c>
      <c r="U89" s="126"/>
      <c r="V89" s="195"/>
      <c r="W89" s="194"/>
      <c r="X89" s="194"/>
      <c r="Y89" s="194"/>
      <c r="Z89" s="194"/>
      <c r="AA89" s="194"/>
      <c r="AB89" s="194"/>
      <c r="AC89" s="194"/>
      <c r="AD89" s="194"/>
      <c r="AE89" s="194"/>
      <c r="AF89" s="194"/>
      <c r="AG89" s="195"/>
      <c r="AH89" s="195"/>
      <c r="AI89" s="194"/>
      <c r="AJ89" s="195"/>
      <c r="AK89" s="194"/>
      <c r="AL89" s="194"/>
      <c r="AM89" s="195"/>
      <c r="AN89" s="194"/>
      <c r="AO89" s="194"/>
      <c r="AP89" s="194"/>
      <c r="AQ89" s="194"/>
    </row>
    <row r="90" spans="1:43">
      <c r="A90" s="24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95"/>
      <c r="W90" s="194"/>
      <c r="X90" s="194"/>
      <c r="Y90" s="194"/>
      <c r="Z90" s="194"/>
      <c r="AA90" s="194"/>
      <c r="AB90" s="194"/>
      <c r="AC90" s="194"/>
      <c r="AD90" s="194"/>
      <c r="AE90" s="194"/>
      <c r="AF90" s="194"/>
      <c r="AG90" s="195"/>
      <c r="AH90" s="195"/>
      <c r="AI90" s="194"/>
      <c r="AJ90" s="195"/>
      <c r="AK90" s="194"/>
      <c r="AL90" s="194"/>
      <c r="AM90" s="194"/>
      <c r="AN90" s="194"/>
      <c r="AO90" s="194"/>
      <c r="AP90" s="194"/>
      <c r="AQ90" s="194"/>
    </row>
  </sheetData>
  <sortState ref="B5:U75">
    <sortCondition descending="1" ref="Q5:Q75"/>
  </sortState>
  <mergeCells count="3">
    <mergeCell ref="D1:M1"/>
    <mergeCell ref="Q1:U1"/>
    <mergeCell ref="V1:AC1"/>
  </mergeCells>
  <conditionalFormatting sqref="D5:H75">
    <cfRule type="cellIs" dxfId="7" priority="7" operator="equal">
      <formula>"AA"</formula>
    </cfRule>
    <cfRule type="cellIs" dxfId="6" priority="8" operator="lessThan">
      <formula>40</formula>
    </cfRule>
  </conditionalFormatting>
  <conditionalFormatting sqref="J5:J75">
    <cfRule type="cellIs" dxfId="5" priority="5" operator="equal">
      <formula>"AA"</formula>
    </cfRule>
    <cfRule type="cellIs" dxfId="4" priority="6" operator="lessThan">
      <formula>20</formula>
    </cfRule>
  </conditionalFormatting>
  <conditionalFormatting sqref="L5:L75">
    <cfRule type="cellIs" dxfId="3" priority="3" operator="equal">
      <formula>"AA"</formula>
    </cfRule>
    <cfRule type="cellIs" dxfId="2" priority="4" operator="lessThan">
      <formula>20</formula>
    </cfRule>
  </conditionalFormatting>
  <conditionalFormatting sqref="N5:N75">
    <cfRule type="cellIs" dxfId="1" priority="1" operator="equal">
      <formula>"AA"</formula>
    </cfRule>
    <cfRule type="cellIs" dxfId="0" priority="2" operator="lessThan">
      <formula>20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 IT SEM I</vt:lpstr>
      <vt:lpstr>Result analysis sem1</vt:lpstr>
      <vt:lpstr>Result Analysis Sem 2</vt:lpstr>
      <vt:lpstr>Staff Details</vt:lpstr>
      <vt:lpstr>Toppers SEM I</vt:lpstr>
      <vt:lpstr>'Result analysis sem1'!Print_Area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2014-03-18T09:08:43Z</dcterms:modified>
</cp:coreProperties>
</file>