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10" yWindow="-120" windowWidth="14805" windowHeight="8010" activeTab="1"/>
  </bookViews>
  <sheets>
    <sheet name="B_E." sheetId="2" r:id="rId1"/>
    <sheet name="result analysis sem1" sheetId="4" r:id="rId2"/>
    <sheet name="Toppers Sem I" sheetId="8" r:id="rId3"/>
    <sheet name="result analysis sem2" sheetId="5" r:id="rId4"/>
    <sheet name="Toppers Sem II" sheetId="6" r:id="rId5"/>
  </sheets>
  <definedNames>
    <definedName name="_xlnm._FilterDatabase" localSheetId="0" hidden="1">B_E.!$B$2:$AD$100</definedName>
    <definedName name="_xlnm._FilterDatabase" localSheetId="2" hidden="1">'Toppers Sem I'!$B$2:$AD$113</definedName>
    <definedName name="_xlnm.Print_Area" localSheetId="1">'result analysis sem1'!$A$1:$M$56</definedName>
    <definedName name="_xlnm.Print_Area" localSheetId="3">'result analysis sem2'!$A$1:$M$53</definedName>
  </definedNames>
  <calcPr calcId="124519"/>
</workbook>
</file>

<file path=xl/calcChain.xml><?xml version="1.0" encoding="utf-8"?>
<calcChain xmlns="http://schemas.openxmlformats.org/spreadsheetml/2006/main">
  <c r="AK22" i="8"/>
  <c r="AJ22"/>
  <c r="AH22"/>
  <c r="AI22" s="1"/>
  <c r="AD22"/>
  <c r="S22"/>
  <c r="R22"/>
  <c r="P22"/>
  <c r="N22"/>
  <c r="AE22" s="1"/>
  <c r="AG22" s="1"/>
  <c r="AK60"/>
  <c r="AJ60"/>
  <c r="AH60"/>
  <c r="AI60" s="1"/>
  <c r="AD60"/>
  <c r="S60"/>
  <c r="R60"/>
  <c r="P60"/>
  <c r="N60"/>
  <c r="AE60" s="1"/>
  <c r="AG60" s="1"/>
  <c r="AK20"/>
  <c r="AJ20"/>
  <c r="AI20"/>
  <c r="AH20"/>
  <c r="AD20"/>
  <c r="S20"/>
  <c r="R20"/>
  <c r="P20"/>
  <c r="N20"/>
  <c r="O20" s="1"/>
  <c r="AK38"/>
  <c r="AJ38"/>
  <c r="AH38"/>
  <c r="AI38" s="1"/>
  <c r="AD38"/>
  <c r="S38"/>
  <c r="R38"/>
  <c r="P38"/>
  <c r="N38"/>
  <c r="AE38" s="1"/>
  <c r="AG38" s="1"/>
  <c r="AK35"/>
  <c r="AJ35"/>
  <c r="AI35"/>
  <c r="AH35"/>
  <c r="AD35"/>
  <c r="S35"/>
  <c r="R35"/>
  <c r="P35"/>
  <c r="N35"/>
  <c r="O35" s="1"/>
  <c r="AK31"/>
  <c r="AJ31"/>
  <c r="AH31"/>
  <c r="AI31" s="1"/>
  <c r="AD31"/>
  <c r="AE31" s="1"/>
  <c r="AG31" s="1"/>
  <c r="S31"/>
  <c r="R31"/>
  <c r="P31"/>
  <c r="N31"/>
  <c r="AK14"/>
  <c r="AJ14"/>
  <c r="AH14"/>
  <c r="AI14" s="1"/>
  <c r="AD14"/>
  <c r="S14"/>
  <c r="R14"/>
  <c r="P14"/>
  <c r="N14"/>
  <c r="O14" s="1"/>
  <c r="AK53"/>
  <c r="AJ53"/>
  <c r="AH53"/>
  <c r="AI53" s="1"/>
  <c r="AD53"/>
  <c r="AE53" s="1"/>
  <c r="AG53" s="1"/>
  <c r="S53"/>
  <c r="R53"/>
  <c r="P53"/>
  <c r="Q53" s="1"/>
  <c r="N53"/>
  <c r="AK42"/>
  <c r="AJ42"/>
  <c r="AI42"/>
  <c r="AH42"/>
  <c r="AD42"/>
  <c r="S42"/>
  <c r="R42"/>
  <c r="P42"/>
  <c r="N42"/>
  <c r="O42" s="1"/>
  <c r="AK51"/>
  <c r="AJ51"/>
  <c r="AH51"/>
  <c r="AI51" s="1"/>
  <c r="AD51"/>
  <c r="S51"/>
  <c r="R51"/>
  <c r="P51"/>
  <c r="Q51" s="1"/>
  <c r="N51"/>
  <c r="AE51" s="1"/>
  <c r="AG51" s="1"/>
  <c r="AK17"/>
  <c r="AJ17"/>
  <c r="AH17"/>
  <c r="AI17" s="1"/>
  <c r="AD17"/>
  <c r="S17"/>
  <c r="R17"/>
  <c r="P17"/>
  <c r="N17"/>
  <c r="O17" s="1"/>
  <c r="AK47"/>
  <c r="AJ47"/>
  <c r="AH47"/>
  <c r="AI47" s="1"/>
  <c r="AD47"/>
  <c r="AE47" s="1"/>
  <c r="AG47" s="1"/>
  <c r="S47"/>
  <c r="R47"/>
  <c r="P47"/>
  <c r="N47"/>
  <c r="AK25"/>
  <c r="AJ25"/>
  <c r="AH25"/>
  <c r="AI25" s="1"/>
  <c r="AD25"/>
  <c r="S25"/>
  <c r="R25"/>
  <c r="P25"/>
  <c r="N25"/>
  <c r="O25" s="1"/>
  <c r="AK48"/>
  <c r="AJ48"/>
  <c r="AH48"/>
  <c r="AI48" s="1"/>
  <c r="AD48"/>
  <c r="AE48" s="1"/>
  <c r="AG48" s="1"/>
  <c r="S48"/>
  <c r="R48"/>
  <c r="P48"/>
  <c r="N48"/>
  <c r="AK28"/>
  <c r="AJ28"/>
  <c r="AH28"/>
  <c r="AI28" s="1"/>
  <c r="AD28"/>
  <c r="S28"/>
  <c r="R28"/>
  <c r="P28"/>
  <c r="N28"/>
  <c r="O28" s="1"/>
  <c r="AK52"/>
  <c r="AJ52"/>
  <c r="AH52"/>
  <c r="AI52" s="1"/>
  <c r="AD52"/>
  <c r="AE52" s="1"/>
  <c r="AG52" s="1"/>
  <c r="S52"/>
  <c r="R52"/>
  <c r="P52"/>
  <c r="N52"/>
  <c r="AK50"/>
  <c r="AJ50"/>
  <c r="AH50"/>
  <c r="AI50" s="1"/>
  <c r="AD50"/>
  <c r="S50"/>
  <c r="R50"/>
  <c r="P50"/>
  <c r="Q50" s="1"/>
  <c r="N50"/>
  <c r="O50" s="1"/>
  <c r="AK29"/>
  <c r="AJ29"/>
  <c r="AH29"/>
  <c r="AI29" s="1"/>
  <c r="AD29"/>
  <c r="AE29" s="1"/>
  <c r="AG29" s="1"/>
  <c r="S29"/>
  <c r="R29"/>
  <c r="P29"/>
  <c r="N29"/>
  <c r="AK26"/>
  <c r="AJ26"/>
  <c r="AH26"/>
  <c r="AI26" s="1"/>
  <c r="AD26"/>
  <c r="S26"/>
  <c r="R26"/>
  <c r="P26"/>
  <c r="Q26" s="1"/>
  <c r="N26"/>
  <c r="O26" s="1"/>
  <c r="AK62"/>
  <c r="AJ62"/>
  <c r="AH62"/>
  <c r="AI62" s="1"/>
  <c r="AD62"/>
  <c r="AE62" s="1"/>
  <c r="AG62" s="1"/>
  <c r="S62"/>
  <c r="R62"/>
  <c r="P62"/>
  <c r="Q62" s="1"/>
  <c r="N62"/>
  <c r="AK27"/>
  <c r="AJ27"/>
  <c r="AI27"/>
  <c r="AH27"/>
  <c r="AD27"/>
  <c r="S27"/>
  <c r="R27"/>
  <c r="P27"/>
  <c r="N27"/>
  <c r="O27" s="1"/>
  <c r="AK21"/>
  <c r="AJ21"/>
  <c r="AH21"/>
  <c r="AI21" s="1"/>
  <c r="AE21"/>
  <c r="AG21" s="1"/>
  <c r="AD21"/>
  <c r="S21"/>
  <c r="R21"/>
  <c r="P21"/>
  <c r="N21"/>
  <c r="AK24"/>
  <c r="AJ24"/>
  <c r="AI24"/>
  <c r="AH24"/>
  <c r="AD24"/>
  <c r="S24"/>
  <c r="R24"/>
  <c r="P24"/>
  <c r="N24"/>
  <c r="O24" s="1"/>
  <c r="AK15"/>
  <c r="AJ15"/>
  <c r="AH15"/>
  <c r="AI15" s="1"/>
  <c r="AE15"/>
  <c r="AG15" s="1"/>
  <c r="AD15"/>
  <c r="S15"/>
  <c r="R15"/>
  <c r="P15"/>
  <c r="N15"/>
  <c r="AK41"/>
  <c r="AJ41"/>
  <c r="AI41"/>
  <c r="AH41"/>
  <c r="AD41"/>
  <c r="S41"/>
  <c r="R41"/>
  <c r="P41"/>
  <c r="N41"/>
  <c r="O41" s="1"/>
  <c r="AK18"/>
  <c r="AJ18"/>
  <c r="AH18"/>
  <c r="AI18" s="1"/>
  <c r="AE18"/>
  <c r="AG18" s="1"/>
  <c r="AD18"/>
  <c r="S18"/>
  <c r="R18"/>
  <c r="P18"/>
  <c r="N18"/>
  <c r="AK37"/>
  <c r="AJ37"/>
  <c r="AI37"/>
  <c r="AH37"/>
  <c r="AD37"/>
  <c r="S37"/>
  <c r="R37"/>
  <c r="P37"/>
  <c r="Q37" s="1"/>
  <c r="N37"/>
  <c r="O37" s="1"/>
  <c r="AK9"/>
  <c r="AJ9"/>
  <c r="AH9"/>
  <c r="AI9" s="1"/>
  <c r="AE9"/>
  <c r="AG9" s="1"/>
  <c r="AD9"/>
  <c r="S9"/>
  <c r="R9"/>
  <c r="P9"/>
  <c r="N9"/>
  <c r="AK49"/>
  <c r="AJ49"/>
  <c r="AI49"/>
  <c r="AH49"/>
  <c r="AD49"/>
  <c r="S49"/>
  <c r="R49"/>
  <c r="P49"/>
  <c r="N49"/>
  <c r="O49" s="1"/>
  <c r="AK32"/>
  <c r="AJ32"/>
  <c r="AH32"/>
  <c r="AI32" s="1"/>
  <c r="AE32"/>
  <c r="AG32" s="1"/>
  <c r="AD32"/>
  <c r="S32"/>
  <c r="R32"/>
  <c r="P32"/>
  <c r="N32"/>
  <c r="AK36"/>
  <c r="AJ36"/>
  <c r="AI36"/>
  <c r="AH36"/>
  <c r="AD36"/>
  <c r="S36"/>
  <c r="R36"/>
  <c r="P36"/>
  <c r="N36"/>
  <c r="O36" s="1"/>
  <c r="AK55"/>
  <c r="AJ55"/>
  <c r="AH55"/>
  <c r="AI55" s="1"/>
  <c r="AD55"/>
  <c r="S55"/>
  <c r="R55"/>
  <c r="P55"/>
  <c r="N55"/>
  <c r="AE55" s="1"/>
  <c r="AG55" s="1"/>
  <c r="AK16"/>
  <c r="AJ16"/>
  <c r="AI16"/>
  <c r="AH16"/>
  <c r="AD16"/>
  <c r="S16"/>
  <c r="R16"/>
  <c r="P16"/>
  <c r="Q16" s="1"/>
  <c r="N16"/>
  <c r="O16" s="1"/>
  <c r="AK46"/>
  <c r="AJ46"/>
  <c r="AH46"/>
  <c r="AI46" s="1"/>
  <c r="AD46"/>
  <c r="AE46" s="1"/>
  <c r="AG46" s="1"/>
  <c r="S46"/>
  <c r="R46"/>
  <c r="P46"/>
  <c r="N46"/>
  <c r="AK40"/>
  <c r="AJ40"/>
  <c r="AH40"/>
  <c r="AI40" s="1"/>
  <c r="AD40"/>
  <c r="S40"/>
  <c r="R40"/>
  <c r="P40"/>
  <c r="N40"/>
  <c r="O40" s="1"/>
  <c r="AK10"/>
  <c r="AJ10"/>
  <c r="AH10"/>
  <c r="AI10" s="1"/>
  <c r="AD10"/>
  <c r="AE10" s="1"/>
  <c r="AG10" s="1"/>
  <c r="S10"/>
  <c r="R10"/>
  <c r="P10"/>
  <c r="N10"/>
  <c r="AK45"/>
  <c r="AJ45"/>
  <c r="AH45"/>
  <c r="AI45" s="1"/>
  <c r="AD45"/>
  <c r="S45"/>
  <c r="R45"/>
  <c r="P45"/>
  <c r="N45"/>
  <c r="O45" s="1"/>
  <c r="AK33"/>
  <c r="AJ33"/>
  <c r="AH33"/>
  <c r="AI33" s="1"/>
  <c r="AD33"/>
  <c r="AE33" s="1"/>
  <c r="AG33" s="1"/>
  <c r="S33"/>
  <c r="R33"/>
  <c r="P33"/>
  <c r="N33"/>
  <c r="AK43"/>
  <c r="AJ43"/>
  <c r="AH43"/>
  <c r="AI43" s="1"/>
  <c r="AD43"/>
  <c r="S43"/>
  <c r="R43"/>
  <c r="P43"/>
  <c r="N43"/>
  <c r="O43" s="1"/>
  <c r="AK30"/>
  <c r="AJ30"/>
  <c r="AH30"/>
  <c r="AI30" s="1"/>
  <c r="AD30"/>
  <c r="AE30" s="1"/>
  <c r="AG30" s="1"/>
  <c r="S30"/>
  <c r="R30"/>
  <c r="P30"/>
  <c r="N30"/>
  <c r="AK7"/>
  <c r="AJ7"/>
  <c r="AH7"/>
  <c r="AI7" s="1"/>
  <c r="AD7"/>
  <c r="S7"/>
  <c r="R7"/>
  <c r="P7"/>
  <c r="N7"/>
  <c r="O7" s="1"/>
  <c r="AK57"/>
  <c r="AJ57"/>
  <c r="AH57"/>
  <c r="AI57" s="1"/>
  <c r="AD57"/>
  <c r="AE57" s="1"/>
  <c r="AG57" s="1"/>
  <c r="S57"/>
  <c r="R57"/>
  <c r="P57"/>
  <c r="N57"/>
  <c r="AK6"/>
  <c r="AJ6"/>
  <c r="AH6"/>
  <c r="AI6" s="1"/>
  <c r="AD6"/>
  <c r="S6"/>
  <c r="R6"/>
  <c r="P6"/>
  <c r="N6"/>
  <c r="O6" s="1"/>
  <c r="AK23"/>
  <c r="AJ23"/>
  <c r="AH23"/>
  <c r="AI23" s="1"/>
  <c r="AD23"/>
  <c r="AE23" s="1"/>
  <c r="AG23" s="1"/>
  <c r="S23"/>
  <c r="R23"/>
  <c r="P23"/>
  <c r="N23"/>
  <c r="AK39"/>
  <c r="AJ39"/>
  <c r="AH39"/>
  <c r="AI39" s="1"/>
  <c r="AD39"/>
  <c r="S39"/>
  <c r="R39"/>
  <c r="P39"/>
  <c r="N39"/>
  <c r="O39" s="1"/>
  <c r="AK34"/>
  <c r="AJ34"/>
  <c r="AH34"/>
  <c r="AI34" s="1"/>
  <c r="AD34"/>
  <c r="AE34" s="1"/>
  <c r="AG34" s="1"/>
  <c r="S34"/>
  <c r="R34"/>
  <c r="P34"/>
  <c r="N34"/>
  <c r="AK56"/>
  <c r="AJ56"/>
  <c r="AH56"/>
  <c r="AI56" s="1"/>
  <c r="AD56"/>
  <c r="S56"/>
  <c r="R56"/>
  <c r="P56"/>
  <c r="N56"/>
  <c r="O56" s="1"/>
  <c r="AK5"/>
  <c r="AJ5"/>
  <c r="AH5"/>
  <c r="AI5" s="1"/>
  <c r="AD5"/>
  <c r="AE5" s="1"/>
  <c r="AG5" s="1"/>
  <c r="S5"/>
  <c r="R5"/>
  <c r="P5"/>
  <c r="N5"/>
  <c r="AK54"/>
  <c r="AJ54"/>
  <c r="AH54"/>
  <c r="AI54" s="1"/>
  <c r="AD54"/>
  <c r="S54"/>
  <c r="R54"/>
  <c r="P54"/>
  <c r="N54"/>
  <c r="O54" s="1"/>
  <c r="AK19"/>
  <c r="AJ19"/>
  <c r="AH19"/>
  <c r="AI19" s="1"/>
  <c r="AD19"/>
  <c r="AE19" s="1"/>
  <c r="AG19" s="1"/>
  <c r="S19"/>
  <c r="R19"/>
  <c r="P19"/>
  <c r="N19"/>
  <c r="AK11"/>
  <c r="AJ11"/>
  <c r="AH11"/>
  <c r="AI11" s="1"/>
  <c r="AD11"/>
  <c r="S11"/>
  <c r="R11"/>
  <c r="P11"/>
  <c r="N11"/>
  <c r="O11" s="1"/>
  <c r="AK44"/>
  <c r="AJ44"/>
  <c r="AH44"/>
  <c r="AI44" s="1"/>
  <c r="AD44"/>
  <c r="AE44" s="1"/>
  <c r="AG44" s="1"/>
  <c r="S44"/>
  <c r="R44"/>
  <c r="P44"/>
  <c r="N44"/>
  <c r="AK8"/>
  <c r="AJ8"/>
  <c r="AH8"/>
  <c r="AI8" s="1"/>
  <c r="AD8"/>
  <c r="S8"/>
  <c r="R8"/>
  <c r="P8"/>
  <c r="N8"/>
  <c r="O8" s="1"/>
  <c r="AK61"/>
  <c r="AJ61"/>
  <c r="AH61"/>
  <c r="AI61" s="1"/>
  <c r="AD61"/>
  <c r="AE61" s="1"/>
  <c r="AG61" s="1"/>
  <c r="S61"/>
  <c r="R61"/>
  <c r="P61"/>
  <c r="Q61" s="1"/>
  <c r="N61"/>
  <c r="AK13"/>
  <c r="AJ13"/>
  <c r="AI13"/>
  <c r="AH13"/>
  <c r="AD13"/>
  <c r="S13"/>
  <c r="R13"/>
  <c r="P13"/>
  <c r="N13"/>
  <c r="O13" s="1"/>
  <c r="AK58"/>
  <c r="AJ58"/>
  <c r="AH58"/>
  <c r="AI58" s="1"/>
  <c r="AE58"/>
  <c r="AG58" s="1"/>
  <c r="AD58"/>
  <c r="S58"/>
  <c r="R58"/>
  <c r="P58"/>
  <c r="N58"/>
  <c r="AK59"/>
  <c r="AJ59"/>
  <c r="AI59"/>
  <c r="AH59"/>
  <c r="AD59"/>
  <c r="S59"/>
  <c r="R59"/>
  <c r="P59"/>
  <c r="N59"/>
  <c r="O59" s="1"/>
  <c r="AK12"/>
  <c r="AJ12"/>
  <c r="AH12"/>
  <c r="AI12" s="1"/>
  <c r="AE12"/>
  <c r="AG12" s="1"/>
  <c r="AD12"/>
  <c r="S12"/>
  <c r="R12"/>
  <c r="P12"/>
  <c r="N12"/>
  <c r="AD4"/>
  <c r="N4"/>
  <c r="AD3"/>
  <c r="N3"/>
  <c r="N1"/>
  <c r="O60" s="1"/>
  <c r="Q60" s="1"/>
  <c r="C46" i="4"/>
  <c r="C44"/>
  <c r="N66" i="2"/>
  <c r="N65"/>
  <c r="F19" i="4"/>
  <c r="S6" i="2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5"/>
  <c r="N36"/>
  <c r="AD62"/>
  <c r="AH62"/>
  <c r="AI62" s="1"/>
  <c r="AJ62"/>
  <c r="AK62"/>
  <c r="N62"/>
  <c r="P62"/>
  <c r="J88" i="8"/>
  <c r="I88"/>
  <c r="H88"/>
  <c r="G88"/>
  <c r="D88"/>
  <c r="J87"/>
  <c r="I87"/>
  <c r="H87"/>
  <c r="G87"/>
  <c r="D87"/>
  <c r="J86"/>
  <c r="I86"/>
  <c r="H86"/>
  <c r="G86"/>
  <c r="D86"/>
  <c r="J85"/>
  <c r="I85"/>
  <c r="H85"/>
  <c r="G85"/>
  <c r="D85"/>
  <c r="J84"/>
  <c r="I84"/>
  <c r="H84"/>
  <c r="G84"/>
  <c r="D84"/>
  <c r="J83"/>
  <c r="I83"/>
  <c r="H83"/>
  <c r="G83"/>
  <c r="D83"/>
  <c r="J82"/>
  <c r="I82"/>
  <c r="H82"/>
  <c r="G82"/>
  <c r="D82"/>
  <c r="M79"/>
  <c r="L79"/>
  <c r="K79"/>
  <c r="J79"/>
  <c r="I79"/>
  <c r="H79"/>
  <c r="G79"/>
  <c r="F79"/>
  <c r="E79"/>
  <c r="D79"/>
  <c r="M78"/>
  <c r="L78"/>
  <c r="K78"/>
  <c r="J78"/>
  <c r="J80" s="1"/>
  <c r="I78"/>
  <c r="H78"/>
  <c r="G78"/>
  <c r="F78"/>
  <c r="E78"/>
  <c r="D78"/>
  <c r="R84"/>
  <c r="P38" i="2"/>
  <c r="S5"/>
  <c r="I75"/>
  <c r="M46" i="4" s="1"/>
  <c r="I74" i="2"/>
  <c r="L46" i="4" s="1"/>
  <c r="I73" i="2"/>
  <c r="K46" i="4" s="1"/>
  <c r="I72" i="2"/>
  <c r="J46" i="4" s="1"/>
  <c r="I71" i="2"/>
  <c r="I46" i="4" s="1"/>
  <c r="I70" i="2"/>
  <c r="H46" i="4" s="1"/>
  <c r="H75" i="2"/>
  <c r="M45" i="4" s="1"/>
  <c r="H74" i="2"/>
  <c r="L45" i="4" s="1"/>
  <c r="H73" i="2"/>
  <c r="K45" i="5" s="1"/>
  <c r="H72" i="2"/>
  <c r="J45" i="4" s="1"/>
  <c r="H71" i="2"/>
  <c r="I45" i="4" s="1"/>
  <c r="H70" i="2"/>
  <c r="H45" i="5" s="1"/>
  <c r="G75" i="2"/>
  <c r="M44" i="4" s="1"/>
  <c r="G74" i="2"/>
  <c r="L44" i="4" s="1"/>
  <c r="G73" i="2"/>
  <c r="K44" i="4" s="1"/>
  <c r="G72" i="2"/>
  <c r="J44" i="4" s="1"/>
  <c r="G71" i="2"/>
  <c r="I44" i="4" s="1"/>
  <c r="G70" i="2"/>
  <c r="H44" i="4" s="1"/>
  <c r="J69" i="2"/>
  <c r="G47" i="4" s="1"/>
  <c r="I69" i="2"/>
  <c r="G46" i="4" s="1"/>
  <c r="H69" i="2"/>
  <c r="G45" i="4" s="1"/>
  <c r="G69" i="2"/>
  <c r="G44" i="5" s="1"/>
  <c r="J75" i="2"/>
  <c r="M47" i="4" s="1"/>
  <c r="J74" i="2"/>
  <c r="L47" i="4" s="1"/>
  <c r="J73" i="2"/>
  <c r="K47" i="4" s="1"/>
  <c r="J72" i="2"/>
  <c r="J47" i="4" s="1"/>
  <c r="J71" i="2"/>
  <c r="I47" i="4" s="1"/>
  <c r="J70" i="2"/>
  <c r="H47" i="4" s="1"/>
  <c r="K45"/>
  <c r="C47"/>
  <c r="C45"/>
  <c r="C43"/>
  <c r="D33"/>
  <c r="D32"/>
  <c r="D31"/>
  <c r="D47" s="1"/>
  <c r="D30"/>
  <c r="D46" s="1"/>
  <c r="D29"/>
  <c r="D45" s="1"/>
  <c r="D28"/>
  <c r="D44" s="1"/>
  <c r="D27"/>
  <c r="D43" s="1"/>
  <c r="K66" i="2"/>
  <c r="E66"/>
  <c r="F66"/>
  <c r="G33" i="4" s="1"/>
  <c r="AC66" i="2"/>
  <c r="G33" i="5" s="1"/>
  <c r="AB66" i="2"/>
  <c r="AA66"/>
  <c r="G36" i="5" s="1"/>
  <c r="Z66" i="2"/>
  <c r="G35" i="5" s="1"/>
  <c r="Y66" i="2"/>
  <c r="G32" i="5" s="1"/>
  <c r="X66" i="2"/>
  <c r="G31" i="5" s="1"/>
  <c r="U66" i="2"/>
  <c r="G28" i="5" s="1"/>
  <c r="V66" i="2"/>
  <c r="G29" i="5" s="1"/>
  <c r="W66" i="2"/>
  <c r="G30" i="5" s="1"/>
  <c r="T66" i="2"/>
  <c r="G27" i="5" s="1"/>
  <c r="U65" i="2"/>
  <c r="V65"/>
  <c r="W65"/>
  <c r="X65"/>
  <c r="F31" i="5" s="1"/>
  <c r="Y65" i="2"/>
  <c r="Z65"/>
  <c r="F35" i="5" s="1"/>
  <c r="AA65" i="2"/>
  <c r="F36" i="5" s="1"/>
  <c r="AB65" i="2"/>
  <c r="F34" i="5" s="1"/>
  <c r="AC65" i="2"/>
  <c r="F33" i="5" s="1"/>
  <c r="T65" i="2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I22" s="1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I50" s="1"/>
  <c r="AH51"/>
  <c r="AH52"/>
  <c r="AH53"/>
  <c r="AH54"/>
  <c r="AH55"/>
  <c r="AH56"/>
  <c r="AH57"/>
  <c r="AH58"/>
  <c r="AH59"/>
  <c r="AH60"/>
  <c r="AH61"/>
  <c r="AH5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J66"/>
  <c r="G31" i="4" s="1"/>
  <c r="I66" i="2"/>
  <c r="G30" i="4" s="1"/>
  <c r="M43" i="5"/>
  <c r="K43"/>
  <c r="G43"/>
  <c r="G42"/>
  <c r="P6" i="2"/>
  <c r="P7"/>
  <c r="P8"/>
  <c r="P9"/>
  <c r="P10"/>
  <c r="P11"/>
  <c r="P12"/>
  <c r="P13"/>
  <c r="P14"/>
  <c r="P15"/>
  <c r="P16"/>
  <c r="P17"/>
  <c r="P18"/>
  <c r="P19"/>
  <c r="P20"/>
  <c r="P21"/>
  <c r="N6"/>
  <c r="AE6" s="1"/>
  <c r="AG6" s="1"/>
  <c r="AI6" s="1"/>
  <c r="N7"/>
  <c r="N8"/>
  <c r="AE8" s="1"/>
  <c r="AG8" s="1"/>
  <c r="N9"/>
  <c r="N10"/>
  <c r="N11"/>
  <c r="N12"/>
  <c r="N13"/>
  <c r="N14"/>
  <c r="N15"/>
  <c r="N16"/>
  <c r="N17"/>
  <c r="N18"/>
  <c r="AE18" s="1"/>
  <c r="AG18" s="1"/>
  <c r="AI18" s="1"/>
  <c r="N19"/>
  <c r="N20"/>
  <c r="N21"/>
  <c r="N22"/>
  <c r="AE22" s="1"/>
  <c r="AG22" s="1"/>
  <c r="P22"/>
  <c r="N23"/>
  <c r="AE23" s="1"/>
  <c r="AG23" s="1"/>
  <c r="AI23" s="1"/>
  <c r="P23"/>
  <c r="N24"/>
  <c r="AE24" s="1"/>
  <c r="AG24" s="1"/>
  <c r="AI24" s="1"/>
  <c r="P24"/>
  <c r="N25"/>
  <c r="AE25" s="1"/>
  <c r="AG25" s="1"/>
  <c r="AI25" s="1"/>
  <c r="P25"/>
  <c r="N26"/>
  <c r="AE26" s="1"/>
  <c r="AG26" s="1"/>
  <c r="P26"/>
  <c r="N27"/>
  <c r="AE27" s="1"/>
  <c r="AG27" s="1"/>
  <c r="AI27" s="1"/>
  <c r="P27"/>
  <c r="N28"/>
  <c r="AE28" s="1"/>
  <c r="AG28" s="1"/>
  <c r="AI28" s="1"/>
  <c r="P28"/>
  <c r="N29"/>
  <c r="AE29" s="1"/>
  <c r="AG29" s="1"/>
  <c r="P29"/>
  <c r="N30"/>
  <c r="AE30" s="1"/>
  <c r="AG30" s="1"/>
  <c r="AI30" s="1"/>
  <c r="P30"/>
  <c r="N31"/>
  <c r="AE31" s="1"/>
  <c r="AG31" s="1"/>
  <c r="AI31" s="1"/>
  <c r="P31"/>
  <c r="N32"/>
  <c r="AE32" s="1"/>
  <c r="AG32" s="1"/>
  <c r="AI32" s="1"/>
  <c r="P32"/>
  <c r="N33"/>
  <c r="AE33" s="1"/>
  <c r="AG33" s="1"/>
  <c r="AI33" s="1"/>
  <c r="P33"/>
  <c r="N34"/>
  <c r="AE34" s="1"/>
  <c r="AG34" s="1"/>
  <c r="AI34" s="1"/>
  <c r="P34"/>
  <c r="N35"/>
  <c r="AE35" s="1"/>
  <c r="AG35" s="1"/>
  <c r="P35"/>
  <c r="AE36"/>
  <c r="AG36" s="1"/>
  <c r="AI36" s="1"/>
  <c r="P36"/>
  <c r="N37"/>
  <c r="AE37" s="1"/>
  <c r="AG37" s="1"/>
  <c r="AI37" s="1"/>
  <c r="P37"/>
  <c r="N38"/>
  <c r="AE38" s="1"/>
  <c r="AG38" s="1"/>
  <c r="N39"/>
  <c r="P39"/>
  <c r="N40"/>
  <c r="AE40" s="1"/>
  <c r="AG40" s="1"/>
  <c r="AI40" s="1"/>
  <c r="P40"/>
  <c r="N41"/>
  <c r="P41"/>
  <c r="N42"/>
  <c r="AE42" s="1"/>
  <c r="AG42" s="1"/>
  <c r="P42"/>
  <c r="N43"/>
  <c r="P43"/>
  <c r="N44"/>
  <c r="AE44" s="1"/>
  <c r="AG44" s="1"/>
  <c r="P44"/>
  <c r="N45"/>
  <c r="AE45" s="1"/>
  <c r="AG45" s="1"/>
  <c r="AI45" s="1"/>
  <c r="P45"/>
  <c r="N46"/>
  <c r="P46"/>
  <c r="N47"/>
  <c r="P47"/>
  <c r="N48"/>
  <c r="AE48" s="1"/>
  <c r="AG48" s="1"/>
  <c r="AI48" s="1"/>
  <c r="P48"/>
  <c r="N49"/>
  <c r="AE49" s="1"/>
  <c r="AG49" s="1"/>
  <c r="AI49" s="1"/>
  <c r="P49"/>
  <c r="N50"/>
  <c r="AE50" s="1"/>
  <c r="AG50" s="1"/>
  <c r="P50"/>
  <c r="N51"/>
  <c r="AE51" s="1"/>
  <c r="AG51" s="1"/>
  <c r="AI51" s="1"/>
  <c r="P51"/>
  <c r="N52"/>
  <c r="AE52" s="1"/>
  <c r="AG52" s="1"/>
  <c r="AI52" s="1"/>
  <c r="P52"/>
  <c r="N53"/>
  <c r="P53"/>
  <c r="N54"/>
  <c r="AE54" s="1"/>
  <c r="AG54" s="1"/>
  <c r="AI54" s="1"/>
  <c r="P54"/>
  <c r="N55"/>
  <c r="P55"/>
  <c r="N56"/>
  <c r="AE56" s="1"/>
  <c r="AG56" s="1"/>
  <c r="P56"/>
  <c r="N57"/>
  <c r="P57"/>
  <c r="N58"/>
  <c r="P58"/>
  <c r="N59"/>
  <c r="AE59" s="1"/>
  <c r="AG59" s="1"/>
  <c r="P59"/>
  <c r="N60"/>
  <c r="P60"/>
  <c r="N61"/>
  <c r="AE61" s="1"/>
  <c r="AG61" s="1"/>
  <c r="AI61" s="1"/>
  <c r="P61"/>
  <c r="P5"/>
  <c r="N3"/>
  <c r="N1" s="1"/>
  <c r="N5"/>
  <c r="N4"/>
  <c r="D45" i="5"/>
  <c r="D44"/>
  <c r="D43"/>
  <c r="D42"/>
  <c r="D41"/>
  <c r="D34"/>
  <c r="D35"/>
  <c r="D31"/>
  <c r="D30"/>
  <c r="D29"/>
  <c r="D28"/>
  <c r="D27"/>
  <c r="AI12" i="2"/>
  <c r="AI41"/>
  <c r="AI42"/>
  <c r="AI58"/>
  <c r="W73"/>
  <c r="W72"/>
  <c r="W71"/>
  <c r="X72"/>
  <c r="X71"/>
  <c r="X73"/>
  <c r="X70"/>
  <c r="X75"/>
  <c r="X74"/>
  <c r="W75"/>
  <c r="W74"/>
  <c r="W70"/>
  <c r="V75"/>
  <c r="V74"/>
  <c r="V73"/>
  <c r="V72"/>
  <c r="V71"/>
  <c r="V70"/>
  <c r="U75"/>
  <c r="U74"/>
  <c r="U73"/>
  <c r="U72"/>
  <c r="U70"/>
  <c r="U71"/>
  <c r="T75"/>
  <c r="M41" i="5" s="1"/>
  <c r="T74" i="2"/>
  <c r="L41" i="5" s="1"/>
  <c r="T73" i="2"/>
  <c r="K41" i="5" s="1"/>
  <c r="T72" i="2"/>
  <c r="J41" i="5" s="1"/>
  <c r="T71" i="2"/>
  <c r="I41" i="5" s="1"/>
  <c r="T70" i="2"/>
  <c r="H41" i="5" s="1"/>
  <c r="X69" i="2"/>
  <c r="W69"/>
  <c r="V69"/>
  <c r="U69"/>
  <c r="T69"/>
  <c r="G41" i="5" s="1"/>
  <c r="D65" i="2"/>
  <c r="F27" i="4" s="1"/>
  <c r="M44" i="5"/>
  <c r="M42"/>
  <c r="D75" i="2"/>
  <c r="M43" i="4" s="1"/>
  <c r="L45" i="5"/>
  <c r="L43"/>
  <c r="L42"/>
  <c r="D74" i="2"/>
  <c r="L43" i="4" s="1"/>
  <c r="K42" i="5"/>
  <c r="D73" i="2"/>
  <c r="K43" i="4" s="1"/>
  <c r="J44" i="5"/>
  <c r="J42"/>
  <c r="D72" i="2"/>
  <c r="J43" i="4" s="1"/>
  <c r="I42" i="5"/>
  <c r="D71" i="2"/>
  <c r="I43" i="4" s="1"/>
  <c r="H43" i="5"/>
  <c r="H42"/>
  <c r="D70" i="2"/>
  <c r="H43" i="4" s="1"/>
  <c r="D69" i="2"/>
  <c r="G43" i="4" s="1"/>
  <c r="M66" i="2"/>
  <c r="L66"/>
  <c r="G32" i="4" s="1"/>
  <c r="H66" i="2"/>
  <c r="G29" i="4" s="1"/>
  <c r="G66" i="2"/>
  <c r="G28" i="4" s="1"/>
  <c r="D66" i="2"/>
  <c r="G27" i="4" s="1"/>
  <c r="F45" i="5"/>
  <c r="F44"/>
  <c r="F43"/>
  <c r="F42"/>
  <c r="F27"/>
  <c r="F41" s="1"/>
  <c r="M65" i="2"/>
  <c r="L65"/>
  <c r="F32" i="4" s="1"/>
  <c r="K65" i="2"/>
  <c r="J65"/>
  <c r="F31" i="4" s="1"/>
  <c r="F47" s="1"/>
  <c r="I65" i="2"/>
  <c r="H65"/>
  <c r="F29" i="4" s="1"/>
  <c r="F45" s="1"/>
  <c r="G65" i="2"/>
  <c r="F30" i="5" s="1"/>
  <c r="F65" i="2"/>
  <c r="F29" i="5" s="1"/>
  <c r="E65" i="2"/>
  <c r="F28" i="5" s="1"/>
  <c r="AJ71" i="2"/>
  <c r="F14" i="5" s="1"/>
  <c r="AJ69" i="2"/>
  <c r="F12" i="5" s="1"/>
  <c r="J43"/>
  <c r="J45"/>
  <c r="AJ74" i="2"/>
  <c r="F17" i="5" s="1"/>
  <c r="AB67" i="2"/>
  <c r="H34" i="5" s="1"/>
  <c r="AA67" i="2"/>
  <c r="H36" i="5" s="1"/>
  <c r="Z67" i="2"/>
  <c r="H35" i="5" s="1"/>
  <c r="X67" i="2"/>
  <c r="E45" i="5" s="1"/>
  <c r="W67" i="2"/>
  <c r="H30" i="5" s="1"/>
  <c r="V67" i="2"/>
  <c r="H29" i="5" s="1"/>
  <c r="U67" i="2"/>
  <c r="H28" i="5" s="1"/>
  <c r="T67" i="2"/>
  <c r="H27" i="5" s="1"/>
  <c r="F18" i="4"/>
  <c r="AD4" i="2"/>
  <c r="AE10"/>
  <c r="AG10" s="1"/>
  <c r="AI10" s="1"/>
  <c r="AE14"/>
  <c r="AG14" s="1"/>
  <c r="AI14" s="1"/>
  <c r="AE21"/>
  <c r="AG21" s="1"/>
  <c r="AI21" s="1"/>
  <c r="AE43"/>
  <c r="AG43" s="1"/>
  <c r="AI43" s="1"/>
  <c r="AE46"/>
  <c r="AG46" s="1"/>
  <c r="AI46" s="1"/>
  <c r="AE47"/>
  <c r="AG47" s="1"/>
  <c r="AD3"/>
  <c r="AI7"/>
  <c r="AD65"/>
  <c r="D9" i="5" s="1"/>
  <c r="AE59" i="8" l="1"/>
  <c r="AG59" s="1"/>
  <c r="AE13"/>
  <c r="AG13" s="1"/>
  <c r="AE26"/>
  <c r="AG26" s="1"/>
  <c r="AE50"/>
  <c r="AG50" s="1"/>
  <c r="AE28"/>
  <c r="AG28" s="1"/>
  <c r="AE25"/>
  <c r="AG25" s="1"/>
  <c r="AE17"/>
  <c r="AG17" s="1"/>
  <c r="AE14"/>
  <c r="AG14" s="1"/>
  <c r="AE35"/>
  <c r="AG35" s="1"/>
  <c r="AE20"/>
  <c r="AG20" s="1"/>
  <c r="Q59"/>
  <c r="AE8"/>
  <c r="AG8" s="1"/>
  <c r="AE11"/>
  <c r="AG11" s="1"/>
  <c r="AE54"/>
  <c r="AG54" s="1"/>
  <c r="AE56"/>
  <c r="AG56" s="1"/>
  <c r="AE39"/>
  <c r="AG39" s="1"/>
  <c r="AE6"/>
  <c r="AG6" s="1"/>
  <c r="AE7"/>
  <c r="AG7" s="1"/>
  <c r="AE43"/>
  <c r="AG43" s="1"/>
  <c r="AE45"/>
  <c r="AG45" s="1"/>
  <c r="AE40"/>
  <c r="AG40" s="1"/>
  <c r="AE16"/>
  <c r="AG16" s="1"/>
  <c r="AE36"/>
  <c r="AG36" s="1"/>
  <c r="AE49"/>
  <c r="AG49" s="1"/>
  <c r="AE37"/>
  <c r="AG37" s="1"/>
  <c r="AE41"/>
  <c r="AG41" s="1"/>
  <c r="AE24"/>
  <c r="AG24" s="1"/>
  <c r="AE27"/>
  <c r="AG27" s="1"/>
  <c r="AE42"/>
  <c r="AG42" s="1"/>
  <c r="Q8"/>
  <c r="Q11"/>
  <c r="Q54"/>
  <c r="Q56"/>
  <c r="Q39"/>
  <c r="Q6"/>
  <c r="Q7"/>
  <c r="Q43"/>
  <c r="Q45"/>
  <c r="Q40"/>
  <c r="Q36"/>
  <c r="Q49"/>
  <c r="Q41"/>
  <c r="Q24"/>
  <c r="Q27"/>
  <c r="Q42"/>
  <c r="Q13"/>
  <c r="Q28"/>
  <c r="Q25"/>
  <c r="Q17"/>
  <c r="Q14"/>
  <c r="Q35"/>
  <c r="Q20"/>
  <c r="O12"/>
  <c r="Q12" s="1"/>
  <c r="O58"/>
  <c r="Q58" s="1"/>
  <c r="O61"/>
  <c r="O44"/>
  <c r="Q44" s="1"/>
  <c r="O19"/>
  <c r="Q19" s="1"/>
  <c r="O5"/>
  <c r="Q5" s="1"/>
  <c r="O34"/>
  <c r="Q34" s="1"/>
  <c r="O23"/>
  <c r="Q23" s="1"/>
  <c r="O57"/>
  <c r="Q57" s="1"/>
  <c r="O30"/>
  <c r="Q30" s="1"/>
  <c r="O33"/>
  <c r="Q33" s="1"/>
  <c r="O10"/>
  <c r="Q10" s="1"/>
  <c r="O46"/>
  <c r="Q46" s="1"/>
  <c r="O55"/>
  <c r="Q55" s="1"/>
  <c r="O32"/>
  <c r="Q32" s="1"/>
  <c r="O9"/>
  <c r="Q9" s="1"/>
  <c r="O18"/>
  <c r="Q18" s="1"/>
  <c r="O15"/>
  <c r="Q15" s="1"/>
  <c r="O21"/>
  <c r="Q21" s="1"/>
  <c r="O62"/>
  <c r="O29"/>
  <c r="Q29" s="1"/>
  <c r="O52"/>
  <c r="Q52" s="1"/>
  <c r="O48"/>
  <c r="Q48" s="1"/>
  <c r="O47"/>
  <c r="Q47" s="1"/>
  <c r="O51"/>
  <c r="O53"/>
  <c r="O31"/>
  <c r="Q31" s="1"/>
  <c r="O38"/>
  <c r="Q38" s="1"/>
  <c r="O22"/>
  <c r="Q22" s="1"/>
  <c r="AE58" i="2"/>
  <c r="AG58" s="1"/>
  <c r="AE57"/>
  <c r="AG57" s="1"/>
  <c r="AI57" s="1"/>
  <c r="AE55"/>
  <c r="AG55" s="1"/>
  <c r="AI55" s="1"/>
  <c r="AE53"/>
  <c r="AG53" s="1"/>
  <c r="AI53" s="1"/>
  <c r="AE41"/>
  <c r="AG41" s="1"/>
  <c r="AE39"/>
  <c r="AG39" s="1"/>
  <c r="AI39" s="1"/>
  <c r="AE15"/>
  <c r="AG15" s="1"/>
  <c r="AE13"/>
  <c r="AG13" s="1"/>
  <c r="AI13" s="1"/>
  <c r="AE11"/>
  <c r="AG11" s="1"/>
  <c r="AE7"/>
  <c r="AG7" s="1"/>
  <c r="O62"/>
  <c r="Q62" s="1"/>
  <c r="AE62"/>
  <c r="AG62" s="1"/>
  <c r="R86" i="8"/>
  <c r="E80"/>
  <c r="I80"/>
  <c r="M80"/>
  <c r="D80"/>
  <c r="H80"/>
  <c r="L80"/>
  <c r="N79"/>
  <c r="G80"/>
  <c r="K80"/>
  <c r="N78"/>
  <c r="F80"/>
  <c r="R88"/>
  <c r="R83"/>
  <c r="R85"/>
  <c r="R87"/>
  <c r="R89"/>
  <c r="R82"/>
  <c r="O20" i="2"/>
  <c r="O17"/>
  <c r="Q17" s="1"/>
  <c r="O9"/>
  <c r="AJ72"/>
  <c r="F15" i="5" s="1"/>
  <c r="AJ73" i="2"/>
  <c r="F16" i="5" s="1"/>
  <c r="Y67" i="2"/>
  <c r="H32" i="5" s="1"/>
  <c r="AE60" i="2"/>
  <c r="AG60" s="1"/>
  <c r="AI60" s="1"/>
  <c r="I45" i="5"/>
  <c r="G45"/>
  <c r="K44"/>
  <c r="I44"/>
  <c r="AE20" i="2"/>
  <c r="AG20" s="1"/>
  <c r="AI20" s="1"/>
  <c r="Q20"/>
  <c r="L44" i="5"/>
  <c r="AE12" i="2"/>
  <c r="AG12" s="1"/>
  <c r="Q9"/>
  <c r="H44" i="5"/>
  <c r="O57" i="2"/>
  <c r="Q57" s="1"/>
  <c r="O51"/>
  <c r="O48"/>
  <c r="Q48" s="1"/>
  <c r="O45"/>
  <c r="Q45" s="1"/>
  <c r="O38"/>
  <c r="Q38" s="1"/>
  <c r="O35"/>
  <c r="O29"/>
  <c r="Q29" s="1"/>
  <c r="O26"/>
  <c r="Q26" s="1"/>
  <c r="O22"/>
  <c r="O11"/>
  <c r="Q11" s="1"/>
  <c r="O54"/>
  <c r="O52"/>
  <c r="Q52" s="1"/>
  <c r="O42"/>
  <c r="Q42" s="1"/>
  <c r="O36"/>
  <c r="O33"/>
  <c r="O30"/>
  <c r="O23"/>
  <c r="O16"/>
  <c r="Q16" s="1"/>
  <c r="O21"/>
  <c r="Q21" s="1"/>
  <c r="O13"/>
  <c r="Q13" s="1"/>
  <c r="O37"/>
  <c r="O18"/>
  <c r="Q18" s="1"/>
  <c r="O39"/>
  <c r="Q39" s="1"/>
  <c r="O27"/>
  <c r="Q27" s="1"/>
  <c r="O10"/>
  <c r="Q10" s="1"/>
  <c r="O58"/>
  <c r="Q58" s="1"/>
  <c r="O53"/>
  <c r="O46"/>
  <c r="Q46" s="1"/>
  <c r="O40"/>
  <c r="Q40" s="1"/>
  <c r="O31"/>
  <c r="Q31" s="1"/>
  <c r="O24"/>
  <c r="O15"/>
  <c r="Q15" s="1"/>
  <c r="O8"/>
  <c r="Q8" s="1"/>
  <c r="O60"/>
  <c r="Q60" s="1"/>
  <c r="O56"/>
  <c r="O50"/>
  <c r="Q50" s="1"/>
  <c r="O47"/>
  <c r="O44"/>
  <c r="O32"/>
  <c r="O28"/>
  <c r="O25"/>
  <c r="O14"/>
  <c r="Q14" s="1"/>
  <c r="O55"/>
  <c r="Q55" s="1"/>
  <c r="O49"/>
  <c r="Q49" s="1"/>
  <c r="O43"/>
  <c r="Q43" s="1"/>
  <c r="O34"/>
  <c r="Q34" s="1"/>
  <c r="O12"/>
  <c r="AE9"/>
  <c r="AG9" s="1"/>
  <c r="AI9" s="1"/>
  <c r="AD66"/>
  <c r="D10" i="5" s="1"/>
  <c r="AE16" i="2"/>
  <c r="AG16" s="1"/>
  <c r="AI16" s="1"/>
  <c r="AE17"/>
  <c r="AG17" s="1"/>
  <c r="AI17" s="1"/>
  <c r="AJ76"/>
  <c r="F19" i="5" s="1"/>
  <c r="AJ70" i="2"/>
  <c r="F13" i="5" s="1"/>
  <c r="AJ75" i="2"/>
  <c r="F18" i="5" s="1"/>
  <c r="AI11" i="2"/>
  <c r="AI8"/>
  <c r="AC67"/>
  <c r="H33" i="5" s="1"/>
  <c r="AI56" i="2"/>
  <c r="AI47"/>
  <c r="AI44"/>
  <c r="AI38"/>
  <c r="AI35"/>
  <c r="AI29"/>
  <c r="AI26"/>
  <c r="O61"/>
  <c r="Q61" s="1"/>
  <c r="AI59"/>
  <c r="AI15"/>
  <c r="D9" i="4"/>
  <c r="H45"/>
  <c r="D10"/>
  <c r="O6" i="2"/>
  <c r="Q6" s="1"/>
  <c r="O5"/>
  <c r="Q5" s="1"/>
  <c r="F28" i="4"/>
  <c r="F44" s="1"/>
  <c r="F33"/>
  <c r="AE5" i="2"/>
  <c r="AG5" s="1"/>
  <c r="AI5" s="1"/>
  <c r="F67"/>
  <c r="H33" i="4" s="1"/>
  <c r="Q44" i="2"/>
  <c r="Q47"/>
  <c r="O7"/>
  <c r="Q7" s="1"/>
  <c r="F30" i="4"/>
  <c r="F46" s="1"/>
  <c r="G44"/>
  <c r="F43"/>
  <c r="R69" i="2"/>
  <c r="F12" i="4" s="1"/>
  <c r="R71" i="2"/>
  <c r="F14" i="4" s="1"/>
  <c r="O59" i="2"/>
  <c r="Q59" s="1"/>
  <c r="Q56"/>
  <c r="E42" i="5"/>
  <c r="Q54" i="2"/>
  <c r="Q53"/>
  <c r="Q51"/>
  <c r="M67"/>
  <c r="E44" i="5"/>
  <c r="O41" i="2"/>
  <c r="Q41" s="1"/>
  <c r="R70"/>
  <c r="F13" i="4" s="1"/>
  <c r="R72" i="2"/>
  <c r="F15" i="4" s="1"/>
  <c r="Q37" i="2"/>
  <c r="Q36"/>
  <c r="Q35"/>
  <c r="Q33"/>
  <c r="Q32"/>
  <c r="Q30"/>
  <c r="Q28"/>
  <c r="R74"/>
  <c r="F17" i="4" s="1"/>
  <c r="H31" i="5"/>
  <c r="E41"/>
  <c r="R76" i="2"/>
  <c r="Q25"/>
  <c r="R73"/>
  <c r="F16" i="4" s="1"/>
  <c r="Q24" i="2"/>
  <c r="R75"/>
  <c r="D67"/>
  <c r="Q23"/>
  <c r="Q22"/>
  <c r="O19"/>
  <c r="Q19" s="1"/>
  <c r="AE19"/>
  <c r="AG19" s="1"/>
  <c r="AI19" s="1"/>
  <c r="I67"/>
  <c r="K67"/>
  <c r="Q12"/>
  <c r="I43" i="5"/>
  <c r="E67" i="2"/>
  <c r="H67"/>
  <c r="AD67"/>
  <c r="D19" i="5" s="1"/>
  <c r="G67" i="2"/>
  <c r="J67"/>
  <c r="L67"/>
  <c r="H32" i="4" s="1"/>
  <c r="M45" i="5"/>
  <c r="F32"/>
  <c r="G34"/>
  <c r="N80" i="8" l="1"/>
  <c r="M87"/>
  <c r="M85"/>
  <c r="M83"/>
  <c r="M86"/>
  <c r="M84"/>
  <c r="M82"/>
  <c r="AF73" i="2"/>
  <c r="D16" i="5" s="1"/>
  <c r="AF74" i="2"/>
  <c r="F10" i="5" s="1"/>
  <c r="AF72" i="2"/>
  <c r="D15" i="5" s="1"/>
  <c r="AF69" i="2"/>
  <c r="D12" i="5" s="1"/>
  <c r="AF71" i="2"/>
  <c r="D14" i="5" s="1"/>
  <c r="AF70" i="2"/>
  <c r="D13" i="5" s="1"/>
  <c r="H31" i="4"/>
  <c r="E47" s="1"/>
  <c r="H30"/>
  <c r="E46" s="1"/>
  <c r="H28"/>
  <c r="E44" s="1"/>
  <c r="H29"/>
  <c r="E45" s="1"/>
  <c r="H27"/>
  <c r="E43" s="1"/>
  <c r="M73" i="2"/>
  <c r="D16" i="4" s="1"/>
  <c r="M74" i="2"/>
  <c r="F10" i="4" s="1"/>
  <c r="M70" i="2"/>
  <c r="D13" i="4" s="1"/>
  <c r="M69" i="2"/>
  <c r="D12" i="4" s="1"/>
  <c r="M72" i="2"/>
  <c r="D15" i="4" s="1"/>
  <c r="M71" i="2"/>
  <c r="D14" i="4" s="1"/>
  <c r="N67" i="2"/>
  <c r="D19" i="4" s="1"/>
</calcChain>
</file>

<file path=xl/comments1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T65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D65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66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D66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T67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D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69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71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73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N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Toppers list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</commentList>
</comments>
</file>

<file path=xl/sharedStrings.xml><?xml version="1.0" encoding="utf-8"?>
<sst xmlns="http://schemas.openxmlformats.org/spreadsheetml/2006/main" count="565" uniqueCount="267">
  <si>
    <t>Seat No.</t>
  </si>
  <si>
    <t>Name of Student</t>
  </si>
  <si>
    <t>OR</t>
  </si>
  <si>
    <t>TOTAL</t>
  </si>
  <si>
    <t>result (pass/fail)</t>
  </si>
  <si>
    <t>DS</t>
  </si>
  <si>
    <t>SEM 1</t>
  </si>
  <si>
    <t>MAX MARKS</t>
  </si>
  <si>
    <t>MIN PASSING REQUIREMENT</t>
  </si>
  <si>
    <t>%</t>
  </si>
  <si>
    <t>RESULT</t>
  </si>
  <si>
    <t>Sr. No.</t>
  </si>
  <si>
    <t>PASS/ FAIL</t>
  </si>
  <si>
    <t>&lt;40</t>
  </si>
  <si>
    <t>FAIL</t>
  </si>
  <si>
    <t>TOTAL SEM1+SEM2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</si>
  <si>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</si>
  <si>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</si>
  <si>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</si>
  <si>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</si>
  <si>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</si>
  <si>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</si>
  <si>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</si>
  <si>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</si>
  <si>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>fainled in &gt;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</si>
  <si>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</si>
  <si>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</si>
  <si>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</si>
  <si>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</si>
  <si>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</si>
  <si>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</si>
  <si>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</si>
  <si>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</si>
  <si>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</si>
  <si>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</si>
  <si>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</si>
  <si>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</si>
  <si>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</si>
  <si>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</si>
  <si>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</si>
  <si>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</si>
  <si>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</si>
  <si>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Th4</t>
  </si>
  <si>
    <t>Th5</t>
  </si>
  <si>
    <t>Pr l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</si>
  <si>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</si>
  <si>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</si>
  <si>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</si>
  <si>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</si>
  <si>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</si>
  <si>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</si>
  <si>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</si>
  <si>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</si>
  <si>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</si>
  <si>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</si>
  <si>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</si>
  <si>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</si>
  <si>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</si>
  <si>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</si>
  <si>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</si>
  <si>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</si>
  <si>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</si>
  <si>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</si>
  <si>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</si>
  <si>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</si>
  <si>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</si>
  <si>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</si>
  <si>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</si>
  <si>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</si>
  <si>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</si>
  <si>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</si>
  <si>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</si>
  <si>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</si>
  <si>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</si>
  <si>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</si>
  <si>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</si>
  <si>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</si>
  <si>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</si>
  <si>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</si>
  <si>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</si>
  <si>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</si>
  <si>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</si>
  <si>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</si>
  <si>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</si>
  <si>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</si>
  <si>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</si>
  <si>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</si>
  <si>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</si>
  <si>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</si>
  <si>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Percentage of passing with A TKT:</t>
  </si>
  <si>
    <t>No. of students failed :</t>
  </si>
  <si>
    <t>GRACE (if any)</t>
  </si>
  <si>
    <t>failed in &gt; 3 th</t>
  </si>
  <si>
    <t>SC</t>
  </si>
  <si>
    <t>SEM 2</t>
  </si>
  <si>
    <t>No. of students appeared</t>
  </si>
  <si>
    <t>66 to 100</t>
  </si>
  <si>
    <t>60 to 65</t>
  </si>
  <si>
    <t>55 to 59</t>
  </si>
  <si>
    <t>50 to 54</t>
  </si>
  <si>
    <t>41 to 49</t>
  </si>
  <si>
    <t>Less than (40) fail</t>
  </si>
  <si>
    <t>Name of Teaching staff</t>
  </si>
  <si>
    <t>Sr. No</t>
  </si>
  <si>
    <t>% of Passing</t>
  </si>
  <si>
    <t>% of passing</t>
  </si>
  <si>
    <t>failed in &gt; 3 pr</t>
  </si>
  <si>
    <t>STQA</t>
  </si>
  <si>
    <t>OOMD</t>
  </si>
  <si>
    <t>MC</t>
  </si>
  <si>
    <t>CLP-1 TW</t>
  </si>
  <si>
    <t>CLP1-PR</t>
  </si>
  <si>
    <t>Mr. A.N. Adapanwar</t>
  </si>
  <si>
    <t>NA</t>
  </si>
  <si>
    <t>:- B.E.</t>
  </si>
  <si>
    <t>IT</t>
  </si>
  <si>
    <t>Toppers</t>
  </si>
  <si>
    <t>SOM</t>
  </si>
  <si>
    <t>IR</t>
  </si>
  <si>
    <t>SA</t>
  </si>
  <si>
    <t>SA (TW)</t>
  </si>
  <si>
    <t>SA (OR)</t>
  </si>
  <si>
    <t>CLP-II (TW)</t>
  </si>
  <si>
    <t>CLP-II (OR)</t>
  </si>
  <si>
    <t>PROJECT (TW)</t>
  </si>
  <si>
    <t>PROJECT (OR)</t>
  </si>
  <si>
    <t>TW</t>
  </si>
  <si>
    <t>A.M.Magar</t>
  </si>
  <si>
    <t>CLPII</t>
  </si>
  <si>
    <t xml:space="preserve">  </t>
  </si>
  <si>
    <t>A.S.Shinde</t>
  </si>
  <si>
    <t>P.S.Bangare</t>
  </si>
  <si>
    <t>S.L.Bangare</t>
  </si>
  <si>
    <t>SA(OR)</t>
  </si>
  <si>
    <t>Project(OR)</t>
  </si>
  <si>
    <t>B80438502</t>
  </si>
  <si>
    <t>B80438503</t>
  </si>
  <si>
    <t>B80438504</t>
  </si>
  <si>
    <t>B80438506</t>
  </si>
  <si>
    <t>B80438507</t>
  </si>
  <si>
    <t>B80438510</t>
  </si>
  <si>
    <t>B80438511</t>
  </si>
  <si>
    <t>B80438512</t>
  </si>
  <si>
    <t>B80438513</t>
  </si>
  <si>
    <t>B80438514</t>
  </si>
  <si>
    <t>B80438516</t>
  </si>
  <si>
    <t>B80438518</t>
  </si>
  <si>
    <t>B80438520</t>
  </si>
  <si>
    <t>B80438521</t>
  </si>
  <si>
    <t>B80438522</t>
  </si>
  <si>
    <t>B80438525</t>
  </si>
  <si>
    <t>B80438528</t>
  </si>
  <si>
    <t>B80438529</t>
  </si>
  <si>
    <t>B80438530</t>
  </si>
  <si>
    <t>B80438531</t>
  </si>
  <si>
    <t>B80438533</t>
  </si>
  <si>
    <t>B80438534</t>
  </si>
  <si>
    <t>B80438536</t>
  </si>
  <si>
    <t>B80438537</t>
  </si>
  <si>
    <t>B80438538</t>
  </si>
  <si>
    <t>B80438540</t>
  </si>
  <si>
    <t>B80438541</t>
  </si>
  <si>
    <t>B80438542</t>
  </si>
  <si>
    <t>B80438543</t>
  </si>
  <si>
    <t>B80438546</t>
  </si>
  <si>
    <t>B80438547</t>
  </si>
  <si>
    <t>B80438548</t>
  </si>
  <si>
    <t>B80438549</t>
  </si>
  <si>
    <t>B80438551</t>
  </si>
  <si>
    <t>B80438552</t>
  </si>
  <si>
    <t>B80438553</t>
  </si>
  <si>
    <t>B80438556</t>
  </si>
  <si>
    <t>B80438557</t>
  </si>
  <si>
    <t>B80438558</t>
  </si>
  <si>
    <t>B80438559</t>
  </si>
  <si>
    <t>B80438562</t>
  </si>
  <si>
    <t>B80438563</t>
  </si>
  <si>
    <t>B80438564</t>
  </si>
  <si>
    <t>B80438565</t>
  </si>
  <si>
    <t>B80438567</t>
  </si>
  <si>
    <t>B80438569</t>
  </si>
  <si>
    <t>B80438571</t>
  </si>
  <si>
    <t>IAS</t>
  </si>
  <si>
    <t>IAS TW</t>
  </si>
  <si>
    <t>PRJ TW</t>
  </si>
  <si>
    <t xml:space="preserve">Or </t>
  </si>
  <si>
    <t>IASL OR</t>
  </si>
  <si>
    <t>B80438519</t>
  </si>
  <si>
    <t>B80438527</t>
  </si>
  <si>
    <t>B80438555</t>
  </si>
  <si>
    <t>B80438568</t>
  </si>
  <si>
    <t>B80438570</t>
  </si>
  <si>
    <t>Mrs. D. R. Anekar</t>
  </si>
  <si>
    <t>B80438501</t>
  </si>
  <si>
    <t>ADVANI SADHNA JANAK</t>
  </si>
  <si>
    <t>AISHWARYA TIWARI</t>
  </si>
  <si>
    <t>ARGADE SHITAL VIKAS</t>
  </si>
  <si>
    <t>ARONDEKAR SNEHA SAVALARAM</t>
  </si>
  <si>
    <t>BINAY DEEPAK RANA</t>
  </si>
  <si>
    <t>DESAI  POOJA  DILIP</t>
  </si>
  <si>
    <t>B80438508</t>
  </si>
  <si>
    <t>DHARASHIVE  PRANAVKUMAR  RUDRAPPA</t>
  </si>
  <si>
    <t>B80438509</t>
  </si>
  <si>
    <t>DHARMAVAT KARISHMA RAMESH</t>
  </si>
  <si>
    <t>DHARMIK SHRADDHA RAJENDRA</t>
  </si>
  <si>
    <t>DHAYBAR AMRUTA LAXMAN</t>
  </si>
  <si>
    <t>DUBAL AMRUTA ABASAHEB</t>
  </si>
  <si>
    <t>GARDI  KISHOR  ASHOK</t>
  </si>
  <si>
    <t>GHORPADE SWAPNIL NARAYAN</t>
  </si>
  <si>
    <t>GOGADE BRAMHA ARJUN</t>
  </si>
  <si>
    <t>B80438517</t>
  </si>
  <si>
    <t>GONDHANE SUCHITA CHANDRABHAN</t>
  </si>
  <si>
    <t>HINGMIRE KIRAN JAYSHANKAR</t>
  </si>
  <si>
    <t>JADHAV DAYANAND KALIDAS</t>
  </si>
  <si>
    <t>JADHAV PRADNYA  PRADEEP</t>
  </si>
  <si>
    <t>JAIN VINITA RAJENDRA</t>
  </si>
  <si>
    <t>JHANGIANI VISHAL DEEPAK</t>
  </si>
  <si>
    <t>B80438523</t>
  </si>
  <si>
    <t>JOSHI RASIKA KIRAN</t>
  </si>
  <si>
    <t>B80438524</t>
  </si>
  <si>
    <t>KAGZI AZIZ KHUZEMA</t>
  </si>
  <si>
    <t>KAMAD NEHA SATYANARAYAN</t>
  </si>
  <si>
    <t>KULKARNI AKSHAY ARUN</t>
  </si>
  <si>
    <t>KUSALKAR SAMIKSHA BHIMSEN</t>
  </si>
  <si>
    <t>KUTE PALLAVI SUBHASH</t>
  </si>
  <si>
    <t>KYATAM AKSHAY SURYAKANT</t>
  </si>
  <si>
    <t>MANGOD SHAVAREPPA CHANDRASHA</t>
  </si>
  <si>
    <t>MATRA ASHISH SURESH</t>
  </si>
  <si>
    <t>MAYANK TOMAR</t>
  </si>
  <si>
    <t>MITTAL AASTHA ANMOL</t>
  </si>
  <si>
    <t>MOHAMMED SAIFUDDIN KAGALWALA</t>
  </si>
  <si>
    <t>NAYAKAWADI ANIKET SAMPAT</t>
  </si>
  <si>
    <t>NILOOR SATISH SHIVASHANT</t>
  </si>
  <si>
    <t>PALLAB KUMAR PAIN</t>
  </si>
  <si>
    <t>PANDIT TUSHAR RAMKISAN</t>
  </si>
  <si>
    <t>PARDESHI MONA MOHAN</t>
  </si>
  <si>
    <t>PAYGUDE APOORVA ANIL</t>
  </si>
  <si>
    <t>PETHE SAYLEE SANJAY</t>
  </si>
  <si>
    <t>POPHALI SAMEER SHEKHAR</t>
  </si>
  <si>
    <t>PURANIK NEHA PRAMOD</t>
  </si>
  <si>
    <t>RANPISE SAYALI SURESH</t>
  </si>
  <si>
    <t>RAUT SHUBHAM RAVINDRA</t>
  </si>
  <si>
    <t>SAILI SURESH PATIL</t>
  </si>
  <si>
    <t>SASANE APARNA KAILAS</t>
  </si>
  <si>
    <t>SAYYED SOHAIL MASOODSAB</t>
  </si>
  <si>
    <t>SHAIKH AJEEM RAJMOHAMMAD</t>
  </si>
  <si>
    <t>SHAIKH BUSHRA HAFEEZURRAHMAN</t>
  </si>
  <si>
    <t>SHALINI THUSOO</t>
  </si>
  <si>
    <t>SONARKAR RASHMI NANDKISHOR</t>
  </si>
  <si>
    <t>SONONE SHRIKANT HARIDAS</t>
  </si>
  <si>
    <t>SURYAWANSHI ANUJA PRAMODRAO</t>
  </si>
  <si>
    <t>SUTAR SHEKHAR SUBHASH</t>
  </si>
  <si>
    <t>TAWARE SHUBHANGI NAMDEV</t>
  </si>
  <si>
    <t>UPADHYAY RAGINI DEEPAKRAJ</t>
  </si>
  <si>
    <t>VEER SHRADDHA KANTILAL</t>
  </si>
  <si>
    <t>WAGHMARE SAMEER VIJAY</t>
  </si>
  <si>
    <t>ZAGADE ANIL SAVATA</t>
  </si>
  <si>
    <t xml:space="preserve">                               RESULT ANALYSIS For B.E.   of Sem-I (2014-15)</t>
  </si>
  <si>
    <t xml:space="preserve">                               RESULT ANALYSIS For B.E.   of Sem-II (2014-15)</t>
  </si>
  <si>
    <t>A.Y. 2014-15- Sem I-BE IT</t>
  </si>
  <si>
    <t>AI</t>
  </si>
  <si>
    <t>AA</t>
  </si>
  <si>
    <t>14/01/2015</t>
  </si>
  <si>
    <t>Mrs.A.S.Shinde</t>
  </si>
  <si>
    <t>Ms. P.B.Alappanvar</t>
  </si>
  <si>
    <t>Mr.S.L.Bangare</t>
  </si>
  <si>
    <t>Mrs. D. R. Anekar/Ms. P.B.Alappanvar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</si>
</sst>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6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right" vertical="center" wrapText="1"/>
    </xf>
    <xf numFmtId="0" fontId="0" fillId="0" borderId="21" xfId="0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 shrinkToFit="1"/>
    </xf>
    <xf numFmtId="1" fontId="16" fillId="0" borderId="20" xfId="0" applyNumberFormat="1" applyFont="1" applyBorder="1" applyAlignment="1">
      <alignment horizontal="center" vertical="center" wrapText="1"/>
    </xf>
    <xf numFmtId="1" fontId="16" fillId="0" borderId="18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" fontId="16" fillId="0" borderId="21" xfId="0" applyNumberFormat="1" applyFont="1" applyBorder="1" applyAlignment="1">
      <alignment horizontal="center" vertical="center" wrapText="1"/>
    </xf>
    <xf numFmtId="1" fontId="16" fillId="0" borderId="6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2" fontId="0" fillId="2" borderId="6" xfId="0" applyNumberFormat="1" applyFont="1" applyFill="1" applyBorder="1" applyAlignment="1">
      <alignment horizontal="center" vertical="center" wrapText="1"/>
    </xf>
    <xf numFmtId="2" fontId="0" fillId="3" borderId="6" xfId="0" applyNumberFormat="1" applyFont="1" applyFill="1" applyBorder="1" applyAlignment="1">
      <alignment horizontal="center" vertical="center" wrapText="1"/>
    </xf>
    <xf numFmtId="1" fontId="0" fillId="2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0" fillId="4" borderId="13" xfId="0" applyFont="1" applyFill="1" applyBorder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7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justify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vertical="center" wrapText="1"/>
    </xf>
    <xf numFmtId="2" fontId="0" fillId="0" borderId="0" xfId="0" applyNumberFormat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17" fontId="1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2" fontId="10" fillId="0" borderId="6" xfId="0" applyNumberFormat="1" applyFont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6" xfId="0" applyNumberForma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9" fillId="0" borderId="6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2" fontId="0" fillId="5" borderId="6" xfId="0" applyNumberFormat="1" applyFont="1" applyFill="1" applyBorder="1" applyAlignment="1">
      <alignment horizontal="center" vertical="center" wrapText="1"/>
    </xf>
    <xf numFmtId="1" fontId="0" fillId="5" borderId="6" xfId="0" applyNumberFormat="1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1" fontId="16" fillId="5" borderId="21" xfId="0" applyNumberFormat="1" applyFont="1" applyFill="1" applyBorder="1" applyAlignment="1">
      <alignment horizontal="center" vertical="center" wrapText="1"/>
    </xf>
    <xf numFmtId="1" fontId="16" fillId="5" borderId="6" xfId="0" applyNumberFormat="1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8"/>
  <sheetViews>
    <sheetView zoomScale="57" zoomScaleNormal="57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81" sqref="Q81"/>
    </sheetView>
  </sheetViews>
  <sheetFormatPr defaultRowHeight="15"/>
  <cols>
    <col min="1" max="1" width="4.85546875" style="7" customWidth="1"/>
    <col min="2" max="2" width="13" style="7" customWidth="1"/>
    <col min="3" max="3" width="36.425781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6.140625" style="1" customWidth="1"/>
    <col min="10" max="11" width="6.710937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6.85546875" style="1" customWidth="1"/>
    <col min="16" max="16" width="7.7109375" style="1" customWidth="1"/>
    <col min="17" max="17" width="34.42578125" style="1" customWidth="1"/>
    <col min="18" max="18" width="9.140625" style="1" customWidth="1"/>
    <col min="19" max="19" width="9.42578125" style="1" customWidth="1"/>
    <col min="20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10.140625" customWidth="1"/>
    <col min="29" max="29" width="11.42578125" customWidth="1"/>
    <col min="30" max="30" width="9.140625" customWidth="1"/>
    <col min="31" max="31" width="13.85546875" style="1" customWidth="1"/>
    <col min="32" max="32" width="9.28515625" customWidth="1"/>
    <col min="33" max="33" width="6" style="1" bestFit="1" customWidth="1"/>
    <col min="34" max="34" width="17.42578125" bestFit="1" customWidth="1"/>
    <col min="35" max="35" width="29" bestFit="1" customWidth="1"/>
    <col min="36" max="36" width="9.5703125" customWidth="1"/>
    <col min="37" max="37" width="10.140625" customWidth="1"/>
    <col min="38" max="38" width="15" customWidth="1"/>
  </cols>
  <sheetData>
    <row r="1" spans="1:39" ht="21.95" customHeight="1">
      <c r="A1" s="38"/>
      <c r="B1" s="25"/>
      <c r="C1" s="51" t="s">
        <v>259</v>
      </c>
      <c r="D1" s="189" t="s">
        <v>6</v>
      </c>
      <c r="E1" s="190"/>
      <c r="F1" s="190"/>
      <c r="G1" s="190"/>
      <c r="H1" s="190"/>
      <c r="I1" s="190"/>
      <c r="J1" s="190"/>
      <c r="K1" s="190"/>
      <c r="L1" s="190"/>
      <c r="M1" s="191"/>
      <c r="N1" s="25">
        <f>N3</f>
        <v>750</v>
      </c>
      <c r="O1" s="189" t="s">
        <v>6</v>
      </c>
      <c r="P1" s="190"/>
      <c r="Q1" s="190"/>
      <c r="R1" s="190"/>
      <c r="S1" s="190"/>
      <c r="T1" s="192" t="s">
        <v>94</v>
      </c>
      <c r="U1" s="192"/>
      <c r="V1" s="192"/>
      <c r="W1" s="192"/>
      <c r="X1" s="192"/>
      <c r="Y1" s="192"/>
      <c r="Z1" s="192"/>
      <c r="AA1" s="192"/>
      <c r="AB1" s="39">
        <v>800</v>
      </c>
      <c r="AC1" s="39">
        <v>1500</v>
      </c>
      <c r="AD1" s="39"/>
      <c r="AE1" s="40"/>
      <c r="AF1" s="39"/>
      <c r="AG1" s="40"/>
      <c r="AH1" s="39"/>
      <c r="AI1" s="39"/>
      <c r="AJ1" s="39"/>
      <c r="AK1" s="39"/>
      <c r="AL1" s="8"/>
      <c r="AM1" s="13"/>
    </row>
    <row r="2" spans="1:39" s="4" customFormat="1" ht="57" customHeight="1">
      <c r="A2" s="52" t="s">
        <v>11</v>
      </c>
      <c r="B2" s="52" t="s">
        <v>0</v>
      </c>
      <c r="C2" s="52" t="s">
        <v>1</v>
      </c>
      <c r="D2" s="53" t="s">
        <v>182</v>
      </c>
      <c r="E2" s="53" t="s">
        <v>183</v>
      </c>
      <c r="F2" s="53" t="s">
        <v>186</v>
      </c>
      <c r="G2" s="53" t="s">
        <v>108</v>
      </c>
      <c r="H2" s="53" t="s">
        <v>107</v>
      </c>
      <c r="I2" s="53" t="s">
        <v>260</v>
      </c>
      <c r="J2" s="53" t="s">
        <v>109</v>
      </c>
      <c r="K2" s="53" t="s">
        <v>110</v>
      </c>
      <c r="L2" s="53" t="s">
        <v>111</v>
      </c>
      <c r="M2" s="53" t="s">
        <v>184</v>
      </c>
      <c r="N2" s="52" t="s">
        <v>3</v>
      </c>
      <c r="O2" s="52" t="s">
        <v>9</v>
      </c>
      <c r="P2" s="52" t="s">
        <v>12</v>
      </c>
      <c r="Q2" s="52" t="s">
        <v>10</v>
      </c>
      <c r="R2" s="52"/>
      <c r="S2" s="41"/>
      <c r="T2" s="52" t="s">
        <v>117</v>
      </c>
      <c r="U2" s="52" t="s">
        <v>5</v>
      </c>
      <c r="V2" s="52" t="s">
        <v>118</v>
      </c>
      <c r="W2" s="52" t="s">
        <v>119</v>
      </c>
      <c r="X2" s="52" t="s">
        <v>120</v>
      </c>
      <c r="Y2" s="52" t="s">
        <v>121</v>
      </c>
      <c r="Z2" s="52" t="s">
        <v>122</v>
      </c>
      <c r="AA2" s="52" t="s">
        <v>123</v>
      </c>
      <c r="AB2" s="52" t="s">
        <v>124</v>
      </c>
      <c r="AC2" s="52" t="s">
        <v>125</v>
      </c>
      <c r="AD2" s="52" t="s">
        <v>3</v>
      </c>
      <c r="AE2" s="52" t="s">
        <v>15</v>
      </c>
      <c r="AF2" s="52" t="s">
        <v>91</v>
      </c>
      <c r="AG2" s="52" t="s">
        <v>9</v>
      </c>
      <c r="AH2" s="52" t="s">
        <v>4</v>
      </c>
      <c r="AI2" s="52" t="s">
        <v>10</v>
      </c>
      <c r="AJ2" s="40" t="s">
        <v>16</v>
      </c>
      <c r="AK2" s="40" t="s">
        <v>17</v>
      </c>
      <c r="AL2" s="14"/>
      <c r="AM2" s="15"/>
    </row>
    <row r="3" spans="1:39" s="1" customFormat="1" ht="21.95" customHeight="1">
      <c r="A3" s="40"/>
      <c r="B3" s="40"/>
      <c r="C3" s="42" t="s">
        <v>7</v>
      </c>
      <c r="D3" s="40">
        <v>100</v>
      </c>
      <c r="E3" s="40">
        <v>50</v>
      </c>
      <c r="F3" s="40">
        <v>50</v>
      </c>
      <c r="G3" s="40">
        <v>100</v>
      </c>
      <c r="H3" s="40">
        <v>100</v>
      </c>
      <c r="I3" s="40">
        <v>100</v>
      </c>
      <c r="J3" s="40">
        <v>100</v>
      </c>
      <c r="K3" s="40">
        <v>50</v>
      </c>
      <c r="L3" s="40">
        <v>50</v>
      </c>
      <c r="M3" s="40">
        <v>50</v>
      </c>
      <c r="N3" s="40">
        <f>SUM(D3:M3)</f>
        <v>750</v>
      </c>
      <c r="O3" s="40"/>
      <c r="P3" s="40"/>
      <c r="Q3" s="40"/>
      <c r="R3" s="40"/>
      <c r="S3" s="40"/>
      <c r="T3" s="108">
        <v>100</v>
      </c>
      <c r="U3" s="108">
        <v>100</v>
      </c>
      <c r="V3" s="43">
        <v>100</v>
      </c>
      <c r="W3" s="43">
        <v>100</v>
      </c>
      <c r="X3" s="43">
        <v>50</v>
      </c>
      <c r="Y3" s="43">
        <v>50</v>
      </c>
      <c r="Z3" s="43">
        <v>50</v>
      </c>
      <c r="AA3" s="43">
        <v>50</v>
      </c>
      <c r="AB3" s="43">
        <v>100</v>
      </c>
      <c r="AC3" s="43">
        <v>50</v>
      </c>
      <c r="AD3" s="43">
        <f>SUM(T3:AC3)</f>
        <v>750</v>
      </c>
      <c r="AE3" s="43"/>
      <c r="AF3" s="43"/>
      <c r="AG3" s="43"/>
      <c r="AH3" s="43"/>
      <c r="AI3" s="43"/>
      <c r="AJ3" s="43"/>
      <c r="AK3" s="43"/>
      <c r="AL3" s="9"/>
      <c r="AM3" s="10"/>
    </row>
    <row r="4" spans="1:39" s="1" customFormat="1" ht="45" customHeight="1">
      <c r="A4" s="44"/>
      <c r="B4" s="45"/>
      <c r="C4" s="46" t="s">
        <v>8</v>
      </c>
      <c r="D4" s="47">
        <v>40</v>
      </c>
      <c r="E4" s="40">
        <v>20</v>
      </c>
      <c r="F4" s="40">
        <v>20</v>
      </c>
      <c r="G4" s="40">
        <v>40</v>
      </c>
      <c r="H4" s="40">
        <v>40</v>
      </c>
      <c r="I4" s="40">
        <v>40</v>
      </c>
      <c r="J4" s="40">
        <v>40</v>
      </c>
      <c r="K4" s="40">
        <v>20</v>
      </c>
      <c r="L4" s="40">
        <v>20</v>
      </c>
      <c r="M4" s="40">
        <v>20</v>
      </c>
      <c r="N4" s="40">
        <f>SUM(D4:M4)</f>
        <v>300</v>
      </c>
      <c r="O4" s="40"/>
      <c r="P4" s="40"/>
      <c r="Q4" s="40"/>
      <c r="R4" s="40" t="s">
        <v>16</v>
      </c>
      <c r="S4" s="40" t="s">
        <v>17</v>
      </c>
      <c r="T4" s="108">
        <v>40</v>
      </c>
      <c r="U4" s="108">
        <v>40</v>
      </c>
      <c r="V4" s="40">
        <v>40</v>
      </c>
      <c r="W4" s="40">
        <v>40</v>
      </c>
      <c r="X4" s="40">
        <v>20</v>
      </c>
      <c r="Y4" s="40">
        <v>20</v>
      </c>
      <c r="Z4" s="40">
        <v>20</v>
      </c>
      <c r="AA4" s="40">
        <v>20</v>
      </c>
      <c r="AB4" s="40">
        <v>40</v>
      </c>
      <c r="AC4" s="40">
        <v>20</v>
      </c>
      <c r="AD4" s="40">
        <f>SUM(T4:AC4)</f>
        <v>300</v>
      </c>
      <c r="AE4" s="40"/>
      <c r="AF4" s="40"/>
      <c r="AG4" s="40"/>
      <c r="AH4" s="40"/>
      <c r="AI4" s="40"/>
      <c r="AJ4" s="40"/>
      <c r="AK4" s="40"/>
      <c r="AL4" s="9"/>
      <c r="AM4" s="10"/>
    </row>
    <row r="5" spans="1:39" ht="21.95" customHeight="1">
      <c r="A5" s="40">
        <v>1</v>
      </c>
      <c r="B5" s="40" t="s">
        <v>193</v>
      </c>
      <c r="C5" s="39" t="s">
        <v>194</v>
      </c>
      <c r="D5" s="40">
        <v>55</v>
      </c>
      <c r="E5" s="54">
        <v>45</v>
      </c>
      <c r="F5" s="55">
        <v>43</v>
      </c>
      <c r="G5" s="55">
        <v>52</v>
      </c>
      <c r="H5" s="55">
        <v>49</v>
      </c>
      <c r="I5" s="55">
        <v>58</v>
      </c>
      <c r="J5" s="55">
        <v>52</v>
      </c>
      <c r="K5" s="55">
        <v>42</v>
      </c>
      <c r="L5" s="55">
        <v>35</v>
      </c>
      <c r="M5" s="55">
        <v>38</v>
      </c>
      <c r="N5" s="40">
        <f t="shared" ref="N5:N32" si="0">SUM(C5:M5)</f>
        <v>469</v>
      </c>
      <c r="O5" s="48">
        <f>N5*100/$N$1</f>
        <v>62.533333333333331</v>
      </c>
      <c r="P5" s="40" t="str">
        <f t="shared" ref="P5:P32" si="1">IF(AND(C5&gt;=40,E5&gt;=20,F5&gt;=20,G5&gt;=40,H5&gt;=40,I5&gt;=40,J5&gt;=40,K5&gt;=20,L5&gt;=20,M5&gt;=20),"PASS","FAIL")</f>
        <v>PASS</v>
      </c>
      <c r="Q5" s="40" t="str">
        <f>IF(P5="FAIL","FAIL",IF(O5&gt;=66,"FIRST CLASS WITH DISTINCTION",IF(O5&gt;=60,"FIRST CLASS",IF(O5&gt;=55,"HIGHER SECOND CLASS",IF(O5&gt;=50,"SECOND CLASS",IF(O5&gt;=40,"PASS CLASS"))))))</f>
        <v>FIRST CLASS</v>
      </c>
      <c r="R5" s="49">
        <f>COUNTIF(D5,"&lt;40")+COUNTIF(G5:J5,"&lt;40")+COUNTIF(D5,"AA")+COUNTIF(G5:J5,"AA")</f>
        <v>0</v>
      </c>
      <c r="S5" s="49">
        <f>COUNTIF(E5:F5,"&lt;20")+COUNTIF(K5:M5,"&lt;20")+COUNTIF(E5:F5,"AA")+COUNTIF(K5:M5,"AA")</f>
        <v>0</v>
      </c>
      <c r="T5" s="40"/>
      <c r="U5" s="40"/>
      <c r="V5" s="43"/>
      <c r="W5" s="43"/>
      <c r="X5" s="43"/>
      <c r="Y5" s="43"/>
      <c r="Z5" s="43"/>
      <c r="AA5" s="43"/>
      <c r="AB5" s="43"/>
      <c r="AC5" s="43"/>
      <c r="AD5" s="40">
        <f t="shared" ref="AD5:AD53" si="2">SUM(T5:AC5)</f>
        <v>0</v>
      </c>
      <c r="AE5" s="40">
        <f t="shared" ref="AE5:AE30" si="3">AD5+N5</f>
        <v>469</v>
      </c>
      <c r="AF5" s="40"/>
      <c r="AG5" s="48">
        <f>(AE5+AF5)*100/1500</f>
        <v>31.266666666666666</v>
      </c>
      <c r="AH5" s="40" t="str">
        <f>IF(AND(T5&gt;=40,U5&gt;=40,V5&gt;=40,W5&gt;=40,X5&gt;=20,Y5&gt;=20,Z5&gt;=20,AA5&gt;=20,AB5&gt;=40,AC5&gt;=20),"PASS","FAIL")</f>
        <v>FAIL</v>
      </c>
      <c r="AI5" s="40" t="str">
        <f>IF(AH5="FAIL","FAIL",IF(AG5&gt;=66,"FIRST CLASS WITH DISTINCTION",IF(AG5&gt;=60,"FIRST CLASS",IF(AG5&gt;=55,"HIGHER SECOND CLASS",IF(AG5&gt;=50,"SECOND CLASS",IF(AG5&gt;=40,"PASS CLASS"))))))</f>
        <v>FAIL</v>
      </c>
      <c r="AJ5" s="40">
        <f>COUNTIF(T5:W5,"&lt;40")</f>
        <v>0</v>
      </c>
      <c r="AK5" s="40">
        <f>COUNTIF(X5:AA5,"&lt;20")</f>
        <v>0</v>
      </c>
      <c r="AL5" s="11"/>
      <c r="AM5" s="16"/>
    </row>
    <row r="6" spans="1:39" ht="21.95" customHeight="1">
      <c r="A6" s="40">
        <v>2</v>
      </c>
      <c r="B6" s="40" t="s">
        <v>135</v>
      </c>
      <c r="C6" s="39" t="s">
        <v>195</v>
      </c>
      <c r="D6" s="40">
        <v>45</v>
      </c>
      <c r="E6" s="56">
        <v>28</v>
      </c>
      <c r="F6" s="57">
        <v>30</v>
      </c>
      <c r="G6" s="57">
        <v>51</v>
      </c>
      <c r="H6" s="57">
        <v>45</v>
      </c>
      <c r="I6" s="57">
        <v>40</v>
      </c>
      <c r="J6" s="57">
        <v>40</v>
      </c>
      <c r="K6" s="57">
        <v>25</v>
      </c>
      <c r="L6" s="57">
        <v>40</v>
      </c>
      <c r="M6" s="57">
        <v>37</v>
      </c>
      <c r="N6" s="40">
        <f t="shared" si="0"/>
        <v>381</v>
      </c>
      <c r="O6" s="48">
        <f t="shared" ref="O6:O53" si="4">N6*100/$N$1</f>
        <v>50.8</v>
      </c>
      <c r="P6" s="40" t="str">
        <f t="shared" si="1"/>
        <v>PASS</v>
      </c>
      <c r="Q6" s="40" t="str">
        <f>IF(P6="FAIL","FAIL",IF(O6&gt;=66,"FIRST CLASS WITH DISTINCTION",IF(O6&gt;=60,"FIRST CLASS",IF(O6&gt;=55,"HIGHER SECOND CLASS",IF(O6&gt;=50,"SECOND CLASS",IF(O6&gt;=40,"PASS CLASS"))))))</f>
        <v>SECOND CLASS</v>
      </c>
      <c r="R6" s="49">
        <f t="shared" ref="R6:R62" si="5">COUNTIF(D6,"&lt;40")+COUNTIF(G6:J6,"&lt;40")+COUNTIF(D6,"AA")+COUNTIF(G6:J6,"AA")</f>
        <v>0</v>
      </c>
      <c r="S6" s="49">
        <f t="shared" ref="S6:S62" si="6">COUNTIF(E6:F6,"&lt;20")+COUNTIF(K6:M6,"&lt;20")+COUNTIF(E6:F6,"AA")+COUNTIF(K6:M6,"AA")</f>
        <v>0</v>
      </c>
      <c r="T6" s="40"/>
      <c r="U6" s="40"/>
      <c r="V6" s="50"/>
      <c r="W6" s="50"/>
      <c r="X6" s="50"/>
      <c r="Y6" s="50"/>
      <c r="Z6" s="50"/>
      <c r="AA6" s="50"/>
      <c r="AB6" s="50"/>
      <c r="AC6" s="50"/>
      <c r="AD6" s="40">
        <f t="shared" si="2"/>
        <v>0</v>
      </c>
      <c r="AE6" s="40">
        <f t="shared" si="3"/>
        <v>381</v>
      </c>
      <c r="AF6" s="39"/>
      <c r="AG6" s="48">
        <f t="shared" ref="AG6:AG53" si="7">(AE6+AF6)*100/1500</f>
        <v>25.4</v>
      </c>
      <c r="AH6" s="40" t="str">
        <f t="shared" ref="AH6:AH53" si="8">IF(AND(T6&gt;=40,U6&gt;=40,V6&gt;=40,W6&gt;=40,X6&gt;=20,Y6&gt;=20,Z6&gt;=20,AA6&gt;=20,AB6&gt;=40,AC6&gt;=20),"PASS","FAIL")</f>
        <v>FAIL</v>
      </c>
      <c r="AI6" s="40" t="str">
        <f t="shared" ref="AI6:AI53" si="9">IF(AH6="FAIL","FAIL",IF(AG6&gt;=66,"FIRST CLASS WITH DISTINCTION",IF(AG6&gt;=60,"FIRST CLASS",IF(AG6&gt;=55,"HIGHER SECOND CLASS",IF(AG6&gt;=50,"SECOND CLASS",IF(AG6&gt;=40,"PASS CLASS"))))))</f>
        <v>FAIL</v>
      </c>
      <c r="AJ6" s="40">
        <f t="shared" ref="AJ6:AJ53" si="10">COUNTIF(T6:W6,"&lt;40")</f>
        <v>0</v>
      </c>
      <c r="AK6" s="40">
        <f t="shared" ref="AK6:AK53" si="11">COUNTIF(X6:AA6,"&lt;20")</f>
        <v>0</v>
      </c>
      <c r="AL6" s="11"/>
      <c r="AM6" s="16"/>
    </row>
    <row r="7" spans="1:39" ht="21.95" customHeight="1">
      <c r="A7" s="40">
        <v>3</v>
      </c>
      <c r="B7" s="40" t="s">
        <v>136</v>
      </c>
      <c r="C7" s="39" t="s">
        <v>196</v>
      </c>
      <c r="D7" s="40">
        <v>40</v>
      </c>
      <c r="E7" s="56">
        <v>32</v>
      </c>
      <c r="F7" s="57">
        <v>25</v>
      </c>
      <c r="G7" s="57">
        <v>47</v>
      </c>
      <c r="H7" s="57">
        <v>57</v>
      </c>
      <c r="I7" s="57">
        <v>47</v>
      </c>
      <c r="J7" s="57">
        <v>53</v>
      </c>
      <c r="K7" s="57">
        <v>26</v>
      </c>
      <c r="L7" s="57">
        <v>25</v>
      </c>
      <c r="M7" s="57">
        <v>33</v>
      </c>
      <c r="N7" s="40">
        <f t="shared" si="0"/>
        <v>385</v>
      </c>
      <c r="O7" s="48">
        <f t="shared" si="4"/>
        <v>51.333333333333336</v>
      </c>
      <c r="P7" s="40" t="str">
        <f t="shared" si="1"/>
        <v>PASS</v>
      </c>
      <c r="Q7" s="40" t="str">
        <f>IF(P7="FAIL","FAIL",IF(O7&gt;=66,"FIRST CLASS WITH DISTINCTION",IF(O7&gt;=60,"FIRST CLASS",IF(O7&gt;=55,"HIGHER SECOND CLASS",IF(O7&gt;=50,"SECOND CLASS",IF(O7&gt;=40,"PASS CLASS"))))))</f>
        <v>SECOND CLASS</v>
      </c>
      <c r="R7" s="49">
        <f t="shared" si="5"/>
        <v>0</v>
      </c>
      <c r="S7" s="49">
        <f t="shared" si="6"/>
        <v>0</v>
      </c>
      <c r="T7" s="40"/>
      <c r="U7" s="40"/>
      <c r="V7" s="40"/>
      <c r="W7" s="40"/>
      <c r="X7" s="40"/>
      <c r="Y7" s="40"/>
      <c r="Z7" s="40"/>
      <c r="AA7" s="40"/>
      <c r="AB7" s="40"/>
      <c r="AC7" s="40"/>
      <c r="AD7" s="40">
        <f t="shared" si="2"/>
        <v>0</v>
      </c>
      <c r="AE7" s="40">
        <f t="shared" si="3"/>
        <v>385</v>
      </c>
      <c r="AF7" s="40"/>
      <c r="AG7" s="48">
        <f t="shared" si="7"/>
        <v>25.666666666666668</v>
      </c>
      <c r="AH7" s="40" t="str">
        <f t="shared" si="8"/>
        <v>FAIL</v>
      </c>
      <c r="AI7" s="40" t="str">
        <f t="shared" si="9"/>
        <v>FAIL</v>
      </c>
      <c r="AJ7" s="40">
        <f t="shared" si="10"/>
        <v>0</v>
      </c>
      <c r="AK7" s="40">
        <f t="shared" si="11"/>
        <v>0</v>
      </c>
      <c r="AL7" s="11"/>
      <c r="AM7" s="16"/>
    </row>
    <row r="8" spans="1:39" ht="21.95" customHeight="1">
      <c r="A8" s="40">
        <v>4</v>
      </c>
      <c r="B8" s="40" t="s">
        <v>137</v>
      </c>
      <c r="C8" s="39" t="s">
        <v>197</v>
      </c>
      <c r="D8" s="40">
        <v>52</v>
      </c>
      <c r="E8" s="58">
        <v>38</v>
      </c>
      <c r="F8" s="59">
        <v>36</v>
      </c>
      <c r="G8" s="59">
        <v>58</v>
      </c>
      <c r="H8" s="59">
        <v>58</v>
      </c>
      <c r="I8" s="57">
        <v>48</v>
      </c>
      <c r="J8" s="57">
        <v>60</v>
      </c>
      <c r="K8" s="57">
        <v>38</v>
      </c>
      <c r="L8" s="57">
        <v>37</v>
      </c>
      <c r="M8" s="57">
        <v>43</v>
      </c>
      <c r="N8" s="40">
        <f t="shared" si="0"/>
        <v>468</v>
      </c>
      <c r="O8" s="48">
        <f t="shared" si="4"/>
        <v>62.4</v>
      </c>
      <c r="P8" s="40" t="str">
        <f t="shared" si="1"/>
        <v>PASS</v>
      </c>
      <c r="Q8" s="40" t="str">
        <f>IF(P8="FAIL","FAIL",IF(O8&gt;=66,"FIRST CLASS WITH DISTINCTION",IF(O8&gt;=60,"FIRST CLASS",IF(O8&gt;=55,"HIGHER SECOND CLASS",IF(O8&gt;=50,"SECOND CLASS",IF(O8&gt;=40,"PASS CLASS"))))))</f>
        <v>FIRST CLASS</v>
      </c>
      <c r="R8" s="49">
        <f t="shared" si="5"/>
        <v>0</v>
      </c>
      <c r="S8" s="49">
        <f t="shared" si="6"/>
        <v>0</v>
      </c>
      <c r="T8" s="40"/>
      <c r="U8" s="50"/>
      <c r="V8" s="50"/>
      <c r="W8" s="50"/>
      <c r="X8" s="50"/>
      <c r="Y8" s="50"/>
      <c r="Z8" s="50"/>
      <c r="AA8" s="50"/>
      <c r="AB8" s="50"/>
      <c r="AC8" s="50"/>
      <c r="AD8" s="40">
        <f t="shared" si="2"/>
        <v>0</v>
      </c>
      <c r="AE8" s="40">
        <f t="shared" si="3"/>
        <v>468</v>
      </c>
      <c r="AF8" s="39"/>
      <c r="AG8" s="48">
        <f t="shared" si="7"/>
        <v>31.2</v>
      </c>
      <c r="AH8" s="40" t="str">
        <f t="shared" si="8"/>
        <v>FAIL</v>
      </c>
      <c r="AI8" s="40" t="str">
        <f t="shared" si="9"/>
        <v>FAIL</v>
      </c>
      <c r="AJ8" s="40">
        <f t="shared" si="10"/>
        <v>0</v>
      </c>
      <c r="AK8" s="40">
        <f t="shared" si="11"/>
        <v>0</v>
      </c>
      <c r="AL8" s="11"/>
      <c r="AM8" s="16"/>
    </row>
    <row r="9" spans="1:39" ht="21.95" customHeight="1">
      <c r="A9" s="108">
        <v>5</v>
      </c>
      <c r="B9" s="40" t="s">
        <v>138</v>
      </c>
      <c r="C9" s="39" t="s">
        <v>198</v>
      </c>
      <c r="D9" s="40">
        <v>32</v>
      </c>
      <c r="E9" s="58">
        <v>35</v>
      </c>
      <c r="F9" s="59">
        <v>35</v>
      </c>
      <c r="G9" s="59">
        <v>27</v>
      </c>
      <c r="H9" s="59">
        <v>42</v>
      </c>
      <c r="I9" s="57">
        <v>45</v>
      </c>
      <c r="J9" s="57">
        <v>40</v>
      </c>
      <c r="K9" s="57">
        <v>32</v>
      </c>
      <c r="L9" s="57">
        <v>17</v>
      </c>
      <c r="M9" s="57">
        <v>36</v>
      </c>
      <c r="N9" s="40">
        <f t="shared" si="0"/>
        <v>341</v>
      </c>
      <c r="O9" s="48">
        <f t="shared" si="4"/>
        <v>45.466666666666669</v>
      </c>
      <c r="P9" s="40" t="str">
        <f t="shared" si="1"/>
        <v>FAIL</v>
      </c>
      <c r="Q9" s="40" t="str">
        <f t="shared" ref="Q9:Q21" si="12">IF(P9="FAIL","FAIL",IF(O9&gt;=66,"FIRST CLASS WITH DISTINCTION",IF(O9&gt;=60,"FIRST CLASS",IF(O9&gt;=55,"HIGHER SECOND CLASS",IF(O9&gt;=50,"SECOND CLASS",IF(O9&gt;=40,"PASS CLASS"))))))</f>
        <v>FAIL</v>
      </c>
      <c r="R9" s="49">
        <f t="shared" si="5"/>
        <v>2</v>
      </c>
      <c r="S9" s="49">
        <f t="shared" si="6"/>
        <v>1</v>
      </c>
      <c r="T9" s="40"/>
      <c r="U9" s="50"/>
      <c r="V9" s="50"/>
      <c r="W9" s="50"/>
      <c r="X9" s="50"/>
      <c r="Y9" s="50"/>
      <c r="Z9" s="50"/>
      <c r="AA9" s="50"/>
      <c r="AB9" s="50"/>
      <c r="AC9" s="50"/>
      <c r="AD9" s="40">
        <f t="shared" si="2"/>
        <v>0</v>
      </c>
      <c r="AE9" s="40">
        <f t="shared" si="3"/>
        <v>341</v>
      </c>
      <c r="AF9" s="39"/>
      <c r="AG9" s="48">
        <f t="shared" si="7"/>
        <v>22.733333333333334</v>
      </c>
      <c r="AH9" s="40" t="str">
        <f t="shared" si="8"/>
        <v>FAIL</v>
      </c>
      <c r="AI9" s="40" t="str">
        <f t="shared" si="9"/>
        <v>FAIL</v>
      </c>
      <c r="AJ9" s="40">
        <f t="shared" si="10"/>
        <v>0</v>
      </c>
      <c r="AK9" s="40">
        <f t="shared" si="11"/>
        <v>0</v>
      </c>
      <c r="AL9" s="11"/>
      <c r="AM9" s="16"/>
    </row>
    <row r="10" spans="1:39" ht="21.95" customHeight="1">
      <c r="A10" s="108">
        <v>6</v>
      </c>
      <c r="B10" s="40" t="s">
        <v>139</v>
      </c>
      <c r="C10" s="39" t="s">
        <v>199</v>
      </c>
      <c r="D10" s="40">
        <v>62</v>
      </c>
      <c r="E10" s="58">
        <v>39</v>
      </c>
      <c r="F10" s="59">
        <v>34</v>
      </c>
      <c r="G10" s="59">
        <v>68</v>
      </c>
      <c r="H10" s="59">
        <v>62</v>
      </c>
      <c r="I10" s="57">
        <v>64</v>
      </c>
      <c r="J10" s="57">
        <v>67</v>
      </c>
      <c r="K10" s="57">
        <v>38</v>
      </c>
      <c r="L10" s="57">
        <v>28</v>
      </c>
      <c r="M10" s="57">
        <v>35</v>
      </c>
      <c r="N10" s="40">
        <f t="shared" si="0"/>
        <v>497</v>
      </c>
      <c r="O10" s="48">
        <f t="shared" si="4"/>
        <v>66.266666666666666</v>
      </c>
      <c r="P10" s="40" t="str">
        <f t="shared" si="1"/>
        <v>PASS</v>
      </c>
      <c r="Q10" s="40" t="str">
        <f t="shared" si="12"/>
        <v>FIRST CLASS WITH DISTINCTION</v>
      </c>
      <c r="R10" s="49">
        <f t="shared" si="5"/>
        <v>0</v>
      </c>
      <c r="S10" s="49">
        <f t="shared" si="6"/>
        <v>0</v>
      </c>
      <c r="T10" s="40"/>
      <c r="U10" s="50"/>
      <c r="V10" s="50"/>
      <c r="W10" s="50"/>
      <c r="X10" s="50"/>
      <c r="Y10" s="50"/>
      <c r="Z10" s="50"/>
      <c r="AA10" s="50"/>
      <c r="AB10" s="50"/>
      <c r="AC10" s="50"/>
      <c r="AD10" s="40">
        <f t="shared" si="2"/>
        <v>0</v>
      </c>
      <c r="AE10" s="40">
        <f t="shared" si="3"/>
        <v>497</v>
      </c>
      <c r="AF10" s="39"/>
      <c r="AG10" s="48">
        <f t="shared" si="7"/>
        <v>33.133333333333333</v>
      </c>
      <c r="AH10" s="40" t="str">
        <f t="shared" si="8"/>
        <v>FAIL</v>
      </c>
      <c r="AI10" s="40" t="str">
        <f t="shared" si="9"/>
        <v>FAIL</v>
      </c>
      <c r="AJ10" s="40">
        <f t="shared" si="10"/>
        <v>0</v>
      </c>
      <c r="AK10" s="40">
        <f t="shared" si="11"/>
        <v>0</v>
      </c>
      <c r="AL10" s="11"/>
      <c r="AM10" s="16"/>
    </row>
    <row r="11" spans="1:39" ht="21.95" customHeight="1">
      <c r="A11" s="108">
        <v>7</v>
      </c>
      <c r="B11" s="40" t="s">
        <v>200</v>
      </c>
      <c r="C11" s="39" t="s">
        <v>201</v>
      </c>
      <c r="D11" s="40">
        <v>36</v>
      </c>
      <c r="E11" s="58">
        <v>39</v>
      </c>
      <c r="F11" s="59">
        <v>35</v>
      </c>
      <c r="G11" s="59">
        <v>40</v>
      </c>
      <c r="H11" s="59">
        <v>58</v>
      </c>
      <c r="I11" s="57">
        <v>48</v>
      </c>
      <c r="J11" s="57">
        <v>57</v>
      </c>
      <c r="K11" s="57">
        <v>38</v>
      </c>
      <c r="L11" s="57">
        <v>33</v>
      </c>
      <c r="M11" s="57">
        <v>36</v>
      </c>
      <c r="N11" s="40">
        <f t="shared" si="0"/>
        <v>420</v>
      </c>
      <c r="O11" s="48">
        <f t="shared" si="4"/>
        <v>56</v>
      </c>
      <c r="P11" s="40" t="str">
        <f t="shared" si="1"/>
        <v>PASS</v>
      </c>
      <c r="Q11" s="40" t="str">
        <f t="shared" si="12"/>
        <v>HIGHER SECOND CLASS</v>
      </c>
      <c r="R11" s="49">
        <f t="shared" si="5"/>
        <v>1</v>
      </c>
      <c r="S11" s="49">
        <f t="shared" si="6"/>
        <v>0</v>
      </c>
      <c r="T11" s="40"/>
      <c r="U11" s="50"/>
      <c r="V11" s="50"/>
      <c r="W11" s="50"/>
      <c r="X11" s="50"/>
      <c r="Y11" s="50"/>
      <c r="Z11" s="50"/>
      <c r="AA11" s="50"/>
      <c r="AB11" s="50"/>
      <c r="AC11" s="50"/>
      <c r="AD11" s="40">
        <f t="shared" si="2"/>
        <v>0</v>
      </c>
      <c r="AE11" s="40">
        <f t="shared" si="3"/>
        <v>420</v>
      </c>
      <c r="AF11" s="39"/>
      <c r="AG11" s="48">
        <f t="shared" si="7"/>
        <v>28</v>
      </c>
      <c r="AH11" s="40" t="str">
        <f t="shared" si="8"/>
        <v>FAIL</v>
      </c>
      <c r="AI11" s="40" t="str">
        <f t="shared" si="9"/>
        <v>FAIL</v>
      </c>
      <c r="AJ11" s="40">
        <f t="shared" si="10"/>
        <v>0</v>
      </c>
      <c r="AK11" s="40">
        <f t="shared" si="11"/>
        <v>0</v>
      </c>
      <c r="AL11" s="11"/>
      <c r="AM11" s="16"/>
    </row>
    <row r="12" spans="1:39" ht="21.95" customHeight="1">
      <c r="A12" s="108">
        <v>8</v>
      </c>
      <c r="B12" s="40" t="s">
        <v>202</v>
      </c>
      <c r="C12" s="39" t="s">
        <v>203</v>
      </c>
      <c r="D12" s="40">
        <v>50</v>
      </c>
      <c r="E12" s="58">
        <v>37</v>
      </c>
      <c r="F12" s="59">
        <v>30</v>
      </c>
      <c r="G12" s="59">
        <v>62</v>
      </c>
      <c r="H12" s="59">
        <v>62</v>
      </c>
      <c r="I12" s="57">
        <v>64</v>
      </c>
      <c r="J12" s="57">
        <v>65</v>
      </c>
      <c r="K12" s="57">
        <v>33</v>
      </c>
      <c r="L12" s="57">
        <v>39</v>
      </c>
      <c r="M12" s="57">
        <v>34</v>
      </c>
      <c r="N12" s="40">
        <f t="shared" si="0"/>
        <v>476</v>
      </c>
      <c r="O12" s="48">
        <f t="shared" si="4"/>
        <v>63.466666666666669</v>
      </c>
      <c r="P12" s="40" t="str">
        <f t="shared" si="1"/>
        <v>PASS</v>
      </c>
      <c r="Q12" s="40" t="str">
        <f t="shared" si="12"/>
        <v>FIRST CLASS</v>
      </c>
      <c r="R12" s="49">
        <f t="shared" si="5"/>
        <v>0</v>
      </c>
      <c r="S12" s="49">
        <f t="shared" si="6"/>
        <v>0</v>
      </c>
      <c r="T12" s="40"/>
      <c r="U12" s="50"/>
      <c r="V12" s="50"/>
      <c r="W12" s="50"/>
      <c r="X12" s="50"/>
      <c r="Y12" s="50"/>
      <c r="Z12" s="50"/>
      <c r="AA12" s="50"/>
      <c r="AB12" s="50"/>
      <c r="AC12" s="50"/>
      <c r="AD12" s="40">
        <f t="shared" si="2"/>
        <v>0</v>
      </c>
      <c r="AE12" s="40">
        <f t="shared" si="3"/>
        <v>476</v>
      </c>
      <c r="AF12" s="39"/>
      <c r="AG12" s="48">
        <f t="shared" si="7"/>
        <v>31.733333333333334</v>
      </c>
      <c r="AH12" s="40" t="str">
        <f t="shared" si="8"/>
        <v>FAIL</v>
      </c>
      <c r="AI12" s="40" t="str">
        <f t="shared" si="9"/>
        <v>FAIL</v>
      </c>
      <c r="AJ12" s="40">
        <f t="shared" si="10"/>
        <v>0</v>
      </c>
      <c r="AK12" s="40">
        <f t="shared" si="11"/>
        <v>0</v>
      </c>
      <c r="AL12" s="9"/>
      <c r="AM12" s="16"/>
    </row>
    <row r="13" spans="1:39" ht="21.95" customHeight="1">
      <c r="A13" s="108">
        <v>9</v>
      </c>
      <c r="B13" s="40" t="s">
        <v>140</v>
      </c>
      <c r="C13" s="39" t="s">
        <v>204</v>
      </c>
      <c r="D13" s="40">
        <v>40</v>
      </c>
      <c r="E13" s="58">
        <v>43</v>
      </c>
      <c r="F13" s="59">
        <v>35</v>
      </c>
      <c r="G13" s="59">
        <v>59</v>
      </c>
      <c r="H13" s="59">
        <v>53</v>
      </c>
      <c r="I13" s="57">
        <v>57</v>
      </c>
      <c r="J13" s="57">
        <v>52</v>
      </c>
      <c r="K13" s="57">
        <v>42</v>
      </c>
      <c r="L13" s="57">
        <v>40</v>
      </c>
      <c r="M13" s="57">
        <v>36</v>
      </c>
      <c r="N13" s="40">
        <f t="shared" si="0"/>
        <v>457</v>
      </c>
      <c r="O13" s="48">
        <f t="shared" si="4"/>
        <v>60.93333333333333</v>
      </c>
      <c r="P13" s="40" t="str">
        <f t="shared" si="1"/>
        <v>PASS</v>
      </c>
      <c r="Q13" s="40" t="str">
        <f t="shared" si="12"/>
        <v>FIRST CLASS</v>
      </c>
      <c r="R13" s="49">
        <f t="shared" si="5"/>
        <v>0</v>
      </c>
      <c r="S13" s="49">
        <f t="shared" si="6"/>
        <v>0</v>
      </c>
      <c r="T13" s="40"/>
      <c r="U13" s="50"/>
      <c r="V13" s="50"/>
      <c r="W13" s="50"/>
      <c r="X13" s="50"/>
      <c r="Y13" s="50"/>
      <c r="Z13" s="50"/>
      <c r="AA13" s="50"/>
      <c r="AB13" s="50"/>
      <c r="AC13" s="50"/>
      <c r="AD13" s="40">
        <f t="shared" si="2"/>
        <v>0</v>
      </c>
      <c r="AE13" s="40">
        <f t="shared" si="3"/>
        <v>457</v>
      </c>
      <c r="AF13" s="39"/>
      <c r="AG13" s="48">
        <f t="shared" si="7"/>
        <v>30.466666666666665</v>
      </c>
      <c r="AH13" s="40" t="str">
        <f t="shared" si="8"/>
        <v>FAIL</v>
      </c>
      <c r="AI13" s="40" t="str">
        <f t="shared" si="9"/>
        <v>FAIL</v>
      </c>
      <c r="AJ13" s="40">
        <f t="shared" si="10"/>
        <v>0</v>
      </c>
      <c r="AK13" s="40">
        <f t="shared" si="11"/>
        <v>0</v>
      </c>
      <c r="AL13" s="9"/>
      <c r="AM13" s="16"/>
    </row>
    <row r="14" spans="1:39" ht="21.95" customHeight="1">
      <c r="A14" s="108">
        <v>10</v>
      </c>
      <c r="B14" s="40" t="s">
        <v>141</v>
      </c>
      <c r="C14" s="39" t="s">
        <v>205</v>
      </c>
      <c r="D14" s="40">
        <v>44</v>
      </c>
      <c r="E14" s="58">
        <v>28</v>
      </c>
      <c r="F14" s="59">
        <v>32</v>
      </c>
      <c r="G14" s="59">
        <v>51</v>
      </c>
      <c r="H14" s="59">
        <v>52</v>
      </c>
      <c r="I14" s="57">
        <v>42</v>
      </c>
      <c r="J14" s="57">
        <v>47</v>
      </c>
      <c r="K14" s="57">
        <v>26</v>
      </c>
      <c r="L14" s="57">
        <v>29</v>
      </c>
      <c r="M14" s="57">
        <v>44</v>
      </c>
      <c r="N14" s="40">
        <f t="shared" si="0"/>
        <v>395</v>
      </c>
      <c r="O14" s="48">
        <f t="shared" si="4"/>
        <v>52.666666666666664</v>
      </c>
      <c r="P14" s="40" t="str">
        <f t="shared" si="1"/>
        <v>PASS</v>
      </c>
      <c r="Q14" s="40" t="str">
        <f t="shared" si="12"/>
        <v>SECOND CLASS</v>
      </c>
      <c r="R14" s="49">
        <f t="shared" si="5"/>
        <v>0</v>
      </c>
      <c r="S14" s="49">
        <f t="shared" si="6"/>
        <v>0</v>
      </c>
      <c r="T14" s="40"/>
      <c r="U14" s="50"/>
      <c r="V14" s="50"/>
      <c r="W14" s="50"/>
      <c r="X14" s="50"/>
      <c r="Y14" s="50"/>
      <c r="Z14" s="50"/>
      <c r="AA14" s="50"/>
      <c r="AB14" s="50"/>
      <c r="AC14" s="50"/>
      <c r="AD14" s="40">
        <f t="shared" si="2"/>
        <v>0</v>
      </c>
      <c r="AE14" s="40">
        <f t="shared" si="3"/>
        <v>395</v>
      </c>
      <c r="AF14" s="39"/>
      <c r="AG14" s="48">
        <f t="shared" si="7"/>
        <v>26.333333333333332</v>
      </c>
      <c r="AH14" s="40" t="str">
        <f t="shared" si="8"/>
        <v>FAIL</v>
      </c>
      <c r="AI14" s="40" t="str">
        <f t="shared" si="9"/>
        <v>FAIL</v>
      </c>
      <c r="AJ14" s="40">
        <f t="shared" si="10"/>
        <v>0</v>
      </c>
      <c r="AK14" s="40">
        <f t="shared" si="11"/>
        <v>0</v>
      </c>
      <c r="AL14" s="9"/>
      <c r="AM14" s="16"/>
    </row>
    <row r="15" spans="1:39" ht="21.95" customHeight="1">
      <c r="A15" s="108">
        <v>11</v>
      </c>
      <c r="B15" s="40" t="s">
        <v>142</v>
      </c>
      <c r="C15" s="39" t="s">
        <v>206</v>
      </c>
      <c r="D15" s="40">
        <v>54</v>
      </c>
      <c r="E15" s="56">
        <v>45</v>
      </c>
      <c r="F15" s="57">
        <v>42</v>
      </c>
      <c r="G15" s="57">
        <v>67</v>
      </c>
      <c r="H15" s="57">
        <v>73</v>
      </c>
      <c r="I15" s="57">
        <v>67</v>
      </c>
      <c r="J15" s="57">
        <v>61</v>
      </c>
      <c r="K15" s="57">
        <v>44</v>
      </c>
      <c r="L15" s="57">
        <v>45</v>
      </c>
      <c r="M15" s="57">
        <v>45</v>
      </c>
      <c r="N15" s="40">
        <f t="shared" si="0"/>
        <v>543</v>
      </c>
      <c r="O15" s="48">
        <f t="shared" si="4"/>
        <v>72.400000000000006</v>
      </c>
      <c r="P15" s="40" t="str">
        <f t="shared" si="1"/>
        <v>PASS</v>
      </c>
      <c r="Q15" s="40" t="str">
        <f t="shared" si="12"/>
        <v>FIRST CLASS WITH DISTINCTION</v>
      </c>
      <c r="R15" s="49">
        <f t="shared" si="5"/>
        <v>0</v>
      </c>
      <c r="S15" s="49">
        <f t="shared" si="6"/>
        <v>0</v>
      </c>
      <c r="T15" s="40"/>
      <c r="U15" s="50"/>
      <c r="V15" s="50"/>
      <c r="W15" s="50"/>
      <c r="X15" s="50"/>
      <c r="Y15" s="50"/>
      <c r="Z15" s="50"/>
      <c r="AA15" s="50"/>
      <c r="AB15" s="50"/>
      <c r="AC15" s="50"/>
      <c r="AD15" s="40">
        <f t="shared" si="2"/>
        <v>0</v>
      </c>
      <c r="AE15" s="40">
        <f t="shared" si="3"/>
        <v>543</v>
      </c>
      <c r="AF15" s="39"/>
      <c r="AG15" s="48">
        <f t="shared" si="7"/>
        <v>36.200000000000003</v>
      </c>
      <c r="AH15" s="40" t="str">
        <f t="shared" si="8"/>
        <v>FAIL</v>
      </c>
      <c r="AI15" s="40" t="str">
        <f t="shared" si="9"/>
        <v>FAIL</v>
      </c>
      <c r="AJ15" s="40">
        <f t="shared" si="10"/>
        <v>0</v>
      </c>
      <c r="AK15" s="40">
        <f t="shared" si="11"/>
        <v>0</v>
      </c>
      <c r="AL15" s="9"/>
      <c r="AM15" s="16"/>
    </row>
    <row r="16" spans="1:39" ht="21.95" customHeight="1">
      <c r="A16" s="108">
        <v>12</v>
      </c>
      <c r="B16" s="40" t="s">
        <v>143</v>
      </c>
      <c r="C16" s="39" t="s">
        <v>207</v>
      </c>
      <c r="D16" s="40">
        <v>43</v>
      </c>
      <c r="E16" s="58">
        <v>33</v>
      </c>
      <c r="F16" s="59">
        <v>30</v>
      </c>
      <c r="G16" s="59">
        <v>57</v>
      </c>
      <c r="H16" s="59">
        <v>50</v>
      </c>
      <c r="I16" s="57">
        <v>44</v>
      </c>
      <c r="J16" s="57">
        <v>58</v>
      </c>
      <c r="K16" s="57">
        <v>23</v>
      </c>
      <c r="L16" s="57">
        <v>20</v>
      </c>
      <c r="M16" s="57">
        <v>34</v>
      </c>
      <c r="N16" s="40">
        <f t="shared" si="0"/>
        <v>392</v>
      </c>
      <c r="O16" s="48">
        <f t="shared" si="4"/>
        <v>52.266666666666666</v>
      </c>
      <c r="P16" s="40" t="str">
        <f t="shared" si="1"/>
        <v>PASS</v>
      </c>
      <c r="Q16" s="40" t="str">
        <f t="shared" si="12"/>
        <v>SECOND CLASS</v>
      </c>
      <c r="R16" s="49">
        <f t="shared" si="5"/>
        <v>0</v>
      </c>
      <c r="S16" s="49">
        <f t="shared" si="6"/>
        <v>0</v>
      </c>
      <c r="T16" s="40"/>
      <c r="U16" s="50"/>
      <c r="V16" s="50"/>
      <c r="W16" s="50"/>
      <c r="X16" s="50"/>
      <c r="Y16" s="50"/>
      <c r="Z16" s="50"/>
      <c r="AA16" s="50"/>
      <c r="AB16" s="50"/>
      <c r="AC16" s="50"/>
      <c r="AD16" s="40">
        <f t="shared" si="2"/>
        <v>0</v>
      </c>
      <c r="AE16" s="40">
        <f t="shared" si="3"/>
        <v>392</v>
      </c>
      <c r="AF16" s="39"/>
      <c r="AG16" s="48">
        <f t="shared" si="7"/>
        <v>26.133333333333333</v>
      </c>
      <c r="AH16" s="40" t="str">
        <f t="shared" si="8"/>
        <v>FAIL</v>
      </c>
      <c r="AI16" s="40" t="str">
        <f t="shared" si="9"/>
        <v>FAIL</v>
      </c>
      <c r="AJ16" s="40">
        <f t="shared" si="10"/>
        <v>0</v>
      </c>
      <c r="AK16" s="40">
        <f t="shared" si="11"/>
        <v>0</v>
      </c>
      <c r="AL16" s="9"/>
      <c r="AM16" s="16"/>
    </row>
    <row r="17" spans="1:39" ht="21.95" customHeight="1">
      <c r="A17" s="108">
        <v>13</v>
      </c>
      <c r="B17" s="40" t="s">
        <v>144</v>
      </c>
      <c r="C17" s="39" t="s">
        <v>208</v>
      </c>
      <c r="D17" s="40">
        <v>42</v>
      </c>
      <c r="E17" s="56">
        <v>35</v>
      </c>
      <c r="F17" s="57">
        <v>35</v>
      </c>
      <c r="G17" s="57">
        <v>58</v>
      </c>
      <c r="H17" s="57">
        <v>58</v>
      </c>
      <c r="I17" s="57">
        <v>60</v>
      </c>
      <c r="J17" s="57">
        <v>58</v>
      </c>
      <c r="K17" s="57">
        <v>25</v>
      </c>
      <c r="L17" s="57">
        <v>23</v>
      </c>
      <c r="M17" s="57">
        <v>33</v>
      </c>
      <c r="N17" s="40">
        <f t="shared" si="0"/>
        <v>427</v>
      </c>
      <c r="O17" s="48">
        <f t="shared" si="4"/>
        <v>56.93333333333333</v>
      </c>
      <c r="P17" s="40" t="str">
        <f t="shared" si="1"/>
        <v>PASS</v>
      </c>
      <c r="Q17" s="40" t="str">
        <f t="shared" si="12"/>
        <v>HIGHER SECOND CLASS</v>
      </c>
      <c r="R17" s="49">
        <f t="shared" si="5"/>
        <v>0</v>
      </c>
      <c r="S17" s="49">
        <f t="shared" si="6"/>
        <v>0</v>
      </c>
      <c r="T17" s="40"/>
      <c r="U17" s="50"/>
      <c r="V17" s="50"/>
      <c r="W17" s="50"/>
      <c r="X17" s="50"/>
      <c r="Y17" s="50"/>
      <c r="Z17" s="50"/>
      <c r="AA17" s="50"/>
      <c r="AB17" s="50"/>
      <c r="AC17" s="50"/>
      <c r="AD17" s="40">
        <f t="shared" si="2"/>
        <v>0</v>
      </c>
      <c r="AE17" s="40">
        <f t="shared" si="3"/>
        <v>427</v>
      </c>
      <c r="AF17" s="39"/>
      <c r="AG17" s="48">
        <f t="shared" si="7"/>
        <v>28.466666666666665</v>
      </c>
      <c r="AH17" s="40" t="str">
        <f t="shared" si="8"/>
        <v>FAIL</v>
      </c>
      <c r="AI17" s="40" t="str">
        <f t="shared" si="9"/>
        <v>FAIL</v>
      </c>
      <c r="AJ17" s="40">
        <f t="shared" si="10"/>
        <v>0</v>
      </c>
      <c r="AK17" s="40">
        <f t="shared" si="11"/>
        <v>0</v>
      </c>
      <c r="AL17" s="9"/>
      <c r="AM17" s="16"/>
    </row>
    <row r="18" spans="1:39" ht="21.95" customHeight="1">
      <c r="A18" s="108">
        <v>14</v>
      </c>
      <c r="B18" s="40" t="s">
        <v>145</v>
      </c>
      <c r="C18" s="39" t="s">
        <v>209</v>
      </c>
      <c r="D18" s="40">
        <v>41</v>
      </c>
      <c r="E18" s="56">
        <v>34</v>
      </c>
      <c r="F18" s="57">
        <v>28</v>
      </c>
      <c r="G18" s="57">
        <v>59</v>
      </c>
      <c r="H18" s="57">
        <v>58</v>
      </c>
      <c r="I18" s="57">
        <v>54</v>
      </c>
      <c r="J18" s="57">
        <v>53</v>
      </c>
      <c r="K18" s="57">
        <v>30</v>
      </c>
      <c r="L18" s="57">
        <v>32</v>
      </c>
      <c r="M18" s="57">
        <v>33</v>
      </c>
      <c r="N18" s="40">
        <f t="shared" si="0"/>
        <v>422</v>
      </c>
      <c r="O18" s="48">
        <f t="shared" si="4"/>
        <v>56.266666666666666</v>
      </c>
      <c r="P18" s="40" t="str">
        <f t="shared" si="1"/>
        <v>PASS</v>
      </c>
      <c r="Q18" s="40" t="str">
        <f t="shared" si="12"/>
        <v>HIGHER SECOND CLASS</v>
      </c>
      <c r="R18" s="49">
        <f t="shared" si="5"/>
        <v>0</v>
      </c>
      <c r="S18" s="49">
        <f t="shared" si="6"/>
        <v>0</v>
      </c>
      <c r="T18" s="40"/>
      <c r="U18" s="50"/>
      <c r="V18" s="50"/>
      <c r="W18" s="50"/>
      <c r="X18" s="50"/>
      <c r="Y18" s="50"/>
      <c r="Z18" s="50"/>
      <c r="AA18" s="50"/>
      <c r="AB18" s="50"/>
      <c r="AC18" s="50"/>
      <c r="AD18" s="40">
        <f t="shared" si="2"/>
        <v>0</v>
      </c>
      <c r="AE18" s="40">
        <f t="shared" si="3"/>
        <v>422</v>
      </c>
      <c r="AF18" s="39"/>
      <c r="AG18" s="48">
        <f t="shared" si="7"/>
        <v>28.133333333333333</v>
      </c>
      <c r="AH18" s="40" t="str">
        <f t="shared" si="8"/>
        <v>FAIL</v>
      </c>
      <c r="AI18" s="40" t="str">
        <f t="shared" si="9"/>
        <v>FAIL</v>
      </c>
      <c r="AJ18" s="40">
        <f t="shared" si="10"/>
        <v>0</v>
      </c>
      <c r="AK18" s="40">
        <f t="shared" si="11"/>
        <v>0</v>
      </c>
      <c r="AL18" s="9"/>
      <c r="AM18" s="16"/>
    </row>
    <row r="19" spans="1:39" ht="21.95" customHeight="1">
      <c r="A19" s="108">
        <v>15</v>
      </c>
      <c r="B19" s="40" t="s">
        <v>210</v>
      </c>
      <c r="C19" s="39" t="s">
        <v>211</v>
      </c>
      <c r="D19" s="40">
        <v>50</v>
      </c>
      <c r="E19" s="56">
        <v>43</v>
      </c>
      <c r="F19" s="57">
        <v>32</v>
      </c>
      <c r="G19" s="57">
        <v>59</v>
      </c>
      <c r="H19" s="57">
        <v>55</v>
      </c>
      <c r="I19" s="57">
        <v>52</v>
      </c>
      <c r="J19" s="57">
        <v>47</v>
      </c>
      <c r="K19" s="57">
        <v>41</v>
      </c>
      <c r="L19" s="57">
        <v>34</v>
      </c>
      <c r="M19" s="57">
        <v>38</v>
      </c>
      <c r="N19" s="40">
        <f t="shared" si="0"/>
        <v>451</v>
      </c>
      <c r="O19" s="48">
        <f t="shared" si="4"/>
        <v>60.133333333333333</v>
      </c>
      <c r="P19" s="40" t="str">
        <f t="shared" si="1"/>
        <v>PASS</v>
      </c>
      <c r="Q19" s="40" t="str">
        <f t="shared" si="12"/>
        <v>FIRST CLASS</v>
      </c>
      <c r="R19" s="49">
        <f t="shared" si="5"/>
        <v>0</v>
      </c>
      <c r="S19" s="49">
        <f t="shared" si="6"/>
        <v>0</v>
      </c>
      <c r="T19" s="40"/>
      <c r="U19" s="50"/>
      <c r="V19" s="50"/>
      <c r="W19" s="50"/>
      <c r="X19" s="50"/>
      <c r="Y19" s="50"/>
      <c r="Z19" s="50"/>
      <c r="AA19" s="50"/>
      <c r="AB19" s="50"/>
      <c r="AC19" s="50"/>
      <c r="AD19" s="40">
        <f t="shared" si="2"/>
        <v>0</v>
      </c>
      <c r="AE19" s="40">
        <f t="shared" si="3"/>
        <v>451</v>
      </c>
      <c r="AF19" s="39"/>
      <c r="AG19" s="48">
        <f t="shared" si="7"/>
        <v>30.066666666666666</v>
      </c>
      <c r="AH19" s="40" t="str">
        <f t="shared" si="8"/>
        <v>FAIL</v>
      </c>
      <c r="AI19" s="40" t="str">
        <f t="shared" si="9"/>
        <v>FAIL</v>
      </c>
      <c r="AJ19" s="40">
        <f t="shared" si="10"/>
        <v>0</v>
      </c>
      <c r="AK19" s="40">
        <f t="shared" si="11"/>
        <v>0</v>
      </c>
      <c r="AL19" s="11"/>
      <c r="AM19" s="16"/>
    </row>
    <row r="20" spans="1:39" ht="21.95" customHeight="1">
      <c r="A20" s="108">
        <v>16</v>
      </c>
      <c r="B20" s="40" t="s">
        <v>146</v>
      </c>
      <c r="C20" s="39" t="s">
        <v>212</v>
      </c>
      <c r="D20" s="40">
        <v>60</v>
      </c>
      <c r="E20" s="58">
        <v>42</v>
      </c>
      <c r="F20" s="59">
        <v>30</v>
      </c>
      <c r="G20" s="59">
        <v>65</v>
      </c>
      <c r="H20" s="59">
        <v>66</v>
      </c>
      <c r="I20" s="57">
        <v>64</v>
      </c>
      <c r="J20" s="57">
        <v>65</v>
      </c>
      <c r="K20" s="57">
        <v>40</v>
      </c>
      <c r="L20" s="57">
        <v>28</v>
      </c>
      <c r="M20" s="57">
        <v>40</v>
      </c>
      <c r="N20" s="40">
        <f t="shared" si="0"/>
        <v>500</v>
      </c>
      <c r="O20" s="48">
        <f t="shared" si="4"/>
        <v>66.666666666666671</v>
      </c>
      <c r="P20" s="40" t="str">
        <f t="shared" si="1"/>
        <v>PASS</v>
      </c>
      <c r="Q20" s="40" t="str">
        <f t="shared" si="12"/>
        <v>FIRST CLASS WITH DISTINCTION</v>
      </c>
      <c r="R20" s="49">
        <f t="shared" si="5"/>
        <v>0</v>
      </c>
      <c r="S20" s="49">
        <f t="shared" si="6"/>
        <v>0</v>
      </c>
      <c r="T20" s="40"/>
      <c r="U20" s="50"/>
      <c r="V20" s="50"/>
      <c r="W20" s="50"/>
      <c r="X20" s="50"/>
      <c r="Y20" s="50"/>
      <c r="Z20" s="50"/>
      <c r="AA20" s="50"/>
      <c r="AB20" s="50"/>
      <c r="AC20" s="50"/>
      <c r="AD20" s="40">
        <f t="shared" si="2"/>
        <v>0</v>
      </c>
      <c r="AE20" s="40">
        <f t="shared" si="3"/>
        <v>500</v>
      </c>
      <c r="AF20" s="39"/>
      <c r="AG20" s="48">
        <f t="shared" si="7"/>
        <v>33.333333333333336</v>
      </c>
      <c r="AH20" s="40" t="str">
        <f t="shared" si="8"/>
        <v>FAIL</v>
      </c>
      <c r="AI20" s="40" t="str">
        <f t="shared" si="9"/>
        <v>FAIL</v>
      </c>
      <c r="AJ20" s="40">
        <f t="shared" si="10"/>
        <v>0</v>
      </c>
      <c r="AK20" s="40">
        <f t="shared" si="11"/>
        <v>0</v>
      </c>
      <c r="AL20" s="11"/>
      <c r="AM20" s="16"/>
    </row>
    <row r="21" spans="1:39" ht="21.95" customHeight="1">
      <c r="A21" s="108">
        <v>17</v>
      </c>
      <c r="B21" s="40" t="s">
        <v>187</v>
      </c>
      <c r="C21" s="39" t="s">
        <v>213</v>
      </c>
      <c r="D21" s="40">
        <v>51</v>
      </c>
      <c r="E21" s="56">
        <v>38</v>
      </c>
      <c r="F21" s="57">
        <v>25</v>
      </c>
      <c r="G21" s="57">
        <v>47</v>
      </c>
      <c r="H21" s="57">
        <v>52</v>
      </c>
      <c r="I21" s="57">
        <v>42</v>
      </c>
      <c r="J21" s="57">
        <v>52</v>
      </c>
      <c r="K21" s="57">
        <v>25</v>
      </c>
      <c r="L21" s="57">
        <v>25</v>
      </c>
      <c r="M21" s="57">
        <v>30</v>
      </c>
      <c r="N21" s="40">
        <f t="shared" si="0"/>
        <v>387</v>
      </c>
      <c r="O21" s="48">
        <f t="shared" si="4"/>
        <v>51.6</v>
      </c>
      <c r="P21" s="40" t="str">
        <f t="shared" si="1"/>
        <v>PASS</v>
      </c>
      <c r="Q21" s="40" t="str">
        <f t="shared" si="12"/>
        <v>SECOND CLASS</v>
      </c>
      <c r="R21" s="49">
        <f t="shared" si="5"/>
        <v>0</v>
      </c>
      <c r="S21" s="49">
        <f t="shared" si="6"/>
        <v>0</v>
      </c>
      <c r="T21" s="40"/>
      <c r="U21" s="50"/>
      <c r="V21" s="50"/>
      <c r="W21" s="50"/>
      <c r="X21" s="50"/>
      <c r="Y21" s="50"/>
      <c r="Z21" s="50"/>
      <c r="AA21" s="50"/>
      <c r="AB21" s="50"/>
      <c r="AC21" s="50"/>
      <c r="AD21" s="40">
        <f t="shared" si="2"/>
        <v>0</v>
      </c>
      <c r="AE21" s="40">
        <f t="shared" si="3"/>
        <v>387</v>
      </c>
      <c r="AF21" s="39"/>
      <c r="AG21" s="48">
        <f t="shared" si="7"/>
        <v>25.8</v>
      </c>
      <c r="AH21" s="40" t="str">
        <f t="shared" si="8"/>
        <v>FAIL</v>
      </c>
      <c r="AI21" s="40" t="str">
        <f t="shared" si="9"/>
        <v>FAIL</v>
      </c>
      <c r="AJ21" s="40">
        <f t="shared" si="10"/>
        <v>0</v>
      </c>
      <c r="AK21" s="40">
        <f t="shared" si="11"/>
        <v>0</v>
      </c>
      <c r="AL21" s="11"/>
      <c r="AM21" s="16"/>
    </row>
    <row r="22" spans="1:39" ht="21.95" customHeight="1">
      <c r="A22" s="108">
        <v>18</v>
      </c>
      <c r="B22" s="40" t="s">
        <v>147</v>
      </c>
      <c r="C22" s="39" t="s">
        <v>214</v>
      </c>
      <c r="D22" s="40">
        <v>57</v>
      </c>
      <c r="E22" s="58">
        <v>42</v>
      </c>
      <c r="F22" s="59">
        <v>25</v>
      </c>
      <c r="G22" s="59">
        <v>62</v>
      </c>
      <c r="H22" s="59">
        <v>71</v>
      </c>
      <c r="I22" s="57">
        <v>67</v>
      </c>
      <c r="J22" s="57">
        <v>65</v>
      </c>
      <c r="K22" s="57">
        <v>41</v>
      </c>
      <c r="L22" s="57">
        <v>33</v>
      </c>
      <c r="M22" s="57">
        <v>35</v>
      </c>
      <c r="N22" s="40">
        <f t="shared" si="0"/>
        <v>498</v>
      </c>
      <c r="O22" s="48">
        <f t="shared" si="4"/>
        <v>66.400000000000006</v>
      </c>
      <c r="P22" s="40" t="str">
        <f t="shared" si="1"/>
        <v>PASS</v>
      </c>
      <c r="Q22" s="40" t="str">
        <f t="shared" ref="Q22:Q53" si="13">IF(P22="FAIL","FAIL",IF(O22&gt;=66,"FIRST CLASS WITH DISTINCTION",IF(O22&gt;=60,"FIRST CLASS",IF(O22&gt;=55,"HIGHER SECOND CLASS",IF(O22&gt;=50,"SECOND CLASS",IF(O22&gt;=40,"PASS CLASS"))))))</f>
        <v>FIRST CLASS WITH DISTINCTION</v>
      </c>
      <c r="R22" s="49">
        <f t="shared" si="5"/>
        <v>0</v>
      </c>
      <c r="S22" s="49">
        <f t="shared" si="6"/>
        <v>0</v>
      </c>
      <c r="T22" s="40"/>
      <c r="U22" s="50"/>
      <c r="V22" s="50"/>
      <c r="W22" s="50"/>
      <c r="X22" s="50"/>
      <c r="Y22" s="50"/>
      <c r="Z22" s="50"/>
      <c r="AA22" s="50"/>
      <c r="AB22" s="50"/>
      <c r="AC22" s="50"/>
      <c r="AD22" s="40">
        <f t="shared" si="2"/>
        <v>0</v>
      </c>
      <c r="AE22" s="40">
        <f t="shared" si="3"/>
        <v>498</v>
      </c>
      <c r="AF22" s="39"/>
      <c r="AG22" s="48">
        <f t="shared" si="7"/>
        <v>33.200000000000003</v>
      </c>
      <c r="AH22" s="40" t="str">
        <f t="shared" si="8"/>
        <v>FAIL</v>
      </c>
      <c r="AI22" s="40" t="str">
        <f t="shared" si="9"/>
        <v>FAIL</v>
      </c>
      <c r="AJ22" s="40">
        <f t="shared" si="10"/>
        <v>0</v>
      </c>
      <c r="AK22" s="40">
        <f t="shared" si="11"/>
        <v>0</v>
      </c>
      <c r="AL22" s="11"/>
      <c r="AM22" s="16"/>
    </row>
    <row r="23" spans="1:39" ht="21.95" customHeight="1">
      <c r="A23" s="108">
        <v>19</v>
      </c>
      <c r="B23" s="40" t="s">
        <v>148</v>
      </c>
      <c r="C23" s="39" t="s">
        <v>215</v>
      </c>
      <c r="D23" s="40">
        <v>41</v>
      </c>
      <c r="E23" s="58">
        <v>39</v>
      </c>
      <c r="F23" s="59">
        <v>26</v>
      </c>
      <c r="G23" s="59">
        <v>45</v>
      </c>
      <c r="H23" s="59">
        <v>55</v>
      </c>
      <c r="I23" s="57">
        <v>62</v>
      </c>
      <c r="J23" s="57">
        <v>54</v>
      </c>
      <c r="K23" s="57">
        <v>35</v>
      </c>
      <c r="L23" s="57">
        <v>37</v>
      </c>
      <c r="M23" s="57">
        <v>42</v>
      </c>
      <c r="N23" s="40">
        <f t="shared" si="0"/>
        <v>436</v>
      </c>
      <c r="O23" s="48">
        <f t="shared" si="4"/>
        <v>58.133333333333333</v>
      </c>
      <c r="P23" s="40" t="str">
        <f t="shared" si="1"/>
        <v>PASS</v>
      </c>
      <c r="Q23" s="40" t="str">
        <f t="shared" si="13"/>
        <v>HIGHER SECOND CLASS</v>
      </c>
      <c r="R23" s="49">
        <f t="shared" si="5"/>
        <v>0</v>
      </c>
      <c r="S23" s="49">
        <f t="shared" si="6"/>
        <v>0</v>
      </c>
      <c r="T23" s="40"/>
      <c r="U23" s="50"/>
      <c r="V23" s="50"/>
      <c r="W23" s="50"/>
      <c r="X23" s="50"/>
      <c r="Y23" s="50"/>
      <c r="Z23" s="50"/>
      <c r="AA23" s="50"/>
      <c r="AB23" s="50"/>
      <c r="AC23" s="50"/>
      <c r="AD23" s="40">
        <f t="shared" si="2"/>
        <v>0</v>
      </c>
      <c r="AE23" s="40">
        <f t="shared" si="3"/>
        <v>436</v>
      </c>
      <c r="AF23" s="39"/>
      <c r="AG23" s="48">
        <f t="shared" si="7"/>
        <v>29.066666666666666</v>
      </c>
      <c r="AH23" s="40" t="str">
        <f t="shared" si="8"/>
        <v>FAIL</v>
      </c>
      <c r="AI23" s="40" t="str">
        <f t="shared" si="9"/>
        <v>FAIL</v>
      </c>
      <c r="AJ23" s="40">
        <f t="shared" si="10"/>
        <v>0</v>
      </c>
      <c r="AK23" s="40">
        <f t="shared" si="11"/>
        <v>0</v>
      </c>
      <c r="AL23" s="11"/>
      <c r="AM23" s="16"/>
    </row>
    <row r="24" spans="1:39" ht="21.95" customHeight="1">
      <c r="A24" s="108">
        <v>20</v>
      </c>
      <c r="B24" s="40" t="s">
        <v>149</v>
      </c>
      <c r="C24" s="39" t="s">
        <v>216</v>
      </c>
      <c r="D24" s="40">
        <v>44</v>
      </c>
      <c r="E24" s="56">
        <v>38</v>
      </c>
      <c r="F24" s="57">
        <v>40</v>
      </c>
      <c r="G24" s="57">
        <v>44</v>
      </c>
      <c r="H24" s="57">
        <v>45</v>
      </c>
      <c r="I24" s="57">
        <v>51</v>
      </c>
      <c r="J24" s="57">
        <v>48</v>
      </c>
      <c r="K24" s="57">
        <v>35</v>
      </c>
      <c r="L24" s="57">
        <v>38</v>
      </c>
      <c r="M24" s="57">
        <v>38</v>
      </c>
      <c r="N24" s="40">
        <f t="shared" si="0"/>
        <v>421</v>
      </c>
      <c r="O24" s="48">
        <f t="shared" si="4"/>
        <v>56.133333333333333</v>
      </c>
      <c r="P24" s="40" t="str">
        <f t="shared" si="1"/>
        <v>PASS</v>
      </c>
      <c r="Q24" s="40" t="str">
        <f t="shared" si="13"/>
        <v>HIGHER SECOND CLASS</v>
      </c>
      <c r="R24" s="49">
        <f t="shared" si="5"/>
        <v>0</v>
      </c>
      <c r="S24" s="49">
        <f t="shared" si="6"/>
        <v>0</v>
      </c>
      <c r="T24" s="40"/>
      <c r="U24" s="50"/>
      <c r="V24" s="50"/>
      <c r="W24" s="50"/>
      <c r="X24" s="50"/>
      <c r="Y24" s="50"/>
      <c r="Z24" s="50"/>
      <c r="AA24" s="50"/>
      <c r="AB24" s="50"/>
      <c r="AC24" s="50"/>
      <c r="AD24" s="40">
        <f t="shared" si="2"/>
        <v>0</v>
      </c>
      <c r="AE24" s="40">
        <f t="shared" si="3"/>
        <v>421</v>
      </c>
      <c r="AF24" s="39"/>
      <c r="AG24" s="48">
        <f t="shared" si="7"/>
        <v>28.066666666666666</v>
      </c>
      <c r="AH24" s="40" t="str">
        <f t="shared" si="8"/>
        <v>FAIL</v>
      </c>
      <c r="AI24" s="40" t="str">
        <f t="shared" si="9"/>
        <v>FAIL</v>
      </c>
      <c r="AJ24" s="40">
        <f t="shared" si="10"/>
        <v>0</v>
      </c>
      <c r="AK24" s="40">
        <f t="shared" si="11"/>
        <v>0</v>
      </c>
      <c r="AL24" s="11"/>
      <c r="AM24" s="16"/>
    </row>
    <row r="25" spans="1:39" ht="21.95" customHeight="1">
      <c r="A25" s="108">
        <v>21</v>
      </c>
      <c r="B25" s="40" t="s">
        <v>217</v>
      </c>
      <c r="C25" s="39" t="s">
        <v>218</v>
      </c>
      <c r="D25" s="40">
        <v>40</v>
      </c>
      <c r="E25" s="58">
        <v>44</v>
      </c>
      <c r="F25" s="59">
        <v>26</v>
      </c>
      <c r="G25" s="59">
        <v>51</v>
      </c>
      <c r="H25" s="59">
        <v>57</v>
      </c>
      <c r="I25" s="57">
        <v>58</v>
      </c>
      <c r="J25" s="57">
        <v>49</v>
      </c>
      <c r="K25" s="57">
        <v>39</v>
      </c>
      <c r="L25" s="57">
        <v>25</v>
      </c>
      <c r="M25" s="57">
        <v>43</v>
      </c>
      <c r="N25" s="40">
        <f t="shared" si="0"/>
        <v>432</v>
      </c>
      <c r="O25" s="48">
        <f t="shared" si="4"/>
        <v>57.6</v>
      </c>
      <c r="P25" s="40" t="str">
        <f t="shared" si="1"/>
        <v>PASS</v>
      </c>
      <c r="Q25" s="40" t="str">
        <f t="shared" si="13"/>
        <v>HIGHER SECOND CLASS</v>
      </c>
      <c r="R25" s="49">
        <f t="shared" si="5"/>
        <v>0</v>
      </c>
      <c r="S25" s="49">
        <f t="shared" si="6"/>
        <v>0</v>
      </c>
      <c r="T25" s="40"/>
      <c r="U25" s="50"/>
      <c r="V25" s="50"/>
      <c r="W25" s="50"/>
      <c r="X25" s="50"/>
      <c r="Y25" s="50"/>
      <c r="Z25" s="50"/>
      <c r="AA25" s="50"/>
      <c r="AB25" s="50"/>
      <c r="AC25" s="50"/>
      <c r="AD25" s="40">
        <f t="shared" si="2"/>
        <v>0</v>
      </c>
      <c r="AE25" s="40">
        <f t="shared" si="3"/>
        <v>432</v>
      </c>
      <c r="AF25" s="39"/>
      <c r="AG25" s="48">
        <f t="shared" si="7"/>
        <v>28.8</v>
      </c>
      <c r="AH25" s="40" t="str">
        <f t="shared" si="8"/>
        <v>FAIL</v>
      </c>
      <c r="AI25" s="40" t="str">
        <f t="shared" si="9"/>
        <v>FAIL</v>
      </c>
      <c r="AJ25" s="40">
        <f t="shared" si="10"/>
        <v>0</v>
      </c>
      <c r="AK25" s="40">
        <f t="shared" si="11"/>
        <v>0</v>
      </c>
      <c r="AL25" s="11"/>
      <c r="AM25" s="16"/>
    </row>
    <row r="26" spans="1:39" ht="21.95" customHeight="1">
      <c r="A26" s="108">
        <v>22</v>
      </c>
      <c r="B26" s="40" t="s">
        <v>219</v>
      </c>
      <c r="C26" s="39" t="s">
        <v>220</v>
      </c>
      <c r="D26" s="40">
        <v>42</v>
      </c>
      <c r="E26" s="56">
        <v>39</v>
      </c>
      <c r="F26" s="57">
        <v>36</v>
      </c>
      <c r="G26" s="57">
        <v>56</v>
      </c>
      <c r="H26" s="57">
        <v>50</v>
      </c>
      <c r="I26" s="57">
        <v>46</v>
      </c>
      <c r="J26" s="57">
        <v>48</v>
      </c>
      <c r="K26" s="57">
        <v>30</v>
      </c>
      <c r="L26" s="57">
        <v>34</v>
      </c>
      <c r="M26" s="57">
        <v>37</v>
      </c>
      <c r="N26" s="40">
        <f t="shared" si="0"/>
        <v>418</v>
      </c>
      <c r="O26" s="48">
        <f t="shared" si="4"/>
        <v>55.733333333333334</v>
      </c>
      <c r="P26" s="40" t="str">
        <f t="shared" si="1"/>
        <v>PASS</v>
      </c>
      <c r="Q26" s="40" t="str">
        <f t="shared" si="13"/>
        <v>HIGHER SECOND CLASS</v>
      </c>
      <c r="R26" s="49">
        <f t="shared" si="5"/>
        <v>0</v>
      </c>
      <c r="S26" s="49">
        <f t="shared" si="6"/>
        <v>0</v>
      </c>
      <c r="T26" s="40"/>
      <c r="U26" s="50"/>
      <c r="V26" s="50"/>
      <c r="W26" s="50"/>
      <c r="X26" s="50"/>
      <c r="Y26" s="50"/>
      <c r="Z26" s="50"/>
      <c r="AA26" s="50"/>
      <c r="AB26" s="50"/>
      <c r="AC26" s="50"/>
      <c r="AD26" s="40">
        <f t="shared" si="2"/>
        <v>0</v>
      </c>
      <c r="AE26" s="40">
        <f t="shared" si="3"/>
        <v>418</v>
      </c>
      <c r="AF26" s="39"/>
      <c r="AG26" s="48">
        <f t="shared" si="7"/>
        <v>27.866666666666667</v>
      </c>
      <c r="AH26" s="40" t="str">
        <f t="shared" si="8"/>
        <v>FAIL</v>
      </c>
      <c r="AI26" s="40" t="str">
        <f t="shared" si="9"/>
        <v>FAIL</v>
      </c>
      <c r="AJ26" s="40">
        <f t="shared" si="10"/>
        <v>0</v>
      </c>
      <c r="AK26" s="40">
        <f t="shared" si="11"/>
        <v>0</v>
      </c>
      <c r="AL26" s="11"/>
      <c r="AM26" s="16"/>
    </row>
    <row r="27" spans="1:39" ht="21.95" customHeight="1">
      <c r="A27" s="108">
        <v>23</v>
      </c>
      <c r="B27" s="40" t="s">
        <v>150</v>
      </c>
      <c r="C27" s="39" t="s">
        <v>221</v>
      </c>
      <c r="D27" s="40">
        <v>46</v>
      </c>
      <c r="E27" s="56">
        <v>38</v>
      </c>
      <c r="F27" s="57">
        <v>44</v>
      </c>
      <c r="G27" s="57">
        <v>62</v>
      </c>
      <c r="H27" s="57">
        <v>59</v>
      </c>
      <c r="I27" s="57">
        <v>57</v>
      </c>
      <c r="J27" s="57">
        <v>63</v>
      </c>
      <c r="K27" s="57">
        <v>35</v>
      </c>
      <c r="L27" s="57">
        <v>34</v>
      </c>
      <c r="M27" s="57">
        <v>40</v>
      </c>
      <c r="N27" s="40">
        <f t="shared" si="0"/>
        <v>478</v>
      </c>
      <c r="O27" s="48">
        <f t="shared" si="4"/>
        <v>63.733333333333334</v>
      </c>
      <c r="P27" s="40" t="str">
        <f t="shared" si="1"/>
        <v>PASS</v>
      </c>
      <c r="Q27" s="40" t="str">
        <f t="shared" si="13"/>
        <v>FIRST CLASS</v>
      </c>
      <c r="R27" s="49">
        <f t="shared" si="5"/>
        <v>0</v>
      </c>
      <c r="S27" s="49">
        <f t="shared" si="6"/>
        <v>0</v>
      </c>
      <c r="T27" s="40"/>
      <c r="U27" s="50"/>
      <c r="V27" s="50"/>
      <c r="W27" s="50"/>
      <c r="X27" s="50"/>
      <c r="Y27" s="50"/>
      <c r="Z27" s="50"/>
      <c r="AA27" s="50"/>
      <c r="AB27" s="50"/>
      <c r="AC27" s="50"/>
      <c r="AD27" s="40">
        <f t="shared" si="2"/>
        <v>0</v>
      </c>
      <c r="AE27" s="40">
        <f t="shared" si="3"/>
        <v>478</v>
      </c>
      <c r="AF27" s="39"/>
      <c r="AG27" s="48">
        <f t="shared" si="7"/>
        <v>31.866666666666667</v>
      </c>
      <c r="AH27" s="40" t="str">
        <f t="shared" si="8"/>
        <v>FAIL</v>
      </c>
      <c r="AI27" s="40" t="str">
        <f t="shared" si="9"/>
        <v>FAIL</v>
      </c>
      <c r="AJ27" s="40">
        <f t="shared" si="10"/>
        <v>0</v>
      </c>
      <c r="AK27" s="40">
        <f t="shared" si="11"/>
        <v>0</v>
      </c>
      <c r="AL27" s="11"/>
      <c r="AM27" s="16"/>
    </row>
    <row r="28" spans="1:39" ht="21.95" customHeight="1">
      <c r="A28" s="108">
        <v>24</v>
      </c>
      <c r="B28" s="40" t="s">
        <v>188</v>
      </c>
      <c r="C28" s="39" t="s">
        <v>222</v>
      </c>
      <c r="D28" s="40">
        <v>42</v>
      </c>
      <c r="E28" s="58">
        <v>40</v>
      </c>
      <c r="F28" s="59">
        <v>42</v>
      </c>
      <c r="G28" s="59">
        <v>49</v>
      </c>
      <c r="H28" s="59">
        <v>62</v>
      </c>
      <c r="I28" s="57">
        <v>60</v>
      </c>
      <c r="J28" s="57">
        <v>57</v>
      </c>
      <c r="K28" s="57">
        <v>38</v>
      </c>
      <c r="L28" s="57">
        <v>32</v>
      </c>
      <c r="M28" s="57" t="s">
        <v>261</v>
      </c>
      <c r="N28" s="40">
        <f t="shared" si="0"/>
        <v>422</v>
      </c>
      <c r="O28" s="48">
        <f t="shared" si="4"/>
        <v>56.266666666666666</v>
      </c>
      <c r="P28" s="40" t="str">
        <f t="shared" si="1"/>
        <v>PASS</v>
      </c>
      <c r="Q28" s="40" t="str">
        <f t="shared" si="13"/>
        <v>HIGHER SECOND CLASS</v>
      </c>
      <c r="R28" s="49">
        <f t="shared" si="5"/>
        <v>0</v>
      </c>
      <c r="S28" s="49">
        <f t="shared" si="6"/>
        <v>1</v>
      </c>
      <c r="T28" s="40"/>
      <c r="U28" s="50"/>
      <c r="V28" s="50"/>
      <c r="W28" s="50"/>
      <c r="X28" s="50"/>
      <c r="Y28" s="50"/>
      <c r="Z28" s="50"/>
      <c r="AA28" s="50"/>
      <c r="AB28" s="50"/>
      <c r="AC28" s="50"/>
      <c r="AD28" s="40">
        <f t="shared" si="2"/>
        <v>0</v>
      </c>
      <c r="AE28" s="40">
        <f t="shared" si="3"/>
        <v>422</v>
      </c>
      <c r="AF28" s="39"/>
      <c r="AG28" s="48">
        <f t="shared" si="7"/>
        <v>28.133333333333333</v>
      </c>
      <c r="AH28" s="40" t="str">
        <f t="shared" si="8"/>
        <v>FAIL</v>
      </c>
      <c r="AI28" s="40" t="str">
        <f t="shared" si="9"/>
        <v>FAIL</v>
      </c>
      <c r="AJ28" s="40">
        <f t="shared" si="10"/>
        <v>0</v>
      </c>
      <c r="AK28" s="40">
        <f t="shared" si="11"/>
        <v>0</v>
      </c>
      <c r="AL28" s="11"/>
      <c r="AM28" s="16"/>
    </row>
    <row r="29" spans="1:39" ht="21.95" customHeight="1">
      <c r="A29" s="108">
        <v>25</v>
      </c>
      <c r="B29" s="40" t="s">
        <v>151</v>
      </c>
      <c r="C29" s="39" t="s">
        <v>223</v>
      </c>
      <c r="D29" s="40">
        <v>31</v>
      </c>
      <c r="E29" s="56">
        <v>41</v>
      </c>
      <c r="F29" s="57">
        <v>22</v>
      </c>
      <c r="G29" s="57">
        <v>60</v>
      </c>
      <c r="H29" s="57">
        <v>44</v>
      </c>
      <c r="I29" s="57">
        <v>47</v>
      </c>
      <c r="J29" s="57">
        <v>55</v>
      </c>
      <c r="K29" s="57">
        <v>40</v>
      </c>
      <c r="L29" s="57">
        <v>38</v>
      </c>
      <c r="M29" s="57">
        <v>40</v>
      </c>
      <c r="N29" s="40">
        <f t="shared" si="0"/>
        <v>418</v>
      </c>
      <c r="O29" s="48">
        <f t="shared" si="4"/>
        <v>55.733333333333334</v>
      </c>
      <c r="P29" s="40" t="str">
        <f t="shared" si="1"/>
        <v>PASS</v>
      </c>
      <c r="Q29" s="40" t="str">
        <f t="shared" si="13"/>
        <v>HIGHER SECOND CLASS</v>
      </c>
      <c r="R29" s="49">
        <f t="shared" si="5"/>
        <v>1</v>
      </c>
      <c r="S29" s="49">
        <f t="shared" si="6"/>
        <v>0</v>
      </c>
      <c r="T29" s="40"/>
      <c r="U29" s="50"/>
      <c r="V29" s="50"/>
      <c r="W29" s="50"/>
      <c r="X29" s="50"/>
      <c r="Y29" s="50"/>
      <c r="Z29" s="50"/>
      <c r="AA29" s="50"/>
      <c r="AB29" s="50"/>
      <c r="AC29" s="50"/>
      <c r="AD29" s="40">
        <f t="shared" si="2"/>
        <v>0</v>
      </c>
      <c r="AE29" s="40">
        <f t="shared" si="3"/>
        <v>418</v>
      </c>
      <c r="AF29" s="39"/>
      <c r="AG29" s="48">
        <f t="shared" si="7"/>
        <v>27.866666666666667</v>
      </c>
      <c r="AH29" s="40" t="str">
        <f t="shared" si="8"/>
        <v>FAIL</v>
      </c>
      <c r="AI29" s="40" t="str">
        <f t="shared" si="9"/>
        <v>FAIL</v>
      </c>
      <c r="AJ29" s="40">
        <f t="shared" si="10"/>
        <v>0</v>
      </c>
      <c r="AK29" s="40">
        <f t="shared" si="11"/>
        <v>0</v>
      </c>
      <c r="AL29" s="11"/>
      <c r="AM29" s="16"/>
    </row>
    <row r="30" spans="1:39" ht="21.95" customHeight="1">
      <c r="A30" s="108">
        <v>26</v>
      </c>
      <c r="B30" s="40" t="s">
        <v>152</v>
      </c>
      <c r="C30" s="39" t="s">
        <v>224</v>
      </c>
      <c r="D30" s="40">
        <v>44</v>
      </c>
      <c r="E30" s="56">
        <v>39</v>
      </c>
      <c r="F30" s="57">
        <v>10</v>
      </c>
      <c r="G30" s="57">
        <v>66</v>
      </c>
      <c r="H30" s="57">
        <v>62</v>
      </c>
      <c r="I30" s="57">
        <v>56</v>
      </c>
      <c r="J30" s="57">
        <v>65</v>
      </c>
      <c r="K30" s="57">
        <v>39</v>
      </c>
      <c r="L30" s="57">
        <v>39</v>
      </c>
      <c r="M30" s="57">
        <v>41</v>
      </c>
      <c r="N30" s="40">
        <f t="shared" si="0"/>
        <v>461</v>
      </c>
      <c r="O30" s="48">
        <f t="shared" si="4"/>
        <v>61.466666666666669</v>
      </c>
      <c r="P30" s="40" t="str">
        <f t="shared" si="1"/>
        <v>FAIL</v>
      </c>
      <c r="Q30" s="40" t="str">
        <f t="shared" si="13"/>
        <v>FAIL</v>
      </c>
      <c r="R30" s="49">
        <f t="shared" si="5"/>
        <v>0</v>
      </c>
      <c r="S30" s="49">
        <f t="shared" si="6"/>
        <v>1</v>
      </c>
      <c r="T30" s="40"/>
      <c r="U30" s="50"/>
      <c r="V30" s="50"/>
      <c r="W30" s="50"/>
      <c r="X30" s="50"/>
      <c r="Y30" s="50"/>
      <c r="Z30" s="50"/>
      <c r="AA30" s="50"/>
      <c r="AB30" s="50"/>
      <c r="AC30" s="50"/>
      <c r="AD30" s="40">
        <f t="shared" si="2"/>
        <v>0</v>
      </c>
      <c r="AE30" s="40">
        <f t="shared" si="3"/>
        <v>461</v>
      </c>
      <c r="AF30" s="39"/>
      <c r="AG30" s="48">
        <f t="shared" si="7"/>
        <v>30.733333333333334</v>
      </c>
      <c r="AH30" s="40" t="str">
        <f t="shared" si="8"/>
        <v>FAIL</v>
      </c>
      <c r="AI30" s="40" t="str">
        <f t="shared" si="9"/>
        <v>FAIL</v>
      </c>
      <c r="AJ30" s="40">
        <f t="shared" si="10"/>
        <v>0</v>
      </c>
      <c r="AK30" s="40">
        <f t="shared" si="11"/>
        <v>0</v>
      </c>
      <c r="AL30" s="11"/>
      <c r="AM30" s="16"/>
    </row>
    <row r="31" spans="1:39" ht="21.95" customHeight="1">
      <c r="A31" s="108">
        <v>27</v>
      </c>
      <c r="B31" s="40" t="s">
        <v>153</v>
      </c>
      <c r="C31" s="39" t="s">
        <v>225</v>
      </c>
      <c r="D31" s="40">
        <v>40</v>
      </c>
      <c r="E31" s="58">
        <v>35</v>
      </c>
      <c r="F31" s="59">
        <v>20</v>
      </c>
      <c r="G31" s="59">
        <v>52</v>
      </c>
      <c r="H31" s="59">
        <v>55</v>
      </c>
      <c r="I31" s="57">
        <v>55</v>
      </c>
      <c r="J31" s="57">
        <v>49</v>
      </c>
      <c r="K31" s="57">
        <v>37</v>
      </c>
      <c r="L31" s="57">
        <v>22</v>
      </c>
      <c r="M31" s="57">
        <v>29</v>
      </c>
      <c r="N31" s="40">
        <f t="shared" si="0"/>
        <v>394</v>
      </c>
      <c r="O31" s="48">
        <f t="shared" si="4"/>
        <v>52.533333333333331</v>
      </c>
      <c r="P31" s="40" t="str">
        <f t="shared" si="1"/>
        <v>PASS</v>
      </c>
      <c r="Q31" s="40" t="str">
        <f t="shared" si="13"/>
        <v>SECOND CLASS</v>
      </c>
      <c r="R31" s="49">
        <f t="shared" si="5"/>
        <v>0</v>
      </c>
      <c r="S31" s="49">
        <f t="shared" si="6"/>
        <v>0</v>
      </c>
      <c r="T31" s="40"/>
      <c r="U31" s="50"/>
      <c r="V31" s="50"/>
      <c r="W31" s="50"/>
      <c r="X31" s="50"/>
      <c r="Y31" s="50"/>
      <c r="Z31" s="50"/>
      <c r="AA31" s="50"/>
      <c r="AB31" s="50"/>
      <c r="AC31" s="50"/>
      <c r="AD31" s="40">
        <f t="shared" si="2"/>
        <v>0</v>
      </c>
      <c r="AE31" s="40">
        <f t="shared" ref="AE31:AE53" si="14">AD31+N31</f>
        <v>394</v>
      </c>
      <c r="AF31" s="39"/>
      <c r="AG31" s="48">
        <f t="shared" si="7"/>
        <v>26.266666666666666</v>
      </c>
      <c r="AH31" s="40" t="str">
        <f t="shared" si="8"/>
        <v>FAIL</v>
      </c>
      <c r="AI31" s="40" t="str">
        <f t="shared" si="9"/>
        <v>FAIL</v>
      </c>
      <c r="AJ31" s="40">
        <f t="shared" si="10"/>
        <v>0</v>
      </c>
      <c r="AK31" s="40">
        <f t="shared" si="11"/>
        <v>0</v>
      </c>
      <c r="AL31" s="11"/>
      <c r="AM31" s="16"/>
    </row>
    <row r="32" spans="1:39" ht="21.95" customHeight="1">
      <c r="A32" s="108">
        <v>28</v>
      </c>
      <c r="B32" s="40" t="s">
        <v>154</v>
      </c>
      <c r="C32" s="39" t="s">
        <v>226</v>
      </c>
      <c r="D32" s="40">
        <v>43</v>
      </c>
      <c r="E32" s="58">
        <v>40</v>
      </c>
      <c r="F32" s="59">
        <v>25</v>
      </c>
      <c r="G32" s="59">
        <v>62</v>
      </c>
      <c r="H32" s="59">
        <v>57</v>
      </c>
      <c r="I32" s="57">
        <v>56</v>
      </c>
      <c r="J32" s="57">
        <v>44</v>
      </c>
      <c r="K32" s="57">
        <v>36</v>
      </c>
      <c r="L32" s="57">
        <v>32</v>
      </c>
      <c r="M32" s="57">
        <v>30</v>
      </c>
      <c r="N32" s="40">
        <f t="shared" si="0"/>
        <v>425</v>
      </c>
      <c r="O32" s="48">
        <f t="shared" si="4"/>
        <v>56.666666666666664</v>
      </c>
      <c r="P32" s="40" t="str">
        <f t="shared" si="1"/>
        <v>PASS</v>
      </c>
      <c r="Q32" s="40" t="str">
        <f t="shared" si="13"/>
        <v>HIGHER SECOND CLASS</v>
      </c>
      <c r="R32" s="49">
        <f t="shared" si="5"/>
        <v>0</v>
      </c>
      <c r="S32" s="49">
        <f t="shared" si="6"/>
        <v>0</v>
      </c>
      <c r="T32" s="40"/>
      <c r="U32" s="50"/>
      <c r="V32" s="50"/>
      <c r="W32" s="50"/>
      <c r="X32" s="50"/>
      <c r="Y32" s="50"/>
      <c r="Z32" s="50"/>
      <c r="AA32" s="50"/>
      <c r="AB32" s="50"/>
      <c r="AC32" s="50"/>
      <c r="AD32" s="40">
        <f t="shared" si="2"/>
        <v>0</v>
      </c>
      <c r="AE32" s="40">
        <f t="shared" si="14"/>
        <v>425</v>
      </c>
      <c r="AF32" s="39"/>
      <c r="AG32" s="48">
        <f t="shared" si="7"/>
        <v>28.333333333333332</v>
      </c>
      <c r="AH32" s="40" t="str">
        <f t="shared" si="8"/>
        <v>FAIL</v>
      </c>
      <c r="AI32" s="40" t="str">
        <f t="shared" si="9"/>
        <v>FAIL</v>
      </c>
      <c r="AJ32" s="40">
        <f t="shared" si="10"/>
        <v>0</v>
      </c>
      <c r="AK32" s="40">
        <f t="shared" si="11"/>
        <v>0</v>
      </c>
      <c r="AL32" s="11"/>
      <c r="AM32" s="16"/>
    </row>
    <row r="33" spans="1:39" ht="21.95" customHeight="1">
      <c r="A33" s="108">
        <v>29</v>
      </c>
      <c r="B33" s="40" t="s">
        <v>155</v>
      </c>
      <c r="C33" s="39" t="s">
        <v>227</v>
      </c>
      <c r="D33" s="40">
        <v>49</v>
      </c>
      <c r="E33" s="58">
        <v>38</v>
      </c>
      <c r="F33" s="59">
        <v>25</v>
      </c>
      <c r="G33" s="59">
        <v>55</v>
      </c>
      <c r="H33" s="59">
        <v>62</v>
      </c>
      <c r="I33" s="57">
        <v>57</v>
      </c>
      <c r="J33" s="57">
        <v>54</v>
      </c>
      <c r="K33" s="57">
        <v>37</v>
      </c>
      <c r="L33" s="57">
        <v>27</v>
      </c>
      <c r="M33" s="57">
        <v>30</v>
      </c>
      <c r="N33" s="40">
        <f t="shared" ref="N33:N56" si="15">SUM(C33:M33)</f>
        <v>434</v>
      </c>
      <c r="O33" s="48">
        <f t="shared" si="4"/>
        <v>57.866666666666667</v>
      </c>
      <c r="P33" s="40" t="str">
        <f t="shared" ref="P33:P56" si="16">IF(AND(C33&gt;=40,E33&gt;=20,F33&gt;=20,G33&gt;=40,H33&gt;=40,I33&gt;=40,J33&gt;=40,K33&gt;=20,L33&gt;=20,M33&gt;=20),"PASS","FAIL")</f>
        <v>PASS</v>
      </c>
      <c r="Q33" s="40" t="str">
        <f t="shared" si="13"/>
        <v>HIGHER SECOND CLASS</v>
      </c>
      <c r="R33" s="49">
        <f t="shared" si="5"/>
        <v>0</v>
      </c>
      <c r="S33" s="49">
        <f t="shared" si="6"/>
        <v>0</v>
      </c>
      <c r="T33" s="40"/>
      <c r="U33" s="50"/>
      <c r="V33" s="50"/>
      <c r="W33" s="50"/>
      <c r="X33" s="50"/>
      <c r="Y33" s="50"/>
      <c r="Z33" s="50"/>
      <c r="AA33" s="50"/>
      <c r="AB33" s="50"/>
      <c r="AC33" s="50"/>
      <c r="AD33" s="40">
        <f t="shared" si="2"/>
        <v>0</v>
      </c>
      <c r="AE33" s="40">
        <f t="shared" si="14"/>
        <v>434</v>
      </c>
      <c r="AF33" s="39"/>
      <c r="AG33" s="48">
        <f t="shared" si="7"/>
        <v>28.933333333333334</v>
      </c>
      <c r="AH33" s="40" t="str">
        <f t="shared" si="8"/>
        <v>FAIL</v>
      </c>
      <c r="AI33" s="40" t="str">
        <f t="shared" si="9"/>
        <v>FAIL</v>
      </c>
      <c r="AJ33" s="40">
        <f t="shared" si="10"/>
        <v>0</v>
      </c>
      <c r="AK33" s="40">
        <f t="shared" si="11"/>
        <v>0</v>
      </c>
      <c r="AL33" s="11"/>
      <c r="AM33" s="16"/>
    </row>
    <row r="34" spans="1:39" ht="21.95" customHeight="1">
      <c r="A34" s="108">
        <v>30</v>
      </c>
      <c r="B34" s="40" t="s">
        <v>156</v>
      </c>
      <c r="C34" s="39" t="s">
        <v>228</v>
      </c>
      <c r="D34" s="40">
        <v>48</v>
      </c>
      <c r="E34" s="58">
        <v>39</v>
      </c>
      <c r="F34" s="59">
        <v>22</v>
      </c>
      <c r="G34" s="59">
        <v>45</v>
      </c>
      <c r="H34" s="59">
        <v>53</v>
      </c>
      <c r="I34" s="57">
        <v>43</v>
      </c>
      <c r="J34" s="57">
        <v>41</v>
      </c>
      <c r="K34" s="57">
        <v>38</v>
      </c>
      <c r="L34" s="57">
        <v>35</v>
      </c>
      <c r="M34" s="57">
        <v>42</v>
      </c>
      <c r="N34" s="40">
        <f t="shared" si="15"/>
        <v>406</v>
      </c>
      <c r="O34" s="48">
        <f t="shared" si="4"/>
        <v>54.133333333333333</v>
      </c>
      <c r="P34" s="40" t="str">
        <f t="shared" si="16"/>
        <v>PASS</v>
      </c>
      <c r="Q34" s="40" t="str">
        <f t="shared" si="13"/>
        <v>SECOND CLASS</v>
      </c>
      <c r="R34" s="49">
        <f t="shared" si="5"/>
        <v>0</v>
      </c>
      <c r="S34" s="49">
        <f t="shared" si="6"/>
        <v>0</v>
      </c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0">
        <f t="shared" si="2"/>
        <v>0</v>
      </c>
      <c r="AE34" s="40">
        <f t="shared" si="14"/>
        <v>406</v>
      </c>
      <c r="AF34" s="39"/>
      <c r="AG34" s="48">
        <f t="shared" si="7"/>
        <v>27.066666666666666</v>
      </c>
      <c r="AH34" s="40" t="str">
        <f t="shared" si="8"/>
        <v>FAIL</v>
      </c>
      <c r="AI34" s="40" t="str">
        <f t="shared" si="9"/>
        <v>FAIL</v>
      </c>
      <c r="AJ34" s="40">
        <f t="shared" si="10"/>
        <v>0</v>
      </c>
      <c r="AK34" s="40">
        <f t="shared" si="11"/>
        <v>0</v>
      </c>
      <c r="AL34" s="11"/>
      <c r="AM34" s="16"/>
    </row>
    <row r="35" spans="1:39" ht="21.95" customHeight="1">
      <c r="A35" s="108">
        <v>31</v>
      </c>
      <c r="B35" s="40" t="s">
        <v>157</v>
      </c>
      <c r="C35" s="39" t="s">
        <v>229</v>
      </c>
      <c r="D35" s="40">
        <v>59</v>
      </c>
      <c r="E35" s="56">
        <v>44</v>
      </c>
      <c r="F35" s="57">
        <v>40</v>
      </c>
      <c r="G35" s="57">
        <v>53</v>
      </c>
      <c r="H35" s="57">
        <v>64</v>
      </c>
      <c r="I35" s="57">
        <v>50</v>
      </c>
      <c r="J35" s="57">
        <v>50</v>
      </c>
      <c r="K35" s="57">
        <v>41</v>
      </c>
      <c r="L35" s="57">
        <v>40</v>
      </c>
      <c r="M35" s="57">
        <v>44</v>
      </c>
      <c r="N35" s="40">
        <f t="shared" si="15"/>
        <v>485</v>
      </c>
      <c r="O35" s="48">
        <f t="shared" si="4"/>
        <v>64.666666666666671</v>
      </c>
      <c r="P35" s="40" t="str">
        <f t="shared" si="16"/>
        <v>PASS</v>
      </c>
      <c r="Q35" s="40" t="str">
        <f t="shared" si="13"/>
        <v>FIRST CLASS</v>
      </c>
      <c r="R35" s="49">
        <f t="shared" si="5"/>
        <v>0</v>
      </c>
      <c r="S35" s="49">
        <f t="shared" si="6"/>
        <v>0</v>
      </c>
      <c r="T35" s="40"/>
      <c r="U35" s="50"/>
      <c r="V35" s="50"/>
      <c r="W35" s="50"/>
      <c r="X35" s="50"/>
      <c r="Y35" s="50"/>
      <c r="Z35" s="50"/>
      <c r="AA35" s="50"/>
      <c r="AB35" s="50"/>
      <c r="AC35" s="50"/>
      <c r="AD35" s="40">
        <f t="shared" si="2"/>
        <v>0</v>
      </c>
      <c r="AE35" s="40">
        <f t="shared" si="14"/>
        <v>485</v>
      </c>
      <c r="AF35" s="39"/>
      <c r="AG35" s="48">
        <f t="shared" si="7"/>
        <v>32.333333333333336</v>
      </c>
      <c r="AH35" s="40" t="str">
        <f t="shared" si="8"/>
        <v>FAIL</v>
      </c>
      <c r="AI35" s="40" t="str">
        <f t="shared" si="9"/>
        <v>FAIL</v>
      </c>
      <c r="AJ35" s="40">
        <f t="shared" si="10"/>
        <v>0</v>
      </c>
      <c r="AK35" s="40">
        <f t="shared" si="11"/>
        <v>0</v>
      </c>
      <c r="AL35" s="11"/>
      <c r="AM35" s="16"/>
    </row>
    <row r="36" spans="1:39" ht="21.95" customHeight="1">
      <c r="A36" s="108">
        <v>32</v>
      </c>
      <c r="B36" s="40" t="s">
        <v>158</v>
      </c>
      <c r="C36" s="39" t="s">
        <v>230</v>
      </c>
      <c r="D36" s="58">
        <v>54</v>
      </c>
      <c r="E36" s="59">
        <v>38</v>
      </c>
      <c r="F36" s="59">
        <v>37</v>
      </c>
      <c r="G36" s="59">
        <v>58</v>
      </c>
      <c r="H36" s="57">
        <v>50</v>
      </c>
      <c r="I36" s="57">
        <v>52</v>
      </c>
      <c r="J36" s="57">
        <v>43</v>
      </c>
      <c r="K36" s="57">
        <v>30</v>
      </c>
      <c r="L36" s="57">
        <v>25</v>
      </c>
      <c r="M36" s="1">
        <v>36</v>
      </c>
      <c r="N36" s="40">
        <f>SUM(C36:M36)</f>
        <v>423</v>
      </c>
      <c r="O36" s="48">
        <f t="shared" si="4"/>
        <v>56.4</v>
      </c>
      <c r="P36" s="40" t="str">
        <f>IF(AND(C36&gt;=40,D36&gt;=20,E36&gt;=20,F36&gt;=40,G36&gt;=40,H36&gt;=40,I36&gt;=40,J36&gt;=20,K36&gt;=20,L36&gt;=20),"PASS","FAIL")</f>
        <v>FAIL</v>
      </c>
      <c r="Q36" s="40" t="str">
        <f t="shared" si="13"/>
        <v>FAIL</v>
      </c>
      <c r="R36" s="49">
        <f t="shared" si="5"/>
        <v>0</v>
      </c>
      <c r="S36" s="49">
        <f t="shared" si="6"/>
        <v>0</v>
      </c>
      <c r="T36" s="40"/>
      <c r="U36" s="50"/>
      <c r="V36" s="50"/>
      <c r="W36" s="50"/>
      <c r="X36" s="50"/>
      <c r="Y36" s="50"/>
      <c r="Z36" s="50"/>
      <c r="AA36" s="50"/>
      <c r="AB36" s="50"/>
      <c r="AC36" s="50"/>
      <c r="AD36" s="40">
        <f t="shared" si="2"/>
        <v>0</v>
      </c>
      <c r="AE36" s="40">
        <f t="shared" si="14"/>
        <v>423</v>
      </c>
      <c r="AF36" s="39"/>
      <c r="AG36" s="48">
        <f t="shared" si="7"/>
        <v>28.2</v>
      </c>
      <c r="AH36" s="40" t="str">
        <f t="shared" si="8"/>
        <v>FAIL</v>
      </c>
      <c r="AI36" s="40" t="str">
        <f t="shared" si="9"/>
        <v>FAIL</v>
      </c>
      <c r="AJ36" s="40">
        <f t="shared" si="10"/>
        <v>0</v>
      </c>
      <c r="AK36" s="40">
        <f t="shared" si="11"/>
        <v>0</v>
      </c>
      <c r="AL36" s="11"/>
      <c r="AM36" s="16"/>
    </row>
    <row r="37" spans="1:39" ht="21.95" customHeight="1">
      <c r="A37" s="108">
        <v>33</v>
      </c>
      <c r="B37" s="40" t="s">
        <v>159</v>
      </c>
      <c r="C37" s="39" t="s">
        <v>231</v>
      </c>
      <c r="D37" s="40">
        <v>55</v>
      </c>
      <c r="E37" s="58">
        <v>35</v>
      </c>
      <c r="F37" s="59">
        <v>20</v>
      </c>
      <c r="G37" s="59">
        <v>66</v>
      </c>
      <c r="H37" s="59">
        <v>71</v>
      </c>
      <c r="I37" s="57">
        <v>56</v>
      </c>
      <c r="J37" s="57">
        <v>53</v>
      </c>
      <c r="K37" s="57">
        <v>29</v>
      </c>
      <c r="L37" s="57">
        <v>32</v>
      </c>
      <c r="M37" s="57">
        <v>43</v>
      </c>
      <c r="N37" s="40">
        <f t="shared" si="15"/>
        <v>460</v>
      </c>
      <c r="O37" s="48">
        <f t="shared" si="4"/>
        <v>61.333333333333336</v>
      </c>
      <c r="P37" s="40" t="str">
        <f t="shared" si="16"/>
        <v>PASS</v>
      </c>
      <c r="Q37" s="40" t="str">
        <f t="shared" si="13"/>
        <v>FIRST CLASS</v>
      </c>
      <c r="R37" s="49">
        <f t="shared" si="5"/>
        <v>0</v>
      </c>
      <c r="S37" s="49">
        <f t="shared" si="6"/>
        <v>0</v>
      </c>
      <c r="T37" s="40"/>
      <c r="U37" s="50"/>
      <c r="V37" s="50"/>
      <c r="W37" s="50"/>
      <c r="X37" s="50"/>
      <c r="Y37" s="50"/>
      <c r="Z37" s="50"/>
      <c r="AA37" s="50"/>
      <c r="AB37" s="50"/>
      <c r="AC37" s="50"/>
      <c r="AD37" s="40">
        <f t="shared" si="2"/>
        <v>0</v>
      </c>
      <c r="AE37" s="40">
        <f t="shared" si="14"/>
        <v>460</v>
      </c>
      <c r="AF37" s="39"/>
      <c r="AG37" s="48">
        <f t="shared" si="7"/>
        <v>30.666666666666668</v>
      </c>
      <c r="AH37" s="40" t="str">
        <f t="shared" si="8"/>
        <v>FAIL</v>
      </c>
      <c r="AI37" s="40" t="str">
        <f t="shared" si="9"/>
        <v>FAIL</v>
      </c>
      <c r="AJ37" s="40">
        <f t="shared" si="10"/>
        <v>0</v>
      </c>
      <c r="AK37" s="40">
        <f t="shared" si="11"/>
        <v>0</v>
      </c>
      <c r="AL37" s="11"/>
      <c r="AM37" s="16"/>
    </row>
    <row r="38" spans="1:39" ht="21.95" customHeight="1">
      <c r="A38" s="108">
        <v>34</v>
      </c>
      <c r="B38" s="40" t="s">
        <v>160</v>
      </c>
      <c r="C38" s="39" t="s">
        <v>232</v>
      </c>
      <c r="D38" s="40">
        <v>52</v>
      </c>
      <c r="E38" s="56">
        <v>38</v>
      </c>
      <c r="F38" s="57">
        <v>25</v>
      </c>
      <c r="G38" s="57">
        <v>50</v>
      </c>
      <c r="H38" s="57">
        <v>61</v>
      </c>
      <c r="I38" s="66">
        <v>54</v>
      </c>
      <c r="J38" s="57">
        <v>47</v>
      </c>
      <c r="K38" s="57">
        <v>33</v>
      </c>
      <c r="L38" s="57">
        <v>27</v>
      </c>
      <c r="M38" s="57">
        <v>35</v>
      </c>
      <c r="N38" s="40">
        <f t="shared" si="15"/>
        <v>422</v>
      </c>
      <c r="O38" s="48">
        <f t="shared" si="4"/>
        <v>56.266666666666666</v>
      </c>
      <c r="P38" s="40" t="str">
        <f t="shared" si="16"/>
        <v>PASS</v>
      </c>
      <c r="Q38" s="40" t="str">
        <f t="shared" si="13"/>
        <v>HIGHER SECOND CLASS</v>
      </c>
      <c r="R38" s="49">
        <f t="shared" si="5"/>
        <v>0</v>
      </c>
      <c r="S38" s="49">
        <f t="shared" si="6"/>
        <v>0</v>
      </c>
      <c r="T38" s="40"/>
      <c r="U38" s="50"/>
      <c r="V38" s="50"/>
      <c r="W38" s="50"/>
      <c r="X38" s="50"/>
      <c r="Y38" s="50"/>
      <c r="Z38" s="50"/>
      <c r="AA38" s="50"/>
      <c r="AB38" s="50"/>
      <c r="AC38" s="50"/>
      <c r="AD38" s="40">
        <f t="shared" si="2"/>
        <v>0</v>
      </c>
      <c r="AE38" s="40">
        <f t="shared" si="14"/>
        <v>422</v>
      </c>
      <c r="AF38" s="39"/>
      <c r="AG38" s="48">
        <f t="shared" si="7"/>
        <v>28.133333333333333</v>
      </c>
      <c r="AH38" s="40" t="str">
        <f t="shared" si="8"/>
        <v>FAIL</v>
      </c>
      <c r="AI38" s="40" t="str">
        <f t="shared" si="9"/>
        <v>FAIL</v>
      </c>
      <c r="AJ38" s="40">
        <f t="shared" si="10"/>
        <v>0</v>
      </c>
      <c r="AK38" s="40">
        <f t="shared" si="11"/>
        <v>0</v>
      </c>
      <c r="AL38" s="11"/>
      <c r="AM38" s="16"/>
    </row>
    <row r="39" spans="1:39" ht="21.95" customHeight="1">
      <c r="A39" s="108">
        <v>35</v>
      </c>
      <c r="B39" s="40" t="s">
        <v>161</v>
      </c>
      <c r="C39" s="39" t="s">
        <v>233</v>
      </c>
      <c r="D39" s="40">
        <v>41</v>
      </c>
      <c r="E39" s="56">
        <v>45</v>
      </c>
      <c r="F39" s="57">
        <v>40</v>
      </c>
      <c r="G39" s="57">
        <v>50</v>
      </c>
      <c r="H39" s="57">
        <v>67</v>
      </c>
      <c r="I39" s="57">
        <v>46</v>
      </c>
      <c r="J39" s="57">
        <v>49</v>
      </c>
      <c r="K39" s="57">
        <v>42</v>
      </c>
      <c r="L39" s="57">
        <v>45</v>
      </c>
      <c r="M39" s="57">
        <v>39</v>
      </c>
      <c r="N39" s="40">
        <f t="shared" si="15"/>
        <v>464</v>
      </c>
      <c r="O39" s="48">
        <f t="shared" si="4"/>
        <v>61.866666666666667</v>
      </c>
      <c r="P39" s="40" t="str">
        <f t="shared" si="16"/>
        <v>PASS</v>
      </c>
      <c r="Q39" s="40" t="str">
        <f t="shared" si="13"/>
        <v>FIRST CLASS</v>
      </c>
      <c r="R39" s="49">
        <f t="shared" si="5"/>
        <v>0</v>
      </c>
      <c r="S39" s="49">
        <f t="shared" si="6"/>
        <v>0</v>
      </c>
      <c r="T39" s="40"/>
      <c r="U39" s="50"/>
      <c r="V39" s="50"/>
      <c r="W39" s="50"/>
      <c r="X39" s="50"/>
      <c r="Y39" s="50"/>
      <c r="Z39" s="50"/>
      <c r="AA39" s="50"/>
      <c r="AB39" s="50"/>
      <c r="AC39" s="50"/>
      <c r="AD39" s="40">
        <f t="shared" si="2"/>
        <v>0</v>
      </c>
      <c r="AE39" s="40">
        <f t="shared" si="14"/>
        <v>464</v>
      </c>
      <c r="AF39" s="39"/>
      <c r="AG39" s="48">
        <f t="shared" si="7"/>
        <v>30.933333333333334</v>
      </c>
      <c r="AH39" s="40" t="str">
        <f t="shared" si="8"/>
        <v>FAIL</v>
      </c>
      <c r="AI39" s="40" t="str">
        <f t="shared" si="9"/>
        <v>FAIL</v>
      </c>
      <c r="AJ39" s="40">
        <f t="shared" si="10"/>
        <v>0</v>
      </c>
      <c r="AK39" s="40">
        <f t="shared" si="11"/>
        <v>0</v>
      </c>
      <c r="AL39" s="11"/>
      <c r="AM39" s="16"/>
    </row>
    <row r="40" spans="1:39" ht="21.95" customHeight="1">
      <c r="A40" s="108">
        <v>36</v>
      </c>
      <c r="B40" s="40" t="s">
        <v>162</v>
      </c>
      <c r="C40" s="39" t="s">
        <v>234</v>
      </c>
      <c r="D40" s="40">
        <v>53</v>
      </c>
      <c r="E40" s="56">
        <v>40</v>
      </c>
      <c r="F40" s="57">
        <v>35</v>
      </c>
      <c r="G40" s="57">
        <v>58</v>
      </c>
      <c r="H40" s="57">
        <v>64</v>
      </c>
      <c r="I40" s="57">
        <v>54</v>
      </c>
      <c r="J40" s="57">
        <v>40</v>
      </c>
      <c r="K40" s="57">
        <v>37</v>
      </c>
      <c r="L40" s="57">
        <v>35</v>
      </c>
      <c r="M40" s="57">
        <v>33</v>
      </c>
      <c r="N40" s="40">
        <f t="shared" si="15"/>
        <v>449</v>
      </c>
      <c r="O40" s="48">
        <f t="shared" si="4"/>
        <v>59.866666666666667</v>
      </c>
      <c r="P40" s="40" t="str">
        <f t="shared" si="16"/>
        <v>PASS</v>
      </c>
      <c r="Q40" s="40" t="str">
        <f t="shared" si="13"/>
        <v>HIGHER SECOND CLASS</v>
      </c>
      <c r="R40" s="49">
        <f t="shared" si="5"/>
        <v>0</v>
      </c>
      <c r="S40" s="49">
        <f t="shared" si="6"/>
        <v>0</v>
      </c>
      <c r="T40" s="40"/>
      <c r="U40" s="50"/>
      <c r="V40" s="50"/>
      <c r="W40" s="50"/>
      <c r="X40" s="50"/>
      <c r="Y40" s="50"/>
      <c r="Z40" s="50"/>
      <c r="AA40" s="50"/>
      <c r="AB40" s="50"/>
      <c r="AC40" s="50"/>
      <c r="AD40" s="40">
        <f t="shared" si="2"/>
        <v>0</v>
      </c>
      <c r="AE40" s="40">
        <f t="shared" si="14"/>
        <v>449</v>
      </c>
      <c r="AF40" s="39"/>
      <c r="AG40" s="48">
        <f t="shared" si="7"/>
        <v>29.933333333333334</v>
      </c>
      <c r="AH40" s="40" t="str">
        <f t="shared" si="8"/>
        <v>FAIL</v>
      </c>
      <c r="AI40" s="40" t="str">
        <f t="shared" si="9"/>
        <v>FAIL</v>
      </c>
      <c r="AJ40" s="40">
        <f t="shared" si="10"/>
        <v>0</v>
      </c>
      <c r="AK40" s="40">
        <f t="shared" si="11"/>
        <v>0</v>
      </c>
      <c r="AL40" s="11"/>
      <c r="AM40" s="16"/>
    </row>
    <row r="41" spans="1:39" ht="21.95" customHeight="1">
      <c r="A41" s="108">
        <v>37</v>
      </c>
      <c r="B41" s="40" t="s">
        <v>163</v>
      </c>
      <c r="C41" s="39" t="s">
        <v>235</v>
      </c>
      <c r="D41" s="40">
        <v>52</v>
      </c>
      <c r="E41" s="58">
        <v>38</v>
      </c>
      <c r="F41" s="59">
        <v>33</v>
      </c>
      <c r="G41" s="59">
        <v>63</v>
      </c>
      <c r="H41" s="59">
        <v>66</v>
      </c>
      <c r="I41" s="57">
        <v>53</v>
      </c>
      <c r="J41" s="57">
        <v>45</v>
      </c>
      <c r="K41" s="57">
        <v>33</v>
      </c>
      <c r="L41" s="57">
        <v>32</v>
      </c>
      <c r="M41" s="57">
        <v>38</v>
      </c>
      <c r="N41" s="40">
        <f t="shared" si="15"/>
        <v>453</v>
      </c>
      <c r="O41" s="48">
        <f t="shared" si="4"/>
        <v>60.4</v>
      </c>
      <c r="P41" s="40" t="str">
        <f t="shared" si="16"/>
        <v>PASS</v>
      </c>
      <c r="Q41" s="40" t="str">
        <f t="shared" si="13"/>
        <v>FIRST CLASS</v>
      </c>
      <c r="R41" s="49">
        <f t="shared" si="5"/>
        <v>0</v>
      </c>
      <c r="S41" s="49">
        <f t="shared" si="6"/>
        <v>0</v>
      </c>
      <c r="T41" s="40"/>
      <c r="U41" s="50"/>
      <c r="V41" s="50"/>
      <c r="W41" s="50"/>
      <c r="X41" s="50"/>
      <c r="Y41" s="50"/>
      <c r="Z41" s="50"/>
      <c r="AA41" s="50"/>
      <c r="AB41" s="50"/>
      <c r="AC41" s="50"/>
      <c r="AD41" s="40">
        <f t="shared" si="2"/>
        <v>0</v>
      </c>
      <c r="AE41" s="40">
        <f t="shared" si="14"/>
        <v>453</v>
      </c>
      <c r="AF41" s="39"/>
      <c r="AG41" s="48">
        <f t="shared" si="7"/>
        <v>30.2</v>
      </c>
      <c r="AH41" s="40" t="str">
        <f t="shared" si="8"/>
        <v>FAIL</v>
      </c>
      <c r="AI41" s="40" t="str">
        <f t="shared" si="9"/>
        <v>FAIL</v>
      </c>
      <c r="AJ41" s="40">
        <f t="shared" si="10"/>
        <v>0</v>
      </c>
      <c r="AK41" s="40">
        <f t="shared" si="11"/>
        <v>0</v>
      </c>
      <c r="AL41" s="11"/>
      <c r="AM41" s="16"/>
    </row>
    <row r="42" spans="1:39" ht="21.95" customHeight="1">
      <c r="A42" s="108">
        <v>38</v>
      </c>
      <c r="B42" s="40" t="s">
        <v>164</v>
      </c>
      <c r="C42" s="39" t="s">
        <v>236</v>
      </c>
      <c r="D42" s="40">
        <v>56</v>
      </c>
      <c r="E42" s="58">
        <v>40</v>
      </c>
      <c r="F42" s="59">
        <v>20</v>
      </c>
      <c r="G42" s="59">
        <v>52</v>
      </c>
      <c r="H42" s="59">
        <v>68</v>
      </c>
      <c r="I42" s="57">
        <v>47</v>
      </c>
      <c r="J42" s="57">
        <v>46</v>
      </c>
      <c r="K42" s="57">
        <v>36</v>
      </c>
      <c r="L42" s="57">
        <v>38</v>
      </c>
      <c r="M42" s="57">
        <v>35</v>
      </c>
      <c r="N42" s="40">
        <f t="shared" si="15"/>
        <v>438</v>
      </c>
      <c r="O42" s="48">
        <f t="shared" si="4"/>
        <v>58.4</v>
      </c>
      <c r="P42" s="40" t="str">
        <f t="shared" si="16"/>
        <v>PASS</v>
      </c>
      <c r="Q42" s="40" t="str">
        <f t="shared" si="13"/>
        <v>HIGHER SECOND CLASS</v>
      </c>
      <c r="R42" s="49">
        <f t="shared" si="5"/>
        <v>0</v>
      </c>
      <c r="S42" s="49">
        <f t="shared" si="6"/>
        <v>0</v>
      </c>
      <c r="T42" s="40"/>
      <c r="U42" s="50"/>
      <c r="V42" s="50"/>
      <c r="W42" s="50"/>
      <c r="X42" s="50"/>
      <c r="Y42" s="50"/>
      <c r="Z42" s="50"/>
      <c r="AA42" s="50"/>
      <c r="AB42" s="50"/>
      <c r="AC42" s="50"/>
      <c r="AD42" s="40">
        <f t="shared" si="2"/>
        <v>0</v>
      </c>
      <c r="AE42" s="40">
        <f t="shared" si="14"/>
        <v>438</v>
      </c>
      <c r="AF42" s="39"/>
      <c r="AG42" s="48">
        <f t="shared" si="7"/>
        <v>29.2</v>
      </c>
      <c r="AH42" s="40" t="str">
        <f t="shared" si="8"/>
        <v>FAIL</v>
      </c>
      <c r="AI42" s="40" t="str">
        <f t="shared" si="9"/>
        <v>FAIL</v>
      </c>
      <c r="AJ42" s="40">
        <f t="shared" si="10"/>
        <v>0</v>
      </c>
      <c r="AK42" s="40">
        <f t="shared" si="11"/>
        <v>0</v>
      </c>
      <c r="AL42" s="11"/>
      <c r="AM42" s="16"/>
    </row>
    <row r="43" spans="1:39" ht="21.95" customHeight="1">
      <c r="A43" s="108">
        <v>39</v>
      </c>
      <c r="B43" s="40" t="s">
        <v>165</v>
      </c>
      <c r="C43" s="39" t="s">
        <v>237</v>
      </c>
      <c r="D43" s="40">
        <v>29</v>
      </c>
      <c r="E43" s="58" t="s">
        <v>261</v>
      </c>
      <c r="F43" s="59" t="s">
        <v>261</v>
      </c>
      <c r="G43" s="59">
        <v>40</v>
      </c>
      <c r="H43" s="59">
        <v>33</v>
      </c>
      <c r="I43" s="57">
        <v>32</v>
      </c>
      <c r="J43" s="57" t="s">
        <v>261</v>
      </c>
      <c r="K43" s="57" t="s">
        <v>261</v>
      </c>
      <c r="L43" s="57" t="s">
        <v>261</v>
      </c>
      <c r="M43" s="57">
        <v>39</v>
      </c>
      <c r="N43" s="40">
        <f t="shared" si="15"/>
        <v>173</v>
      </c>
      <c r="O43" s="48">
        <f t="shared" si="4"/>
        <v>23.066666666666666</v>
      </c>
      <c r="P43" s="40" t="str">
        <f t="shared" si="16"/>
        <v>FAIL</v>
      </c>
      <c r="Q43" s="40" t="str">
        <f t="shared" si="13"/>
        <v>FAIL</v>
      </c>
      <c r="R43" s="49">
        <f t="shared" si="5"/>
        <v>4</v>
      </c>
      <c r="S43" s="49">
        <f t="shared" si="6"/>
        <v>4</v>
      </c>
      <c r="T43" s="40"/>
      <c r="U43" s="50"/>
      <c r="V43" s="50"/>
      <c r="W43" s="50"/>
      <c r="X43" s="50"/>
      <c r="Y43" s="50"/>
      <c r="Z43" s="50"/>
      <c r="AA43" s="50"/>
      <c r="AB43" s="50"/>
      <c r="AC43" s="50"/>
      <c r="AD43" s="40">
        <f t="shared" si="2"/>
        <v>0</v>
      </c>
      <c r="AE43" s="40">
        <f t="shared" si="14"/>
        <v>173</v>
      </c>
      <c r="AF43" s="39"/>
      <c r="AG43" s="48">
        <f t="shared" si="7"/>
        <v>11.533333333333333</v>
      </c>
      <c r="AH43" s="40" t="str">
        <f t="shared" si="8"/>
        <v>FAIL</v>
      </c>
      <c r="AI43" s="40" t="str">
        <f t="shared" si="9"/>
        <v>FAIL</v>
      </c>
      <c r="AJ43" s="40">
        <f t="shared" si="10"/>
        <v>0</v>
      </c>
      <c r="AK43" s="40">
        <f t="shared" si="11"/>
        <v>0</v>
      </c>
      <c r="AL43" s="11"/>
      <c r="AM43" s="16"/>
    </row>
    <row r="44" spans="1:39" ht="21.95" customHeight="1">
      <c r="A44" s="108">
        <v>40</v>
      </c>
      <c r="B44" s="40" t="s">
        <v>166</v>
      </c>
      <c r="C44" s="39" t="s">
        <v>238</v>
      </c>
      <c r="D44" s="40">
        <v>51</v>
      </c>
      <c r="E44" s="58">
        <v>35</v>
      </c>
      <c r="F44" s="59">
        <v>35</v>
      </c>
      <c r="G44" s="59">
        <v>53</v>
      </c>
      <c r="H44" s="59">
        <v>56</v>
      </c>
      <c r="I44" s="57">
        <v>50</v>
      </c>
      <c r="J44" s="57">
        <v>51</v>
      </c>
      <c r="K44" s="57">
        <v>32</v>
      </c>
      <c r="L44" s="57">
        <v>35</v>
      </c>
      <c r="M44" s="57">
        <v>41</v>
      </c>
      <c r="N44" s="40">
        <f t="shared" si="15"/>
        <v>439</v>
      </c>
      <c r="O44" s="48">
        <f t="shared" si="4"/>
        <v>58.533333333333331</v>
      </c>
      <c r="P44" s="40" t="str">
        <f t="shared" si="16"/>
        <v>PASS</v>
      </c>
      <c r="Q44" s="40" t="str">
        <f t="shared" si="13"/>
        <v>HIGHER SECOND CLASS</v>
      </c>
      <c r="R44" s="49">
        <f t="shared" si="5"/>
        <v>0</v>
      </c>
      <c r="S44" s="49">
        <f t="shared" si="6"/>
        <v>0</v>
      </c>
      <c r="T44" s="40"/>
      <c r="U44" s="50"/>
      <c r="V44" s="50"/>
      <c r="W44" s="50"/>
      <c r="X44" s="50"/>
      <c r="Y44" s="50"/>
      <c r="Z44" s="50"/>
      <c r="AA44" s="50"/>
      <c r="AB44" s="50"/>
      <c r="AC44" s="50"/>
      <c r="AD44" s="40">
        <f t="shared" si="2"/>
        <v>0</v>
      </c>
      <c r="AE44" s="40">
        <f t="shared" si="14"/>
        <v>439</v>
      </c>
      <c r="AF44" s="39"/>
      <c r="AG44" s="48">
        <f t="shared" si="7"/>
        <v>29.266666666666666</v>
      </c>
      <c r="AH44" s="40" t="str">
        <f t="shared" si="8"/>
        <v>FAIL</v>
      </c>
      <c r="AI44" s="40" t="str">
        <f t="shared" si="9"/>
        <v>FAIL</v>
      </c>
      <c r="AJ44" s="40">
        <f t="shared" si="10"/>
        <v>0</v>
      </c>
      <c r="AK44" s="40">
        <f t="shared" si="11"/>
        <v>0</v>
      </c>
      <c r="AL44" s="11"/>
      <c r="AM44" s="16"/>
    </row>
    <row r="45" spans="1:39" ht="21.95" customHeight="1">
      <c r="A45" s="108">
        <v>41</v>
      </c>
      <c r="B45" s="40" t="s">
        <v>167</v>
      </c>
      <c r="C45" s="39" t="s">
        <v>239</v>
      </c>
      <c r="D45" s="40">
        <v>57</v>
      </c>
      <c r="E45" s="56">
        <v>36</v>
      </c>
      <c r="F45" s="57">
        <v>42</v>
      </c>
      <c r="G45" s="57">
        <v>52</v>
      </c>
      <c r="H45" s="57">
        <v>57</v>
      </c>
      <c r="I45" s="57">
        <v>47</v>
      </c>
      <c r="J45" s="57">
        <v>49</v>
      </c>
      <c r="K45" s="57">
        <v>30</v>
      </c>
      <c r="L45" s="57">
        <v>30</v>
      </c>
      <c r="M45" s="57">
        <v>37</v>
      </c>
      <c r="N45" s="40">
        <f t="shared" si="15"/>
        <v>437</v>
      </c>
      <c r="O45" s="48">
        <f t="shared" si="4"/>
        <v>58.266666666666666</v>
      </c>
      <c r="P45" s="40" t="str">
        <f t="shared" si="16"/>
        <v>PASS</v>
      </c>
      <c r="Q45" s="40" t="str">
        <f t="shared" si="13"/>
        <v>HIGHER SECOND CLASS</v>
      </c>
      <c r="R45" s="49">
        <f t="shared" si="5"/>
        <v>0</v>
      </c>
      <c r="S45" s="49">
        <f t="shared" si="6"/>
        <v>0</v>
      </c>
      <c r="T45" s="40"/>
      <c r="U45" s="50"/>
      <c r="V45" s="50"/>
      <c r="W45" s="50"/>
      <c r="X45" s="50"/>
      <c r="Y45" s="50"/>
      <c r="Z45" s="50"/>
      <c r="AA45" s="50"/>
      <c r="AB45" s="50"/>
      <c r="AC45" s="50"/>
      <c r="AD45" s="40">
        <f t="shared" si="2"/>
        <v>0</v>
      </c>
      <c r="AE45" s="40">
        <f t="shared" si="14"/>
        <v>437</v>
      </c>
      <c r="AF45" s="39"/>
      <c r="AG45" s="48">
        <f t="shared" si="7"/>
        <v>29.133333333333333</v>
      </c>
      <c r="AH45" s="40" t="str">
        <f t="shared" si="8"/>
        <v>FAIL</v>
      </c>
      <c r="AI45" s="40" t="str">
        <f t="shared" si="9"/>
        <v>FAIL</v>
      </c>
      <c r="AJ45" s="40">
        <f t="shared" si="10"/>
        <v>0</v>
      </c>
      <c r="AK45" s="40">
        <f t="shared" si="11"/>
        <v>0</v>
      </c>
      <c r="AL45" s="11"/>
      <c r="AM45" s="16"/>
    </row>
    <row r="46" spans="1:39" ht="21.95" customHeight="1">
      <c r="A46" s="108">
        <v>42</v>
      </c>
      <c r="B46" s="40" t="s">
        <v>168</v>
      </c>
      <c r="C46" s="39" t="s">
        <v>240</v>
      </c>
      <c r="D46" s="40">
        <v>54</v>
      </c>
      <c r="E46" s="58">
        <v>36</v>
      </c>
      <c r="F46" s="59">
        <v>25</v>
      </c>
      <c r="G46" s="59">
        <v>53</v>
      </c>
      <c r="H46" s="59">
        <v>58</v>
      </c>
      <c r="I46" s="57">
        <v>46</v>
      </c>
      <c r="J46" s="57">
        <v>46</v>
      </c>
      <c r="K46" s="57">
        <v>30</v>
      </c>
      <c r="L46" s="57">
        <v>25</v>
      </c>
      <c r="M46" s="57">
        <v>32</v>
      </c>
      <c r="N46" s="40">
        <f t="shared" si="15"/>
        <v>405</v>
      </c>
      <c r="O46" s="48">
        <f t="shared" si="4"/>
        <v>54</v>
      </c>
      <c r="P46" s="40" t="str">
        <f t="shared" si="16"/>
        <v>PASS</v>
      </c>
      <c r="Q46" s="40" t="str">
        <f t="shared" si="13"/>
        <v>SECOND CLASS</v>
      </c>
      <c r="R46" s="49">
        <f t="shared" si="5"/>
        <v>0</v>
      </c>
      <c r="S46" s="49">
        <f t="shared" si="6"/>
        <v>0</v>
      </c>
      <c r="T46" s="40"/>
      <c r="U46" s="50"/>
      <c r="V46" s="50"/>
      <c r="W46" s="50"/>
      <c r="X46" s="50"/>
      <c r="Y46" s="50"/>
      <c r="Z46" s="50"/>
      <c r="AA46" s="50"/>
      <c r="AB46" s="50"/>
      <c r="AC46" s="50"/>
      <c r="AD46" s="40">
        <f t="shared" si="2"/>
        <v>0</v>
      </c>
      <c r="AE46" s="40">
        <f t="shared" si="14"/>
        <v>405</v>
      </c>
      <c r="AF46" s="39"/>
      <c r="AG46" s="48">
        <f t="shared" si="7"/>
        <v>27</v>
      </c>
      <c r="AH46" s="40" t="str">
        <f t="shared" si="8"/>
        <v>FAIL</v>
      </c>
      <c r="AI46" s="40" t="str">
        <f t="shared" si="9"/>
        <v>FAIL</v>
      </c>
      <c r="AJ46" s="40">
        <f t="shared" si="10"/>
        <v>0</v>
      </c>
      <c r="AK46" s="40">
        <f t="shared" si="11"/>
        <v>0</v>
      </c>
      <c r="AL46" s="11"/>
      <c r="AM46" s="16"/>
    </row>
    <row r="47" spans="1:39" ht="21.95" customHeight="1">
      <c r="A47" s="108">
        <v>43</v>
      </c>
      <c r="B47" s="40" t="s">
        <v>169</v>
      </c>
      <c r="C47" s="39" t="s">
        <v>241</v>
      </c>
      <c r="D47" s="40">
        <v>47</v>
      </c>
      <c r="E47" s="58">
        <v>32</v>
      </c>
      <c r="F47" s="59">
        <v>35</v>
      </c>
      <c r="G47" s="59">
        <v>43</v>
      </c>
      <c r="H47" s="59">
        <v>59</v>
      </c>
      <c r="I47" s="57">
        <v>49</v>
      </c>
      <c r="J47" s="57">
        <v>46</v>
      </c>
      <c r="K47" s="57">
        <v>28</v>
      </c>
      <c r="L47" s="57">
        <v>30</v>
      </c>
      <c r="M47" s="57">
        <v>32</v>
      </c>
      <c r="N47" s="40">
        <f t="shared" si="15"/>
        <v>401</v>
      </c>
      <c r="O47" s="48">
        <f t="shared" si="4"/>
        <v>53.466666666666669</v>
      </c>
      <c r="P47" s="40" t="str">
        <f t="shared" si="16"/>
        <v>PASS</v>
      </c>
      <c r="Q47" s="40" t="str">
        <f t="shared" si="13"/>
        <v>SECOND CLASS</v>
      </c>
      <c r="R47" s="49">
        <f t="shared" si="5"/>
        <v>0</v>
      </c>
      <c r="S47" s="49">
        <f t="shared" si="6"/>
        <v>0</v>
      </c>
      <c r="T47" s="40"/>
      <c r="U47" s="50"/>
      <c r="V47" s="50"/>
      <c r="W47" s="50"/>
      <c r="X47" s="50"/>
      <c r="Y47" s="50"/>
      <c r="Z47" s="50"/>
      <c r="AA47" s="50"/>
      <c r="AB47" s="50"/>
      <c r="AC47" s="50"/>
      <c r="AD47" s="40">
        <f t="shared" si="2"/>
        <v>0</v>
      </c>
      <c r="AE47" s="40">
        <f t="shared" si="14"/>
        <v>401</v>
      </c>
      <c r="AF47" s="39"/>
      <c r="AG47" s="48">
        <f t="shared" si="7"/>
        <v>26.733333333333334</v>
      </c>
      <c r="AH47" s="40" t="str">
        <f t="shared" si="8"/>
        <v>FAIL</v>
      </c>
      <c r="AI47" s="40" t="str">
        <f t="shared" si="9"/>
        <v>FAIL</v>
      </c>
      <c r="AJ47" s="40">
        <f t="shared" si="10"/>
        <v>0</v>
      </c>
      <c r="AK47" s="40">
        <f t="shared" si="11"/>
        <v>0</v>
      </c>
      <c r="AL47" s="11"/>
      <c r="AM47" s="16"/>
    </row>
    <row r="48" spans="1:39" ht="21.95" customHeight="1">
      <c r="A48" s="108">
        <v>44</v>
      </c>
      <c r="B48" s="40" t="s">
        <v>170</v>
      </c>
      <c r="C48" s="39" t="s">
        <v>242</v>
      </c>
      <c r="D48" s="40">
        <v>52</v>
      </c>
      <c r="E48" s="58">
        <v>32</v>
      </c>
      <c r="F48" s="59">
        <v>28</v>
      </c>
      <c r="G48" s="59">
        <v>54</v>
      </c>
      <c r="H48" s="59">
        <v>72</v>
      </c>
      <c r="I48" s="57">
        <v>59</v>
      </c>
      <c r="J48" s="57">
        <v>43</v>
      </c>
      <c r="K48" s="57">
        <v>29</v>
      </c>
      <c r="L48" s="57">
        <v>35</v>
      </c>
      <c r="M48" s="57">
        <v>34</v>
      </c>
      <c r="N48" s="40">
        <f t="shared" si="15"/>
        <v>438</v>
      </c>
      <c r="O48" s="48">
        <f t="shared" si="4"/>
        <v>58.4</v>
      </c>
      <c r="P48" s="40" t="str">
        <f t="shared" si="16"/>
        <v>PASS</v>
      </c>
      <c r="Q48" s="40" t="str">
        <f t="shared" si="13"/>
        <v>HIGHER SECOND CLASS</v>
      </c>
      <c r="R48" s="49">
        <f t="shared" si="5"/>
        <v>0</v>
      </c>
      <c r="S48" s="49">
        <f t="shared" si="6"/>
        <v>0</v>
      </c>
      <c r="T48" s="40"/>
      <c r="U48" s="50"/>
      <c r="V48" s="50"/>
      <c r="W48" s="50"/>
      <c r="X48" s="50"/>
      <c r="Y48" s="50"/>
      <c r="Z48" s="50"/>
      <c r="AA48" s="50"/>
      <c r="AB48" s="50"/>
      <c r="AC48" s="50"/>
      <c r="AD48" s="40">
        <f t="shared" si="2"/>
        <v>0</v>
      </c>
      <c r="AE48" s="40">
        <f t="shared" si="14"/>
        <v>438</v>
      </c>
      <c r="AF48" s="39"/>
      <c r="AG48" s="48">
        <f t="shared" si="7"/>
        <v>29.2</v>
      </c>
      <c r="AH48" s="40" t="str">
        <f t="shared" si="8"/>
        <v>FAIL</v>
      </c>
      <c r="AI48" s="40" t="str">
        <f t="shared" si="9"/>
        <v>FAIL</v>
      </c>
      <c r="AJ48" s="40">
        <f t="shared" si="10"/>
        <v>0</v>
      </c>
      <c r="AK48" s="40">
        <f t="shared" si="11"/>
        <v>0</v>
      </c>
      <c r="AL48" s="11"/>
      <c r="AM48" s="16"/>
    </row>
    <row r="49" spans="1:39" ht="21.95" customHeight="1">
      <c r="A49" s="108">
        <v>45</v>
      </c>
      <c r="B49" s="40" t="s">
        <v>189</v>
      </c>
      <c r="C49" s="39" t="s">
        <v>243</v>
      </c>
      <c r="D49" s="40">
        <v>49</v>
      </c>
      <c r="E49" s="58">
        <v>34</v>
      </c>
      <c r="F49" s="59">
        <v>27</v>
      </c>
      <c r="G49" s="59">
        <v>54</v>
      </c>
      <c r="H49" s="59">
        <v>63</v>
      </c>
      <c r="I49" s="57">
        <v>46</v>
      </c>
      <c r="J49" s="57">
        <v>47</v>
      </c>
      <c r="K49" s="57">
        <v>30</v>
      </c>
      <c r="L49" s="57">
        <v>28</v>
      </c>
      <c r="M49" s="57">
        <v>38</v>
      </c>
      <c r="N49" s="40">
        <f t="shared" si="15"/>
        <v>416</v>
      </c>
      <c r="O49" s="48">
        <f t="shared" si="4"/>
        <v>55.466666666666669</v>
      </c>
      <c r="P49" s="40" t="str">
        <f t="shared" si="16"/>
        <v>PASS</v>
      </c>
      <c r="Q49" s="40" t="str">
        <f t="shared" si="13"/>
        <v>HIGHER SECOND CLASS</v>
      </c>
      <c r="R49" s="49">
        <f t="shared" si="5"/>
        <v>0</v>
      </c>
      <c r="S49" s="49">
        <f t="shared" si="6"/>
        <v>0</v>
      </c>
      <c r="T49" s="40"/>
      <c r="U49" s="50"/>
      <c r="V49" s="50"/>
      <c r="W49" s="50"/>
      <c r="X49" s="50"/>
      <c r="Y49" s="50"/>
      <c r="Z49" s="50"/>
      <c r="AA49" s="50"/>
      <c r="AB49" s="50"/>
      <c r="AC49" s="50"/>
      <c r="AD49" s="40">
        <f t="shared" si="2"/>
        <v>0</v>
      </c>
      <c r="AE49" s="40">
        <f t="shared" si="14"/>
        <v>416</v>
      </c>
      <c r="AF49" s="39"/>
      <c r="AG49" s="48">
        <f t="shared" si="7"/>
        <v>27.733333333333334</v>
      </c>
      <c r="AH49" s="40" t="str">
        <f t="shared" si="8"/>
        <v>FAIL</v>
      </c>
      <c r="AI49" s="40" t="str">
        <f t="shared" si="9"/>
        <v>FAIL</v>
      </c>
      <c r="AJ49" s="40">
        <f t="shared" si="10"/>
        <v>0</v>
      </c>
      <c r="AK49" s="40">
        <f t="shared" si="11"/>
        <v>0</v>
      </c>
      <c r="AL49" s="11"/>
      <c r="AM49" s="16"/>
    </row>
    <row r="50" spans="1:39" ht="21.95" customHeight="1">
      <c r="A50" s="108">
        <v>46</v>
      </c>
      <c r="B50" s="40" t="s">
        <v>171</v>
      </c>
      <c r="C50" s="39" t="s">
        <v>244</v>
      </c>
      <c r="D50" s="40">
        <v>58</v>
      </c>
      <c r="E50" s="58">
        <v>33</v>
      </c>
      <c r="F50" s="59">
        <v>29</v>
      </c>
      <c r="G50" s="59">
        <v>55</v>
      </c>
      <c r="H50" s="59">
        <v>67</v>
      </c>
      <c r="I50" s="57">
        <v>55</v>
      </c>
      <c r="J50" s="57">
        <v>52</v>
      </c>
      <c r="K50" s="57">
        <v>29</v>
      </c>
      <c r="L50" s="57">
        <v>30</v>
      </c>
      <c r="M50" s="57">
        <v>32</v>
      </c>
      <c r="N50" s="40">
        <f t="shared" si="15"/>
        <v>440</v>
      </c>
      <c r="O50" s="48">
        <f t="shared" si="4"/>
        <v>58.666666666666664</v>
      </c>
      <c r="P50" s="40" t="str">
        <f t="shared" si="16"/>
        <v>PASS</v>
      </c>
      <c r="Q50" s="40" t="str">
        <f t="shared" si="13"/>
        <v>HIGHER SECOND CLASS</v>
      </c>
      <c r="R50" s="49">
        <f t="shared" si="5"/>
        <v>0</v>
      </c>
      <c r="S50" s="49">
        <f t="shared" si="6"/>
        <v>0</v>
      </c>
      <c r="T50" s="40"/>
      <c r="U50" s="50"/>
      <c r="V50" s="50"/>
      <c r="W50" s="50"/>
      <c r="X50" s="50"/>
      <c r="Y50" s="50"/>
      <c r="Z50" s="50"/>
      <c r="AA50" s="50"/>
      <c r="AB50" s="50"/>
      <c r="AC50" s="50"/>
      <c r="AD50" s="40">
        <f t="shared" si="2"/>
        <v>0</v>
      </c>
      <c r="AE50" s="40">
        <f t="shared" si="14"/>
        <v>440</v>
      </c>
      <c r="AF50" s="39"/>
      <c r="AG50" s="48">
        <f t="shared" si="7"/>
        <v>29.333333333333332</v>
      </c>
      <c r="AH50" s="40" t="str">
        <f t="shared" si="8"/>
        <v>FAIL</v>
      </c>
      <c r="AI50" s="40" t="str">
        <f t="shared" si="9"/>
        <v>FAIL</v>
      </c>
      <c r="AJ50" s="40">
        <f t="shared" si="10"/>
        <v>0</v>
      </c>
      <c r="AK50" s="40">
        <f t="shared" si="11"/>
        <v>0</v>
      </c>
      <c r="AL50" s="11"/>
      <c r="AM50" s="16"/>
    </row>
    <row r="51" spans="1:39" ht="21.95" customHeight="1">
      <c r="A51" s="108">
        <v>47</v>
      </c>
      <c r="B51" s="40" t="s">
        <v>172</v>
      </c>
      <c r="C51" s="39" t="s">
        <v>245</v>
      </c>
      <c r="D51" s="40">
        <v>45</v>
      </c>
      <c r="E51" s="58">
        <v>32</v>
      </c>
      <c r="F51" s="59">
        <v>30</v>
      </c>
      <c r="G51" s="59">
        <v>50</v>
      </c>
      <c r="H51" s="59">
        <v>57</v>
      </c>
      <c r="I51" s="57">
        <v>52</v>
      </c>
      <c r="J51" s="57">
        <v>62</v>
      </c>
      <c r="K51" s="57">
        <v>29</v>
      </c>
      <c r="L51" s="57">
        <v>27</v>
      </c>
      <c r="M51" s="57">
        <v>34</v>
      </c>
      <c r="N51" s="40">
        <f t="shared" si="15"/>
        <v>418</v>
      </c>
      <c r="O51" s="48">
        <f t="shared" si="4"/>
        <v>55.733333333333334</v>
      </c>
      <c r="P51" s="40" t="str">
        <f t="shared" si="16"/>
        <v>PASS</v>
      </c>
      <c r="Q51" s="40" t="str">
        <f t="shared" si="13"/>
        <v>HIGHER SECOND CLASS</v>
      </c>
      <c r="R51" s="49">
        <f t="shared" si="5"/>
        <v>0</v>
      </c>
      <c r="S51" s="49">
        <f t="shared" si="6"/>
        <v>0</v>
      </c>
      <c r="T51" s="40"/>
      <c r="U51" s="50"/>
      <c r="V51" s="50"/>
      <c r="W51" s="50"/>
      <c r="X51" s="50"/>
      <c r="Y51" s="50"/>
      <c r="Z51" s="50"/>
      <c r="AA51" s="50"/>
      <c r="AB51" s="50"/>
      <c r="AC51" s="50"/>
      <c r="AD51" s="40">
        <f t="shared" si="2"/>
        <v>0</v>
      </c>
      <c r="AE51" s="40">
        <f t="shared" si="14"/>
        <v>418</v>
      </c>
      <c r="AF51" s="39"/>
      <c r="AG51" s="48">
        <f t="shared" si="7"/>
        <v>27.866666666666667</v>
      </c>
      <c r="AH51" s="40" t="str">
        <f t="shared" si="8"/>
        <v>FAIL</v>
      </c>
      <c r="AI51" s="40" t="str">
        <f t="shared" si="9"/>
        <v>FAIL</v>
      </c>
      <c r="AJ51" s="40">
        <f t="shared" si="10"/>
        <v>0</v>
      </c>
      <c r="AK51" s="40">
        <f t="shared" si="11"/>
        <v>0</v>
      </c>
      <c r="AL51" s="11"/>
      <c r="AM51" s="16"/>
    </row>
    <row r="52" spans="1:39" ht="21.95" customHeight="1">
      <c r="A52" s="108">
        <v>48</v>
      </c>
      <c r="B52" s="40" t="s">
        <v>173</v>
      </c>
      <c r="C52" s="39" t="s">
        <v>246</v>
      </c>
      <c r="D52" s="40">
        <v>50</v>
      </c>
      <c r="E52" s="58">
        <v>38</v>
      </c>
      <c r="F52" s="59">
        <v>35</v>
      </c>
      <c r="G52" s="59">
        <v>58</v>
      </c>
      <c r="H52" s="59">
        <v>56</v>
      </c>
      <c r="I52" s="57">
        <v>50</v>
      </c>
      <c r="J52" s="57">
        <v>58</v>
      </c>
      <c r="K52" s="57">
        <v>35</v>
      </c>
      <c r="L52" s="57">
        <v>39</v>
      </c>
      <c r="M52" s="57">
        <v>42</v>
      </c>
      <c r="N52" s="40">
        <f t="shared" si="15"/>
        <v>461</v>
      </c>
      <c r="O52" s="48">
        <f t="shared" si="4"/>
        <v>61.466666666666669</v>
      </c>
      <c r="P52" s="40" t="str">
        <f t="shared" si="16"/>
        <v>PASS</v>
      </c>
      <c r="Q52" s="40" t="str">
        <f t="shared" si="13"/>
        <v>FIRST CLASS</v>
      </c>
      <c r="R52" s="49">
        <f t="shared" si="5"/>
        <v>0</v>
      </c>
      <c r="S52" s="49">
        <f t="shared" si="6"/>
        <v>0</v>
      </c>
      <c r="T52" s="40"/>
      <c r="U52" s="50"/>
      <c r="V52" s="50"/>
      <c r="W52" s="50"/>
      <c r="X52" s="50"/>
      <c r="Y52" s="50"/>
      <c r="Z52" s="50"/>
      <c r="AA52" s="50"/>
      <c r="AB52" s="50"/>
      <c r="AC52" s="50"/>
      <c r="AD52" s="40">
        <f t="shared" si="2"/>
        <v>0</v>
      </c>
      <c r="AE52" s="40">
        <f t="shared" si="14"/>
        <v>461</v>
      </c>
      <c r="AF52" s="39"/>
      <c r="AG52" s="48">
        <f t="shared" si="7"/>
        <v>30.733333333333334</v>
      </c>
      <c r="AH52" s="40" t="str">
        <f t="shared" si="8"/>
        <v>FAIL</v>
      </c>
      <c r="AI52" s="40" t="str">
        <f t="shared" si="9"/>
        <v>FAIL</v>
      </c>
      <c r="AJ52" s="40">
        <f t="shared" si="10"/>
        <v>0</v>
      </c>
      <c r="AK52" s="40">
        <f t="shared" si="11"/>
        <v>0</v>
      </c>
      <c r="AL52" s="11"/>
      <c r="AM52" s="16"/>
    </row>
    <row r="53" spans="1:39" ht="21.95" customHeight="1">
      <c r="A53" s="108">
        <v>49</v>
      </c>
      <c r="B53" s="40" t="s">
        <v>174</v>
      </c>
      <c r="C53" s="39" t="s">
        <v>247</v>
      </c>
      <c r="D53" s="40">
        <v>48</v>
      </c>
      <c r="E53" s="58">
        <v>33</v>
      </c>
      <c r="F53" s="59">
        <v>10</v>
      </c>
      <c r="G53" s="59">
        <v>53</v>
      </c>
      <c r="H53" s="59">
        <v>57</v>
      </c>
      <c r="I53" s="57">
        <v>45</v>
      </c>
      <c r="J53" s="57">
        <v>53</v>
      </c>
      <c r="K53" s="57">
        <v>35</v>
      </c>
      <c r="L53" s="57">
        <v>30</v>
      </c>
      <c r="M53" s="57">
        <v>38</v>
      </c>
      <c r="N53" s="40">
        <f t="shared" si="15"/>
        <v>402</v>
      </c>
      <c r="O53" s="48">
        <f t="shared" si="4"/>
        <v>53.6</v>
      </c>
      <c r="P53" s="40" t="str">
        <f t="shared" si="16"/>
        <v>FAIL</v>
      </c>
      <c r="Q53" s="40" t="str">
        <f t="shared" si="13"/>
        <v>FAIL</v>
      </c>
      <c r="R53" s="49">
        <f t="shared" si="5"/>
        <v>0</v>
      </c>
      <c r="S53" s="49">
        <f t="shared" si="6"/>
        <v>1</v>
      </c>
      <c r="T53" s="40"/>
      <c r="U53" s="50"/>
      <c r="V53" s="50"/>
      <c r="W53" s="50"/>
      <c r="X53" s="50"/>
      <c r="Y53" s="50"/>
      <c r="Z53" s="50"/>
      <c r="AA53" s="50"/>
      <c r="AB53" s="50"/>
      <c r="AC53" s="50"/>
      <c r="AD53" s="40">
        <f t="shared" si="2"/>
        <v>0</v>
      </c>
      <c r="AE53" s="40">
        <f t="shared" si="14"/>
        <v>402</v>
      </c>
      <c r="AF53" s="39"/>
      <c r="AG53" s="48">
        <f t="shared" si="7"/>
        <v>26.8</v>
      </c>
      <c r="AH53" s="40" t="str">
        <f t="shared" si="8"/>
        <v>FAIL</v>
      </c>
      <c r="AI53" s="40" t="str">
        <f t="shared" si="9"/>
        <v>FAIL</v>
      </c>
      <c r="AJ53" s="40">
        <f t="shared" si="10"/>
        <v>0</v>
      </c>
      <c r="AK53" s="40">
        <f t="shared" si="11"/>
        <v>0</v>
      </c>
      <c r="AL53" s="11"/>
      <c r="AM53" s="16"/>
    </row>
    <row r="54" spans="1:39" ht="21.95" customHeight="1">
      <c r="A54" s="108">
        <v>50</v>
      </c>
      <c r="B54" s="40" t="s">
        <v>175</v>
      </c>
      <c r="C54" s="39" t="s">
        <v>248</v>
      </c>
      <c r="D54" s="40">
        <v>43</v>
      </c>
      <c r="E54" s="56">
        <v>33</v>
      </c>
      <c r="F54" s="57">
        <v>28</v>
      </c>
      <c r="G54" s="57">
        <v>56</v>
      </c>
      <c r="H54" s="57">
        <v>64</v>
      </c>
      <c r="I54" s="57">
        <v>47</v>
      </c>
      <c r="J54" s="57">
        <v>51</v>
      </c>
      <c r="K54" s="57">
        <v>28</v>
      </c>
      <c r="L54" s="57">
        <v>34</v>
      </c>
      <c r="M54" s="57">
        <v>38</v>
      </c>
      <c r="N54" s="40">
        <f t="shared" si="15"/>
        <v>422</v>
      </c>
      <c r="O54" s="48">
        <f t="shared" ref="O54:O61" si="17">N54*100/$N$1</f>
        <v>56.266666666666666</v>
      </c>
      <c r="P54" s="40" t="str">
        <f t="shared" si="16"/>
        <v>PASS</v>
      </c>
      <c r="Q54" s="40" t="str">
        <f t="shared" ref="Q54:Q61" si="18">IF(P54="FAIL","FAIL",IF(O54&gt;=66,"FIRST CLASS WITH DISTINCTION",IF(O54&gt;=60,"FIRST CLASS",IF(O54&gt;=55,"HIGHER SECOND CLASS",IF(O54&gt;=50,"SECOND CLASS",IF(O54&gt;=40,"PASS CLASS"))))))</f>
        <v>HIGHER SECOND CLASS</v>
      </c>
      <c r="R54" s="49">
        <f t="shared" si="5"/>
        <v>0</v>
      </c>
      <c r="S54" s="49">
        <f t="shared" si="6"/>
        <v>0</v>
      </c>
      <c r="T54" s="40"/>
      <c r="U54" s="50"/>
      <c r="V54" s="50"/>
      <c r="W54" s="50"/>
      <c r="X54" s="50"/>
      <c r="Y54" s="50"/>
      <c r="Z54" s="50"/>
      <c r="AA54" s="50"/>
      <c r="AB54" s="50"/>
      <c r="AC54" s="50"/>
      <c r="AD54" s="40">
        <f t="shared" ref="AD54:AD61" si="19">SUM(T54:AC54)</f>
        <v>0</v>
      </c>
      <c r="AE54" s="40">
        <f t="shared" ref="AE54:AE61" si="20">AD54+N54</f>
        <v>422</v>
      </c>
      <c r="AF54" s="39"/>
      <c r="AG54" s="48">
        <f t="shared" ref="AG54:AG61" si="21">(AE54+AF54)*100/1500</f>
        <v>28.133333333333333</v>
      </c>
      <c r="AH54" s="40" t="str">
        <f t="shared" ref="AH54:AH61" si="22">IF(AND(T54&gt;=40,U54&gt;=40,V54&gt;=40,W54&gt;=40,X54&gt;=20,Y54&gt;=20,Z54&gt;=20,AA54&gt;=20,AB54&gt;=40,AC54&gt;=20),"PASS","FAIL")</f>
        <v>FAIL</v>
      </c>
      <c r="AI54" s="40" t="str">
        <f t="shared" ref="AI54:AI61" si="23">IF(AH54="FAIL","FAIL",IF(AG54&gt;=66,"FIRST CLASS WITH DISTINCTION",IF(AG54&gt;=60,"FIRST CLASS",IF(AG54&gt;=55,"HIGHER SECOND CLASS",IF(AG54&gt;=50,"SECOND CLASS",IF(AG54&gt;=40,"PASS CLASS"))))))</f>
        <v>FAIL</v>
      </c>
      <c r="AJ54" s="40">
        <f t="shared" ref="AJ54:AJ61" si="24">COUNTIF(T54:W54,"&lt;40")</f>
        <v>0</v>
      </c>
      <c r="AK54" s="40">
        <f t="shared" ref="AK54:AK61" si="25">COUNTIF(X54:AA54,"&lt;20")</f>
        <v>0</v>
      </c>
      <c r="AL54" s="11"/>
      <c r="AM54" s="16"/>
    </row>
    <row r="55" spans="1:39" ht="21.95" customHeight="1">
      <c r="A55" s="108">
        <v>51</v>
      </c>
      <c r="B55" s="40" t="s">
        <v>176</v>
      </c>
      <c r="C55" s="67" t="s">
        <v>249</v>
      </c>
      <c r="D55" s="40">
        <v>41</v>
      </c>
      <c r="E55" s="58">
        <v>42</v>
      </c>
      <c r="F55" s="59">
        <v>35</v>
      </c>
      <c r="G55" s="59">
        <v>40</v>
      </c>
      <c r="H55" s="59">
        <v>52</v>
      </c>
      <c r="I55" s="57">
        <v>43</v>
      </c>
      <c r="J55" s="57">
        <v>31</v>
      </c>
      <c r="K55" s="57">
        <v>40</v>
      </c>
      <c r="L55" s="57">
        <v>39</v>
      </c>
      <c r="M55" s="57">
        <v>38</v>
      </c>
      <c r="N55" s="40">
        <f t="shared" si="15"/>
        <v>401</v>
      </c>
      <c r="O55" s="48">
        <f t="shared" si="17"/>
        <v>53.466666666666669</v>
      </c>
      <c r="P55" s="40" t="str">
        <f t="shared" si="16"/>
        <v>FAIL</v>
      </c>
      <c r="Q55" s="40" t="str">
        <f t="shared" si="18"/>
        <v>FAIL</v>
      </c>
      <c r="R55" s="49">
        <f t="shared" si="5"/>
        <v>1</v>
      </c>
      <c r="S55" s="49">
        <f t="shared" si="6"/>
        <v>0</v>
      </c>
      <c r="T55" s="40"/>
      <c r="U55" s="50"/>
      <c r="V55" s="50"/>
      <c r="W55" s="50"/>
      <c r="X55" s="50"/>
      <c r="Y55" s="50"/>
      <c r="Z55" s="50"/>
      <c r="AA55" s="50"/>
      <c r="AB55" s="50"/>
      <c r="AC55" s="50"/>
      <c r="AD55" s="40">
        <f t="shared" si="19"/>
        <v>0</v>
      </c>
      <c r="AE55" s="40">
        <f t="shared" si="20"/>
        <v>401</v>
      </c>
      <c r="AF55" s="39"/>
      <c r="AG55" s="48">
        <f t="shared" si="21"/>
        <v>26.733333333333334</v>
      </c>
      <c r="AH55" s="40" t="str">
        <f t="shared" si="22"/>
        <v>FAIL</v>
      </c>
      <c r="AI55" s="40" t="str">
        <f t="shared" si="23"/>
        <v>FAIL</v>
      </c>
      <c r="AJ55" s="40">
        <f t="shared" si="24"/>
        <v>0</v>
      </c>
      <c r="AK55" s="40">
        <f t="shared" si="25"/>
        <v>0</v>
      </c>
      <c r="AL55" s="11"/>
      <c r="AM55" s="16"/>
    </row>
    <row r="56" spans="1:39" ht="21.95" customHeight="1">
      <c r="A56" s="108">
        <v>52</v>
      </c>
      <c r="B56" s="40" t="s">
        <v>177</v>
      </c>
      <c r="C56" s="39" t="s">
        <v>250</v>
      </c>
      <c r="D56" s="40">
        <v>56</v>
      </c>
      <c r="E56" s="58">
        <v>38</v>
      </c>
      <c r="F56" s="59">
        <v>34</v>
      </c>
      <c r="G56" s="59">
        <v>54</v>
      </c>
      <c r="H56" s="59">
        <v>64</v>
      </c>
      <c r="I56" s="57">
        <v>51</v>
      </c>
      <c r="J56" s="57">
        <v>57</v>
      </c>
      <c r="K56" s="57">
        <v>38</v>
      </c>
      <c r="L56" s="57">
        <v>33</v>
      </c>
      <c r="M56" s="57">
        <v>40</v>
      </c>
      <c r="N56" s="40">
        <f t="shared" si="15"/>
        <v>465</v>
      </c>
      <c r="O56" s="48">
        <f t="shared" si="17"/>
        <v>62</v>
      </c>
      <c r="P56" s="40" t="str">
        <f t="shared" si="16"/>
        <v>PASS</v>
      </c>
      <c r="Q56" s="40" t="str">
        <f t="shared" si="18"/>
        <v>FIRST CLASS</v>
      </c>
      <c r="R56" s="49">
        <f t="shared" si="5"/>
        <v>0</v>
      </c>
      <c r="S56" s="49">
        <f t="shared" si="6"/>
        <v>0</v>
      </c>
      <c r="T56" s="40"/>
      <c r="U56" s="50"/>
      <c r="V56" s="50"/>
      <c r="W56" s="50"/>
      <c r="X56" s="50"/>
      <c r="Y56" s="50"/>
      <c r="Z56" s="50"/>
      <c r="AA56" s="50"/>
      <c r="AB56" s="50"/>
      <c r="AC56" s="50"/>
      <c r="AD56" s="40">
        <f t="shared" si="19"/>
        <v>0</v>
      </c>
      <c r="AE56" s="40">
        <f t="shared" si="20"/>
        <v>465</v>
      </c>
      <c r="AF56" s="39"/>
      <c r="AG56" s="48">
        <f t="shared" si="21"/>
        <v>31</v>
      </c>
      <c r="AH56" s="40" t="str">
        <f t="shared" si="22"/>
        <v>FAIL</v>
      </c>
      <c r="AI56" s="40" t="str">
        <f t="shared" si="23"/>
        <v>FAIL</v>
      </c>
      <c r="AJ56" s="40">
        <f t="shared" si="24"/>
        <v>0</v>
      </c>
      <c r="AK56" s="40">
        <f t="shared" si="25"/>
        <v>0</v>
      </c>
      <c r="AL56" s="11"/>
      <c r="AM56" s="16"/>
    </row>
    <row r="57" spans="1:39" ht="21.95" customHeight="1">
      <c r="A57" s="108">
        <v>53</v>
      </c>
      <c r="B57" s="40" t="s">
        <v>178</v>
      </c>
      <c r="C57" s="39" t="s">
        <v>251</v>
      </c>
      <c r="D57" s="40">
        <v>53</v>
      </c>
      <c r="E57" s="56">
        <v>33</v>
      </c>
      <c r="F57" s="57">
        <v>28</v>
      </c>
      <c r="G57" s="57">
        <v>55</v>
      </c>
      <c r="H57" s="57">
        <v>60</v>
      </c>
      <c r="I57" s="57">
        <v>51</v>
      </c>
      <c r="J57" s="57">
        <v>50</v>
      </c>
      <c r="K57" s="57">
        <v>30</v>
      </c>
      <c r="L57" s="57">
        <v>36</v>
      </c>
      <c r="M57" s="57">
        <v>40</v>
      </c>
      <c r="N57" s="40">
        <f t="shared" ref="N57:N62" si="26">SUM(C57:M57)</f>
        <v>436</v>
      </c>
      <c r="O57" s="48">
        <f t="shared" si="17"/>
        <v>58.133333333333333</v>
      </c>
      <c r="P57" s="40" t="str">
        <f t="shared" ref="P57:P62" si="27">IF(AND(C57&gt;=40,E57&gt;=20,F57&gt;=20,G57&gt;=40,H57&gt;=40,I57&gt;=40,J57&gt;=40,K57&gt;=20,L57&gt;=20,M57&gt;=20),"PASS","FAIL")</f>
        <v>PASS</v>
      </c>
      <c r="Q57" s="40" t="str">
        <f t="shared" si="18"/>
        <v>HIGHER SECOND CLASS</v>
      </c>
      <c r="R57" s="49">
        <f t="shared" si="5"/>
        <v>0</v>
      </c>
      <c r="S57" s="49">
        <f t="shared" si="6"/>
        <v>0</v>
      </c>
      <c r="T57" s="40"/>
      <c r="U57" s="50"/>
      <c r="V57" s="50"/>
      <c r="W57" s="50"/>
      <c r="X57" s="50"/>
      <c r="Y57" s="50"/>
      <c r="Z57" s="50"/>
      <c r="AA57" s="50"/>
      <c r="AB57" s="50"/>
      <c r="AC57" s="50"/>
      <c r="AD57" s="40">
        <f t="shared" si="19"/>
        <v>0</v>
      </c>
      <c r="AE57" s="40">
        <f t="shared" si="20"/>
        <v>436</v>
      </c>
      <c r="AF57" s="39"/>
      <c r="AG57" s="48">
        <f t="shared" si="21"/>
        <v>29.066666666666666</v>
      </c>
      <c r="AH57" s="40" t="str">
        <f t="shared" si="22"/>
        <v>FAIL</v>
      </c>
      <c r="AI57" s="40" t="str">
        <f t="shared" si="23"/>
        <v>FAIL</v>
      </c>
      <c r="AJ57" s="40">
        <f t="shared" si="24"/>
        <v>0</v>
      </c>
      <c r="AK57" s="40">
        <f t="shared" si="25"/>
        <v>0</v>
      </c>
      <c r="AL57" s="11"/>
      <c r="AM57" s="16"/>
    </row>
    <row r="58" spans="1:39" ht="21.95" customHeight="1">
      <c r="A58" s="108">
        <v>54</v>
      </c>
      <c r="B58" s="40" t="s">
        <v>179</v>
      </c>
      <c r="C58" s="39" t="s">
        <v>252</v>
      </c>
      <c r="D58" s="40">
        <v>48</v>
      </c>
      <c r="E58" s="58">
        <v>35</v>
      </c>
      <c r="F58" s="59">
        <v>25</v>
      </c>
      <c r="G58" s="59">
        <v>42</v>
      </c>
      <c r="H58" s="59">
        <v>67</v>
      </c>
      <c r="I58" s="57">
        <v>52</v>
      </c>
      <c r="J58" s="57">
        <v>52</v>
      </c>
      <c r="K58" s="57">
        <v>30</v>
      </c>
      <c r="L58" s="57">
        <v>33</v>
      </c>
      <c r="M58" s="57">
        <v>42</v>
      </c>
      <c r="N58" s="40">
        <f t="shared" si="26"/>
        <v>426</v>
      </c>
      <c r="O58" s="48">
        <f t="shared" si="17"/>
        <v>56.8</v>
      </c>
      <c r="P58" s="40" t="str">
        <f t="shared" si="27"/>
        <v>PASS</v>
      </c>
      <c r="Q58" s="40" t="str">
        <f t="shared" si="18"/>
        <v>HIGHER SECOND CLASS</v>
      </c>
      <c r="R58" s="49">
        <f t="shared" si="5"/>
        <v>0</v>
      </c>
      <c r="S58" s="49">
        <f t="shared" si="6"/>
        <v>0</v>
      </c>
      <c r="T58" s="40"/>
      <c r="U58" s="50"/>
      <c r="V58" s="50"/>
      <c r="W58" s="50"/>
      <c r="X58" s="50"/>
      <c r="Y58" s="50"/>
      <c r="Z58" s="50"/>
      <c r="AA58" s="50"/>
      <c r="AB58" s="50"/>
      <c r="AC58" s="50"/>
      <c r="AD58" s="40">
        <f t="shared" si="19"/>
        <v>0</v>
      </c>
      <c r="AE58" s="40">
        <f t="shared" si="20"/>
        <v>426</v>
      </c>
      <c r="AF58" s="39"/>
      <c r="AG58" s="48">
        <f t="shared" si="21"/>
        <v>28.4</v>
      </c>
      <c r="AH58" s="40" t="str">
        <f t="shared" si="22"/>
        <v>FAIL</v>
      </c>
      <c r="AI58" s="40" t="str">
        <f t="shared" si="23"/>
        <v>FAIL</v>
      </c>
      <c r="AJ58" s="40">
        <f t="shared" si="24"/>
        <v>0</v>
      </c>
      <c r="AK58" s="40">
        <f t="shared" si="25"/>
        <v>0</v>
      </c>
      <c r="AL58" s="11"/>
      <c r="AM58" s="16"/>
    </row>
    <row r="59" spans="1:39" ht="21.95" customHeight="1">
      <c r="A59" s="108">
        <v>55</v>
      </c>
      <c r="B59" s="40" t="s">
        <v>190</v>
      </c>
      <c r="C59" s="39" t="s">
        <v>253</v>
      </c>
      <c r="D59" s="40">
        <v>40</v>
      </c>
      <c r="E59" s="58">
        <v>43</v>
      </c>
      <c r="F59" s="59">
        <v>26</v>
      </c>
      <c r="G59" s="59">
        <v>45</v>
      </c>
      <c r="H59" s="59">
        <v>54</v>
      </c>
      <c r="I59" s="57">
        <v>60</v>
      </c>
      <c r="J59" s="57">
        <v>47</v>
      </c>
      <c r="K59" s="57">
        <v>38</v>
      </c>
      <c r="L59" s="57">
        <v>31</v>
      </c>
      <c r="M59" s="57">
        <v>39</v>
      </c>
      <c r="N59" s="40">
        <f t="shared" si="26"/>
        <v>423</v>
      </c>
      <c r="O59" s="48">
        <f t="shared" si="17"/>
        <v>56.4</v>
      </c>
      <c r="P59" s="40" t="str">
        <f t="shared" si="27"/>
        <v>PASS</v>
      </c>
      <c r="Q59" s="40" t="str">
        <f t="shared" si="18"/>
        <v>HIGHER SECOND CLASS</v>
      </c>
      <c r="R59" s="49">
        <f t="shared" si="5"/>
        <v>0</v>
      </c>
      <c r="S59" s="49">
        <f t="shared" si="6"/>
        <v>0</v>
      </c>
      <c r="T59" s="40"/>
      <c r="U59" s="50"/>
      <c r="V59" s="50"/>
      <c r="W59" s="50"/>
      <c r="X59" s="50"/>
      <c r="Y59" s="50"/>
      <c r="Z59" s="50"/>
      <c r="AA59" s="50"/>
      <c r="AB59" s="50"/>
      <c r="AC59" s="50"/>
      <c r="AD59" s="40">
        <f t="shared" si="19"/>
        <v>0</v>
      </c>
      <c r="AE59" s="40">
        <f t="shared" si="20"/>
        <v>423</v>
      </c>
      <c r="AF59" s="39"/>
      <c r="AG59" s="48">
        <f t="shared" si="21"/>
        <v>28.2</v>
      </c>
      <c r="AH59" s="40" t="str">
        <f t="shared" si="22"/>
        <v>FAIL</v>
      </c>
      <c r="AI59" s="40" t="str">
        <f t="shared" si="23"/>
        <v>FAIL</v>
      </c>
      <c r="AJ59" s="40">
        <f t="shared" si="24"/>
        <v>0</v>
      </c>
      <c r="AK59" s="40">
        <f t="shared" si="25"/>
        <v>0</v>
      </c>
      <c r="AL59" s="11"/>
      <c r="AM59" s="16"/>
    </row>
    <row r="60" spans="1:39" ht="21.95" customHeight="1">
      <c r="A60" s="108">
        <v>56</v>
      </c>
      <c r="B60" s="40" t="s">
        <v>180</v>
      </c>
      <c r="C60" s="39" t="s">
        <v>254</v>
      </c>
      <c r="D60" s="40">
        <v>58</v>
      </c>
      <c r="E60" s="58">
        <v>33</v>
      </c>
      <c r="F60" s="59">
        <v>35</v>
      </c>
      <c r="G60" s="59">
        <v>55</v>
      </c>
      <c r="H60" s="59">
        <v>59</v>
      </c>
      <c r="I60" s="57">
        <v>54</v>
      </c>
      <c r="J60" s="57">
        <v>59</v>
      </c>
      <c r="K60" s="57">
        <v>33</v>
      </c>
      <c r="L60" s="57">
        <v>30</v>
      </c>
      <c r="M60" s="57">
        <v>38</v>
      </c>
      <c r="N60" s="40">
        <f t="shared" si="26"/>
        <v>454</v>
      </c>
      <c r="O60" s="48">
        <f t="shared" si="17"/>
        <v>60.533333333333331</v>
      </c>
      <c r="P60" s="40" t="str">
        <f t="shared" si="27"/>
        <v>PASS</v>
      </c>
      <c r="Q60" s="40" t="str">
        <f t="shared" si="18"/>
        <v>FIRST CLASS</v>
      </c>
      <c r="R60" s="49">
        <f t="shared" si="5"/>
        <v>0</v>
      </c>
      <c r="S60" s="49">
        <f t="shared" si="6"/>
        <v>0</v>
      </c>
      <c r="T60" s="40"/>
      <c r="U60" s="50"/>
      <c r="V60" s="50"/>
      <c r="W60" s="50"/>
      <c r="X60" s="50"/>
      <c r="Y60" s="50"/>
      <c r="Z60" s="50"/>
      <c r="AA60" s="50"/>
      <c r="AB60" s="50"/>
      <c r="AC60" s="50"/>
      <c r="AD60" s="40">
        <f t="shared" si="19"/>
        <v>0</v>
      </c>
      <c r="AE60" s="40">
        <f t="shared" si="20"/>
        <v>454</v>
      </c>
      <c r="AF60" s="39"/>
      <c r="AG60" s="48">
        <f t="shared" si="21"/>
        <v>30.266666666666666</v>
      </c>
      <c r="AH60" s="40" t="str">
        <f t="shared" si="22"/>
        <v>FAIL</v>
      </c>
      <c r="AI60" s="40" t="str">
        <f t="shared" si="23"/>
        <v>FAIL</v>
      </c>
      <c r="AJ60" s="40">
        <f t="shared" si="24"/>
        <v>0</v>
      </c>
      <c r="AK60" s="40">
        <f t="shared" si="25"/>
        <v>0</v>
      </c>
      <c r="AL60" s="11"/>
      <c r="AM60" s="16"/>
    </row>
    <row r="61" spans="1:39" ht="21.95" customHeight="1">
      <c r="A61" s="108">
        <v>57</v>
      </c>
      <c r="B61" s="40" t="s">
        <v>191</v>
      </c>
      <c r="C61" s="39" t="s">
        <v>255</v>
      </c>
      <c r="D61" s="40">
        <v>42</v>
      </c>
      <c r="E61" s="58">
        <v>35</v>
      </c>
      <c r="F61" s="59">
        <v>29</v>
      </c>
      <c r="G61" s="59">
        <v>43</v>
      </c>
      <c r="H61" s="59">
        <v>58</v>
      </c>
      <c r="I61" s="57">
        <v>43</v>
      </c>
      <c r="J61" s="57">
        <v>50</v>
      </c>
      <c r="K61" s="57">
        <v>25</v>
      </c>
      <c r="L61" s="57">
        <v>20</v>
      </c>
      <c r="M61" s="57">
        <v>33</v>
      </c>
      <c r="N61" s="40">
        <f t="shared" si="26"/>
        <v>378</v>
      </c>
      <c r="O61" s="48">
        <f t="shared" si="17"/>
        <v>50.4</v>
      </c>
      <c r="P61" s="40" t="str">
        <f t="shared" si="27"/>
        <v>PASS</v>
      </c>
      <c r="Q61" s="40" t="str">
        <f t="shared" si="18"/>
        <v>SECOND CLASS</v>
      </c>
      <c r="R61" s="49">
        <f t="shared" si="5"/>
        <v>0</v>
      </c>
      <c r="S61" s="49">
        <f t="shared" si="6"/>
        <v>0</v>
      </c>
      <c r="T61" s="40"/>
      <c r="U61" s="50"/>
      <c r="V61" s="50"/>
      <c r="W61" s="50"/>
      <c r="X61" s="50"/>
      <c r="Y61" s="50"/>
      <c r="Z61" s="50"/>
      <c r="AA61" s="50"/>
      <c r="AB61" s="50"/>
      <c r="AC61" s="50"/>
      <c r="AD61" s="40">
        <f t="shared" si="19"/>
        <v>0</v>
      </c>
      <c r="AE61" s="40">
        <f t="shared" si="20"/>
        <v>378</v>
      </c>
      <c r="AF61" s="39"/>
      <c r="AG61" s="48">
        <f t="shared" si="21"/>
        <v>25.2</v>
      </c>
      <c r="AH61" s="40" t="str">
        <f t="shared" si="22"/>
        <v>FAIL</v>
      </c>
      <c r="AI61" s="40" t="str">
        <f t="shared" si="23"/>
        <v>FAIL</v>
      </c>
      <c r="AJ61" s="40">
        <f t="shared" si="24"/>
        <v>0</v>
      </c>
      <c r="AK61" s="40">
        <f t="shared" si="25"/>
        <v>0</v>
      </c>
      <c r="AL61" s="11"/>
      <c r="AM61" s="16"/>
    </row>
    <row r="62" spans="1:39">
      <c r="A62" s="108">
        <v>58</v>
      </c>
      <c r="B62" s="40" t="s">
        <v>181</v>
      </c>
      <c r="C62" s="67" t="s">
        <v>256</v>
      </c>
      <c r="D62" s="40">
        <v>52</v>
      </c>
      <c r="E62" s="40">
        <v>36</v>
      </c>
      <c r="F62" s="40">
        <v>35</v>
      </c>
      <c r="G62" s="40">
        <v>53</v>
      </c>
      <c r="H62" s="40">
        <v>62</v>
      </c>
      <c r="I62" s="40">
        <v>60</v>
      </c>
      <c r="J62" s="40">
        <v>44</v>
      </c>
      <c r="K62" s="40">
        <v>34</v>
      </c>
      <c r="L62" s="40">
        <v>44</v>
      </c>
      <c r="M62" s="40">
        <v>33</v>
      </c>
      <c r="N62" s="40">
        <f t="shared" si="26"/>
        <v>453</v>
      </c>
      <c r="O62" s="48">
        <f t="shared" ref="O62" si="28">N62*100/$N$1</f>
        <v>60.4</v>
      </c>
      <c r="P62" s="40" t="str">
        <f t="shared" si="27"/>
        <v>PASS</v>
      </c>
      <c r="Q62" s="40" t="str">
        <f t="shared" ref="Q62" si="29">IF(P62="FAIL","FAIL",IF(O62&gt;=66,"FIRST CLASS WITH DISTINCTION",IF(O62&gt;=60,"FIRST CLASS",IF(O62&gt;=55,"HIGHER SECOND CLASS",IF(O62&gt;=50,"SECOND CLASS",IF(O62&gt;=40,"PASS CLASS"))))))</f>
        <v>FIRST CLASS</v>
      </c>
      <c r="R62" s="49">
        <f t="shared" si="5"/>
        <v>0</v>
      </c>
      <c r="S62" s="49">
        <f t="shared" si="6"/>
        <v>0</v>
      </c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40">
        <f t="shared" ref="AD62" si="30">SUM(T62:AC62)</f>
        <v>0</v>
      </c>
      <c r="AE62" s="40">
        <f t="shared" ref="AE62" si="31">AD62+N62</f>
        <v>453</v>
      </c>
      <c r="AF62" s="39"/>
      <c r="AG62" s="48">
        <f t="shared" ref="AG62" si="32">(AE62+AF62)*100/1500</f>
        <v>30.2</v>
      </c>
      <c r="AH62" s="40" t="str">
        <f t="shared" ref="AH62" si="33">IF(AND(T62&gt;=40,U62&gt;=40,V62&gt;=40,W62&gt;=40,X62&gt;=20,Y62&gt;=20,Z62&gt;=20,AA62&gt;=20,AB62&gt;=40,AC62&gt;=20),"PASS","FAIL")</f>
        <v>FAIL</v>
      </c>
      <c r="AI62" s="40" t="str">
        <f t="shared" ref="AI62" si="34">IF(AH62="FAIL","FAIL",IF(AG62&gt;=66,"FIRST CLASS WITH DISTINCTION",IF(AG62&gt;=60,"FIRST CLASS",IF(AG62&gt;=55,"HIGHER SECOND CLASS",IF(AG62&gt;=50,"SECOND CLASS",IF(AG62&gt;=40,"PASS CLASS"))))))</f>
        <v>FAIL</v>
      </c>
      <c r="AJ62" s="40">
        <f t="shared" ref="AJ62" si="35">COUNTIF(T62:W62,"&lt;40")</f>
        <v>0</v>
      </c>
      <c r="AK62" s="40">
        <f t="shared" ref="AK62" si="36">COUNTIF(X62:AA62,"&lt;20")</f>
        <v>0</v>
      </c>
      <c r="AL62" s="11"/>
      <c r="AM62" s="16"/>
    </row>
    <row r="63" spans="1:39">
      <c r="A63" s="68"/>
      <c r="B63" s="69"/>
      <c r="C63" s="7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71"/>
      <c r="P63" s="30"/>
      <c r="Q63" s="30"/>
      <c r="R63" s="30"/>
      <c r="S63" s="62"/>
      <c r="T63" s="72"/>
      <c r="U63" s="73"/>
      <c r="V63" s="73"/>
      <c r="W63" s="73"/>
      <c r="X63" s="73"/>
      <c r="Y63" s="73"/>
      <c r="Z63" s="73"/>
      <c r="AA63" s="73"/>
      <c r="AB63" s="73"/>
      <c r="AC63" s="73"/>
      <c r="AD63" s="30"/>
      <c r="AE63" s="30"/>
      <c r="AF63" s="73"/>
      <c r="AG63" s="71"/>
      <c r="AH63" s="30"/>
      <c r="AI63" s="30"/>
      <c r="AJ63" s="30"/>
      <c r="AK63" s="30"/>
      <c r="AL63" s="11"/>
      <c r="AM63" s="16"/>
    </row>
    <row r="64" spans="1:39">
      <c r="A64" s="68"/>
      <c r="B64" s="30"/>
      <c r="C64" s="73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71"/>
      <c r="P64" s="30"/>
      <c r="Q64" s="30"/>
      <c r="R64" s="30"/>
      <c r="S64" s="62"/>
      <c r="T64" s="72"/>
      <c r="U64" s="73"/>
      <c r="V64" s="73"/>
      <c r="W64" s="73"/>
      <c r="X64" s="73"/>
      <c r="Y64" s="73"/>
      <c r="Z64" s="73"/>
      <c r="AA64" s="73"/>
      <c r="AB64" s="73"/>
      <c r="AC64" s="73"/>
      <c r="AD64" s="30"/>
      <c r="AE64" s="30"/>
      <c r="AF64" s="73"/>
      <c r="AG64" s="71"/>
      <c r="AH64" s="30"/>
      <c r="AI64" s="30"/>
      <c r="AJ64" s="30"/>
      <c r="AK64" s="30"/>
      <c r="AL64" s="11"/>
      <c r="AM64" s="16"/>
    </row>
    <row r="65" spans="1:39">
      <c r="A65" s="68"/>
      <c r="B65" s="30"/>
      <c r="C65" s="39" t="s">
        <v>60</v>
      </c>
      <c r="D65" s="40">
        <f t="shared" ref="D65:M65" si="37">COUNT(D5:D64)</f>
        <v>58</v>
      </c>
      <c r="E65" s="40">
        <f t="shared" si="37"/>
        <v>57</v>
      </c>
      <c r="F65" s="40">
        <f t="shared" si="37"/>
        <v>57</v>
      </c>
      <c r="G65" s="40">
        <f t="shared" si="37"/>
        <v>58</v>
      </c>
      <c r="H65" s="40">
        <f t="shared" si="37"/>
        <v>58</v>
      </c>
      <c r="I65" s="40">
        <f t="shared" si="37"/>
        <v>58</v>
      </c>
      <c r="J65" s="40">
        <f t="shared" si="37"/>
        <v>57</v>
      </c>
      <c r="K65" s="40">
        <f t="shared" si="37"/>
        <v>57</v>
      </c>
      <c r="L65" s="40">
        <f t="shared" si="37"/>
        <v>57</v>
      </c>
      <c r="M65" s="40">
        <f t="shared" si="37"/>
        <v>57</v>
      </c>
      <c r="N65" s="74">
        <f>COUNT(N5:N62)</f>
        <v>58</v>
      </c>
      <c r="O65" s="30"/>
      <c r="P65" s="30"/>
      <c r="Q65" s="30"/>
      <c r="R65" s="73"/>
      <c r="S65" s="75"/>
      <c r="T65" s="76">
        <f t="shared" ref="T65:AC65" si="38">COUNT(T5:T61)</f>
        <v>0</v>
      </c>
      <c r="U65" s="76">
        <f t="shared" si="38"/>
        <v>0</v>
      </c>
      <c r="V65" s="76">
        <f t="shared" si="38"/>
        <v>0</v>
      </c>
      <c r="W65" s="76">
        <f t="shared" si="38"/>
        <v>0</v>
      </c>
      <c r="X65" s="76">
        <f t="shared" si="38"/>
        <v>0</v>
      </c>
      <c r="Y65" s="76">
        <f t="shared" si="38"/>
        <v>0</v>
      </c>
      <c r="Z65" s="76">
        <f t="shared" si="38"/>
        <v>0</v>
      </c>
      <c r="AA65" s="76">
        <f t="shared" si="38"/>
        <v>0</v>
      </c>
      <c r="AB65" s="76">
        <f t="shared" si="38"/>
        <v>0</v>
      </c>
      <c r="AC65" s="76">
        <f t="shared" si="38"/>
        <v>0</v>
      </c>
      <c r="AD65" s="74">
        <f>COUNT(AD5:AD64)</f>
        <v>58</v>
      </c>
      <c r="AE65" s="30"/>
      <c r="AF65" s="73"/>
      <c r="AG65" s="30"/>
      <c r="AH65" s="73"/>
      <c r="AI65" s="73"/>
      <c r="AJ65" s="73"/>
      <c r="AK65" s="73"/>
      <c r="AL65" s="11"/>
      <c r="AM65" s="16"/>
    </row>
    <row r="66" spans="1:39">
      <c r="A66" s="68"/>
      <c r="B66" s="30"/>
      <c r="C66" s="39" t="s">
        <v>61</v>
      </c>
      <c r="D66" s="40">
        <f t="shared" ref="D66:J66" si="39">COUNTIF(D5:D64,"&gt;=40")</f>
        <v>54</v>
      </c>
      <c r="E66" s="40">
        <f>COUNTIF(E5:E64,"&gt;=20")</f>
        <v>57</v>
      </c>
      <c r="F66" s="40">
        <f>COUNTIF(F5:F64,"&gt;=20")</f>
        <v>55</v>
      </c>
      <c r="G66" s="40">
        <f t="shared" si="39"/>
        <v>57</v>
      </c>
      <c r="H66" s="77">
        <f t="shared" si="39"/>
        <v>57</v>
      </c>
      <c r="I66" s="77">
        <f t="shared" si="39"/>
        <v>57</v>
      </c>
      <c r="J66" s="77">
        <f t="shared" si="39"/>
        <v>56</v>
      </c>
      <c r="K66" s="77">
        <f>COUNTIF(K5:K64,"&gt;=20")</f>
        <v>57</v>
      </c>
      <c r="L66" s="77">
        <f>COUNTIF(L5:L64,"&gt;=20")</f>
        <v>56</v>
      </c>
      <c r="M66" s="77">
        <f>COUNTIF(M5:M64,"&gt;=20")</f>
        <v>57</v>
      </c>
      <c r="N66" s="78">
        <f>COUNTIF(P5:P62,"PASS")</f>
        <v>52</v>
      </c>
      <c r="O66" s="30"/>
      <c r="P66" s="30"/>
      <c r="Q66" s="30"/>
      <c r="R66" s="73"/>
      <c r="S66" s="75"/>
      <c r="T66" s="76">
        <f>COUNTIF(T5:T61,"&gt;=40")</f>
        <v>0</v>
      </c>
      <c r="U66" s="76">
        <f>COUNTIF(U5:U61,"&gt;=40")</f>
        <v>0</v>
      </c>
      <c r="V66" s="76">
        <f>COUNTIF(V5:V61,"&gt;=40")</f>
        <v>0</v>
      </c>
      <c r="W66" s="76">
        <f>COUNTIF(W5:W61,"&gt;=40")</f>
        <v>0</v>
      </c>
      <c r="X66" s="77">
        <f>COUNTIF(X5:X61,"&gt;=20")</f>
        <v>0</v>
      </c>
      <c r="Y66" s="77">
        <f>COUNTIF(Y5:Y61,"&gt;=20")</f>
        <v>0</v>
      </c>
      <c r="Z66" s="77">
        <f>COUNTIF(Z5:Z61,"&gt;=20")</f>
        <v>0</v>
      </c>
      <c r="AA66" s="77">
        <f>COUNTIF(AA5:AA61,"&gt;=20")</f>
        <v>0</v>
      </c>
      <c r="AB66" s="77">
        <f>COUNTIF(AB5:AB61,"&gt;=40")</f>
        <v>0</v>
      </c>
      <c r="AC66" s="77">
        <f>COUNTIF(AC5:AC61,"&gt;=20")</f>
        <v>0</v>
      </c>
      <c r="AD66" s="78">
        <f>COUNTIF(AH5:AH64,"pass")</f>
        <v>0</v>
      </c>
      <c r="AE66" s="30"/>
      <c r="AF66" s="73"/>
      <c r="AG66" s="30"/>
      <c r="AH66" s="73"/>
      <c r="AI66" s="73"/>
      <c r="AJ66" s="73"/>
      <c r="AK66" s="73"/>
      <c r="AL66" s="11"/>
      <c r="AM66" s="16"/>
    </row>
    <row r="67" spans="1:39">
      <c r="A67" s="68"/>
      <c r="B67" s="30"/>
      <c r="C67" s="39" t="s">
        <v>105</v>
      </c>
      <c r="D67" s="40">
        <f>D66/D65*100</f>
        <v>93.103448275862064</v>
      </c>
      <c r="E67" s="40">
        <f t="shared" ref="E67:M67" si="40">E66/E65*100</f>
        <v>100</v>
      </c>
      <c r="F67" s="40">
        <f t="shared" si="40"/>
        <v>96.491228070175438</v>
      </c>
      <c r="G67" s="40">
        <f t="shared" si="40"/>
        <v>98.275862068965509</v>
      </c>
      <c r="H67" s="77">
        <f t="shared" si="40"/>
        <v>98.275862068965509</v>
      </c>
      <c r="I67" s="77">
        <f t="shared" si="40"/>
        <v>98.275862068965509</v>
      </c>
      <c r="J67" s="79">
        <f t="shared" si="40"/>
        <v>98.245614035087712</v>
      </c>
      <c r="K67" s="77">
        <f t="shared" si="40"/>
        <v>100</v>
      </c>
      <c r="L67" s="79">
        <f t="shared" si="40"/>
        <v>98.245614035087712</v>
      </c>
      <c r="M67" s="77">
        <f t="shared" si="40"/>
        <v>100</v>
      </c>
      <c r="N67" s="80">
        <f>N66/N65*100</f>
        <v>89.65517241379311</v>
      </c>
      <c r="O67" s="30"/>
      <c r="P67" s="30"/>
      <c r="Q67" s="30"/>
      <c r="R67" s="73"/>
      <c r="S67" s="75"/>
      <c r="T67" s="76" t="e">
        <f>T66/T65*100</f>
        <v>#DIV/0!</v>
      </c>
      <c r="U67" s="40" t="e">
        <f t="shared" ref="U67:AC67" si="41">U66/U65*100</f>
        <v>#DIV/0!</v>
      </c>
      <c r="V67" s="40" t="e">
        <f t="shared" si="41"/>
        <v>#DIV/0!</v>
      </c>
      <c r="W67" s="40" t="e">
        <f t="shared" si="41"/>
        <v>#DIV/0!</v>
      </c>
      <c r="X67" s="77" t="e">
        <f t="shared" si="41"/>
        <v>#DIV/0!</v>
      </c>
      <c r="Y67" s="77" t="e">
        <f t="shared" si="41"/>
        <v>#DIV/0!</v>
      </c>
      <c r="Z67" s="81" t="e">
        <f t="shared" si="41"/>
        <v>#DIV/0!</v>
      </c>
      <c r="AA67" s="77" t="e">
        <f t="shared" si="41"/>
        <v>#DIV/0!</v>
      </c>
      <c r="AB67" s="81" t="e">
        <f t="shared" si="41"/>
        <v>#DIV/0!</v>
      </c>
      <c r="AC67" s="77" t="e">
        <f t="shared" si="41"/>
        <v>#DIV/0!</v>
      </c>
      <c r="AD67" s="80">
        <f>AD66/AD65*100</f>
        <v>0</v>
      </c>
      <c r="AE67" s="30"/>
      <c r="AF67" s="73"/>
      <c r="AG67" s="30"/>
      <c r="AH67" s="73"/>
      <c r="AI67" s="73"/>
      <c r="AJ67" s="73"/>
      <c r="AK67" s="73"/>
      <c r="AL67" s="11"/>
      <c r="AM67" s="16"/>
    </row>
    <row r="68" spans="1:39">
      <c r="A68" s="68"/>
      <c r="B68" s="30"/>
      <c r="C68" s="82"/>
      <c r="D68" s="66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62"/>
      <c r="T68" s="72"/>
      <c r="U68" s="73"/>
      <c r="V68" s="73"/>
      <c r="W68" s="73"/>
      <c r="X68" s="73"/>
      <c r="Y68" s="73"/>
      <c r="Z68" s="73"/>
      <c r="AA68" s="73"/>
      <c r="AB68" s="73"/>
      <c r="AC68" s="73"/>
      <c r="AD68" s="30"/>
      <c r="AE68" s="30"/>
      <c r="AF68" s="73"/>
      <c r="AG68" s="30"/>
      <c r="AH68" s="73"/>
      <c r="AI68" s="73"/>
      <c r="AJ68" s="73"/>
      <c r="AK68" s="73"/>
      <c r="AL68" s="11"/>
      <c r="AM68" s="16"/>
    </row>
    <row r="69" spans="1:39" ht="15" customHeight="1">
      <c r="A69" s="68"/>
      <c r="B69" s="30"/>
      <c r="C69" s="83" t="s">
        <v>55</v>
      </c>
      <c r="D69" s="84">
        <f>COUNTIF($D$5:$D$64,"&gt;=66")</f>
        <v>0</v>
      </c>
      <c r="E69" s="85"/>
      <c r="F69" s="85"/>
      <c r="G69" s="84">
        <f>COUNTIF($G$5:$G$64,"&gt;=66")</f>
        <v>4</v>
      </c>
      <c r="H69" s="84">
        <f>COUNTIF($H$5:$H$64,"&gt;=66")</f>
        <v>10</v>
      </c>
      <c r="I69" s="84">
        <f>COUNTIF($I$5:$I$64,"&gt;=66")</f>
        <v>2</v>
      </c>
      <c r="J69" s="84">
        <f>COUNTIF($J$5:$J$64,"&gt;=66")</f>
        <v>1</v>
      </c>
      <c r="K69" s="82"/>
      <c r="L69" s="86" t="s">
        <v>62</v>
      </c>
      <c r="M69" s="87">
        <f>COUNTIF($Q$5:$Q$64,"FIRST CLASS WITH DISTINCTION")</f>
        <v>4</v>
      </c>
      <c r="N69" s="30"/>
      <c r="O69" s="30"/>
      <c r="P69" s="66"/>
      <c r="Q69" s="88" t="s">
        <v>18</v>
      </c>
      <c r="R69" s="89">
        <f>COUNTIF($R$5:$R$64,"=1")</f>
        <v>3</v>
      </c>
      <c r="S69" s="66"/>
      <c r="T69" s="84">
        <f>COUNTIF($T$5:$T$64,"&gt;=66")</f>
        <v>0</v>
      </c>
      <c r="U69" s="84">
        <f>COUNTIF($U$5:$U$64,"&gt;=66")</f>
        <v>0</v>
      </c>
      <c r="V69" s="84">
        <f>COUNTIF($V$5:$V$64,"&gt;=66")</f>
        <v>0</v>
      </c>
      <c r="W69" s="84">
        <f>COUNTIF($W$5:$W$64,"&gt;=66")</f>
        <v>0</v>
      </c>
      <c r="X69" s="84">
        <f>COUNTIF($X$5:$X$64,"&gt;=66")</f>
        <v>0</v>
      </c>
      <c r="Y69" s="90" t="s">
        <v>55</v>
      </c>
      <c r="Z69" s="73"/>
      <c r="AA69" s="73"/>
      <c r="AB69" s="73"/>
      <c r="AC69" s="73"/>
      <c r="AD69" s="30"/>
      <c r="AE69" s="86" t="s">
        <v>62</v>
      </c>
      <c r="AF69" s="87">
        <f>COUNTIF($AI$5:$AI$61,"FIRST CLASS WITH DISTINCTION")</f>
        <v>0</v>
      </c>
      <c r="AG69" s="30"/>
      <c r="AH69" s="82"/>
      <c r="AI69" s="91" t="s">
        <v>18</v>
      </c>
      <c r="AJ69" s="89">
        <f>COUNTIF($AJ$5:$AJ$64,"=1")</f>
        <v>0</v>
      </c>
      <c r="AK69" s="73"/>
      <c r="AL69" s="11"/>
      <c r="AM69" s="16"/>
    </row>
    <row r="70" spans="1:39">
      <c r="A70" s="68"/>
      <c r="B70" s="30"/>
      <c r="C70" s="83" t="s">
        <v>56</v>
      </c>
      <c r="D70" s="84">
        <f>COUNTIFS($D$5:$D$64,"&gt;=60",$D$5:$D$64,"&lt;66")</f>
        <v>2</v>
      </c>
      <c r="E70" s="85"/>
      <c r="F70" s="85"/>
      <c r="G70" s="84">
        <f>COUNTIFS($G$5:$G$64,"&gt;=60",$G$5:$G$64,"&lt;66")</f>
        <v>7</v>
      </c>
      <c r="H70" s="84">
        <f>COUNTIFS($H$5:$H$61,"&gt;=60",$H$5:$H$61,"&lt;66")</f>
        <v>12</v>
      </c>
      <c r="I70" s="84">
        <f>COUNTIFS($I$5:$I$61,"&gt;=60",$I$5:$I$61,"&lt;66")</f>
        <v>7</v>
      </c>
      <c r="J70" s="84">
        <f>COUNTIFS($J$5:$J$61,"&gt;=60",$J$5:$J$61,"&lt;66")</f>
        <v>8</v>
      </c>
      <c r="K70" s="82"/>
      <c r="L70" s="86" t="s">
        <v>63</v>
      </c>
      <c r="M70" s="87">
        <f>COUNTIF(Q5:Q64,"FIRST CLASS")</f>
        <v>14</v>
      </c>
      <c r="N70" s="30"/>
      <c r="O70" s="30"/>
      <c r="P70" s="66"/>
      <c r="Q70" s="88" t="s">
        <v>19</v>
      </c>
      <c r="R70" s="89">
        <f>COUNTIF($R$5:$R$64,"=2")</f>
        <v>1</v>
      </c>
      <c r="S70" s="66"/>
      <c r="T70" s="84">
        <f>COUNTIFS($T$5:$T$64,"&gt;=60",$T$5:$T$64,"&lt;66")</f>
        <v>0</v>
      </c>
      <c r="U70" s="84">
        <f>COUNTIFS($U$5:$U$64,"&gt;=60",$U$5:$U$64,"&lt;66")</f>
        <v>0</v>
      </c>
      <c r="V70" s="84">
        <f>COUNTIFS($V$5:$V$64,"&gt;=60",$V$5:$V$64,"&lt;66")</f>
        <v>0</v>
      </c>
      <c r="W70" s="84">
        <f>COUNTIFS($W$5:$W$64,"&gt;=60",$W$5:$W$64,"&lt;66")</f>
        <v>0</v>
      </c>
      <c r="X70" s="84">
        <f>COUNTIFS($X$5:$X$64,"&gt;=60",$X$5:$X$64,"&lt;66")</f>
        <v>0</v>
      </c>
      <c r="Y70" s="90" t="s">
        <v>56</v>
      </c>
      <c r="Z70" s="73"/>
      <c r="AA70" s="73"/>
      <c r="AB70" s="73"/>
      <c r="AC70" s="73"/>
      <c r="AD70" s="30"/>
      <c r="AE70" s="86" t="s">
        <v>63</v>
      </c>
      <c r="AF70" s="87">
        <f>COUNTIF($AI$5:$AI$61,"FIRST CLASS")</f>
        <v>0</v>
      </c>
      <c r="AG70" s="30"/>
      <c r="AH70" s="82"/>
      <c r="AI70" s="91" t="s">
        <v>19</v>
      </c>
      <c r="AJ70" s="89">
        <f>COUNTIF($AJ$5:$AJ$64,"=2")</f>
        <v>0</v>
      </c>
      <c r="AK70" s="73"/>
      <c r="AL70" s="11"/>
      <c r="AM70" s="16"/>
    </row>
    <row r="71" spans="1:39">
      <c r="A71" s="68"/>
      <c r="B71" s="30"/>
      <c r="C71" s="83" t="s">
        <v>57</v>
      </c>
      <c r="D71" s="84">
        <f>COUNTIFS($D$5:$D$64,"&gt;=55",$D$5:$D$64,"&lt;60")</f>
        <v>9</v>
      </c>
      <c r="E71" s="85"/>
      <c r="F71" s="85"/>
      <c r="G71" s="84">
        <f>COUNTIFS($G$5:$G$64,"&gt;=55",$G$5:$G$64,"&lt;60")</f>
        <v>15</v>
      </c>
      <c r="H71" s="84">
        <f>COUNTIFS($H$5:$H$61,"&gt;=55",$H$5:$H$61,"&lt;60")</f>
        <v>20</v>
      </c>
      <c r="I71" s="84">
        <f>COUNTIFS($I$5:$I$61,"&gt;=55",$I$5:$I$61,"&lt;60")</f>
        <v>11</v>
      </c>
      <c r="J71" s="84">
        <f>COUNTIFS($J$5:$J$61,"&gt;=55",$J$5:$J$61,"&lt;60")</f>
        <v>8</v>
      </c>
      <c r="K71" s="82"/>
      <c r="L71" s="86" t="s">
        <v>64</v>
      </c>
      <c r="M71" s="87">
        <f>COUNTIF(Q5:Q64,"HIGHER SECOND CLASS")</f>
        <v>24</v>
      </c>
      <c r="N71" s="30"/>
      <c r="O71" s="30"/>
      <c r="P71" s="66"/>
      <c r="Q71" s="88" t="s">
        <v>20</v>
      </c>
      <c r="R71" s="89">
        <f>COUNTIF($R$5:$R$64,"=3")</f>
        <v>0</v>
      </c>
      <c r="S71" s="66"/>
      <c r="T71" s="84">
        <f>COUNTIFS($T$5:$T$64,"&gt;=55",$T$5:$T$64,"&lt;60")</f>
        <v>0</v>
      </c>
      <c r="U71" s="84">
        <f>COUNTIFS($U$5:$U$64,"&gt;=55",$U$5:$U$64,"&lt;60")</f>
        <v>0</v>
      </c>
      <c r="V71" s="84">
        <f>COUNTIFS($V$5:$V$64,"&gt;=55",$V$5:$V$64,"&lt;60")</f>
        <v>0</v>
      </c>
      <c r="W71" s="84">
        <f>COUNTIFS($W$5:$W$64,"&gt;=55",$W$5:$W$64,"&lt;60")</f>
        <v>0</v>
      </c>
      <c r="X71" s="84">
        <f>COUNTIFS($X$5:$X$64,"&gt;=55",$X$5:$X$64,"&lt;60")</f>
        <v>0</v>
      </c>
      <c r="Y71" s="90" t="s">
        <v>57</v>
      </c>
      <c r="Z71" s="73"/>
      <c r="AA71" s="73"/>
      <c r="AB71" s="73"/>
      <c r="AC71" s="73"/>
      <c r="AD71" s="30"/>
      <c r="AE71" s="86" t="s">
        <v>64</v>
      </c>
      <c r="AF71" s="87">
        <f>COUNTIF($AI$5:$AI$61,"HIGHER SECOND CLASS")</f>
        <v>0</v>
      </c>
      <c r="AG71" s="30"/>
      <c r="AH71" s="82"/>
      <c r="AI71" s="91" t="s">
        <v>20</v>
      </c>
      <c r="AJ71" s="89">
        <f>COUNTIF($AJ$5:$AJ$64,"=3")</f>
        <v>0</v>
      </c>
      <c r="AK71" s="73"/>
      <c r="AL71" s="11"/>
      <c r="AM71" s="16"/>
    </row>
    <row r="72" spans="1:39">
      <c r="A72" s="68"/>
      <c r="B72" s="30"/>
      <c r="C72" s="83" t="s">
        <v>58</v>
      </c>
      <c r="D72" s="84">
        <f>COUNTIFS($D$5:$D$64,"&gt;=50",$D$5:$D$64,"&lt;55")</f>
        <v>15</v>
      </c>
      <c r="E72" s="85"/>
      <c r="F72" s="85"/>
      <c r="G72" s="84">
        <f>COUNTIFS($G$5:$G$64,"&gt;=50",$G$5:$G$64,"&lt;55")</f>
        <v>18</v>
      </c>
      <c r="H72" s="84">
        <f>COUNTIFS($H$5:$H$61,"&gt;=50",$H$5:$H$61,"&lt;55")</f>
        <v>9</v>
      </c>
      <c r="I72" s="84">
        <f>COUNTIFS($I$5:$I$61,"&gt;=50",$I$5:$I$61,"&lt;55")</f>
        <v>15</v>
      </c>
      <c r="J72" s="84">
        <f>COUNTIFS($J$5:$J$61,"&gt;=50",$J$5:$J$61,"&lt;55")</f>
        <v>16</v>
      </c>
      <c r="K72" s="82"/>
      <c r="L72" s="86" t="s">
        <v>93</v>
      </c>
      <c r="M72" s="87">
        <f>COUNTIF(Q5:Q64,"SECOND CLASS")</f>
        <v>10</v>
      </c>
      <c r="N72" s="30"/>
      <c r="O72" s="30"/>
      <c r="P72" s="66"/>
      <c r="Q72" s="88" t="s">
        <v>92</v>
      </c>
      <c r="R72" s="89">
        <f>COUNTIF($R$5:$R$64,"&gt;3")</f>
        <v>1</v>
      </c>
      <c r="S72" s="66"/>
      <c r="T72" s="84">
        <f>COUNTIFS($T$5:$T$64,"&gt;=50",$T$5:$T$64,"&lt;55")</f>
        <v>0</v>
      </c>
      <c r="U72" s="84">
        <f>COUNTIFS($U$5:$U$64,"&gt;=50",$U$5:$U$64,"&lt;55")</f>
        <v>0</v>
      </c>
      <c r="V72" s="84">
        <f>COUNTIFS($V$5:$V$64,"&gt;=50",$V$5:$V$64,"&lt;55")</f>
        <v>0</v>
      </c>
      <c r="W72" s="84">
        <f>COUNTIFS($W$5:$W$64,"&gt;=50",$W$5:$W$64,"&lt;55")</f>
        <v>0</v>
      </c>
      <c r="X72" s="84">
        <f>COUNTIFS($X$5:$X$64,"&gt;=50",$X$5:$X$64,"&lt;55")</f>
        <v>0</v>
      </c>
      <c r="Y72" s="90" t="s">
        <v>58</v>
      </c>
      <c r="Z72" s="73"/>
      <c r="AA72" s="73"/>
      <c r="AB72" s="73"/>
      <c r="AC72" s="73"/>
      <c r="AD72" s="30"/>
      <c r="AE72" s="86" t="s">
        <v>93</v>
      </c>
      <c r="AF72" s="87">
        <f>COUNTIF($AI$5:$AI$61,"SECOND CLASS")</f>
        <v>0</v>
      </c>
      <c r="AG72" s="30"/>
      <c r="AH72" s="82"/>
      <c r="AI72" s="91" t="s">
        <v>92</v>
      </c>
      <c r="AJ72" s="89">
        <f>COUNTIF($AJ$5:$AJ$64,"&gt;3")</f>
        <v>0</v>
      </c>
      <c r="AK72" s="73"/>
      <c r="AL72" s="11"/>
      <c r="AM72" s="16"/>
    </row>
    <row r="73" spans="1:39">
      <c r="A73" s="68"/>
      <c r="B73" s="30"/>
      <c r="C73" s="83" t="s">
        <v>59</v>
      </c>
      <c r="D73" s="84">
        <f>COUNTIFS($D$5:$D$64,"&gt;=41",$D$5:$D$64,"&lt;50")</f>
        <v>23</v>
      </c>
      <c r="E73" s="85"/>
      <c r="F73" s="85"/>
      <c r="G73" s="84">
        <f>COUNTIFS($G$5:$G$64,"&gt;=41",$G$5:$G$64,"&lt;50")</f>
        <v>10</v>
      </c>
      <c r="H73" s="84">
        <f>COUNTIFS($H$5:$H$61,"&gt;=41",$H$5:$H$61,"&lt;50")</f>
        <v>5</v>
      </c>
      <c r="I73" s="84">
        <f>COUNTIFS($I$5:$I$61,"&gt;=41",$I$5:$I$61,"&lt;50")</f>
        <v>20</v>
      </c>
      <c r="J73" s="84">
        <f>COUNTIFS($J$5:$J$61,"&gt;=41",$J$5:$J$61,"&lt;50")</f>
        <v>19</v>
      </c>
      <c r="K73" s="82"/>
      <c r="L73" s="86" t="s">
        <v>65</v>
      </c>
      <c r="M73" s="87">
        <f>COUNTIF(Q5:Q64,"PASS CLASS")</f>
        <v>0</v>
      </c>
      <c r="N73" s="30"/>
      <c r="O73" s="30"/>
      <c r="P73" s="66"/>
      <c r="Q73" s="88" t="s">
        <v>21</v>
      </c>
      <c r="R73" s="89">
        <f>COUNTIF($S$5:$S$64,"=1")</f>
        <v>4</v>
      </c>
      <c r="S73" s="66"/>
      <c r="T73" s="84">
        <f>COUNTIFS($T$5:$T$64,"&gt;=41",$T$5:$T$64,"&lt;50")</f>
        <v>0</v>
      </c>
      <c r="U73" s="84">
        <f>COUNTIFS($U$5:$U$64,"&gt;=41",$U$5:$U$64,"&lt;50")</f>
        <v>0</v>
      </c>
      <c r="V73" s="84">
        <f>COUNTIFS($V$5:$V$64,"&gt;=41",$V$5:$V$64,"&lt;50")</f>
        <v>0</v>
      </c>
      <c r="W73" s="84">
        <f>COUNTIFS($W$5:$W$64,"&gt;=41",$W$5:$W$64,"&lt;50")</f>
        <v>0</v>
      </c>
      <c r="X73" s="84">
        <f>COUNTIFS($X$5:$X$64,"&gt;=41",$X$5:$X$64,"&lt;50")</f>
        <v>0</v>
      </c>
      <c r="Y73" s="90" t="s">
        <v>59</v>
      </c>
      <c r="Z73" s="73"/>
      <c r="AA73" s="73"/>
      <c r="AB73" s="73"/>
      <c r="AC73" s="73"/>
      <c r="AD73" s="30"/>
      <c r="AE73" s="86" t="s">
        <v>65</v>
      </c>
      <c r="AF73" s="87">
        <f>COUNTIF($AI$5:$AI$61,"PASS CLASS")</f>
        <v>0</v>
      </c>
      <c r="AG73" s="30"/>
      <c r="AH73" s="82"/>
      <c r="AI73" s="91" t="s">
        <v>21</v>
      </c>
      <c r="AJ73" s="89">
        <f>COUNTIF($AK$5:$AK$64,"=1")</f>
        <v>0</v>
      </c>
      <c r="AK73" s="73"/>
      <c r="AL73" s="11"/>
      <c r="AM73" s="16"/>
    </row>
    <row r="74" spans="1:39">
      <c r="A74" s="68"/>
      <c r="B74" s="30"/>
      <c r="C74" s="92">
        <v>40</v>
      </c>
      <c r="D74" s="84">
        <f>COUNTIF($D$5:$D$64,"=40")</f>
        <v>5</v>
      </c>
      <c r="E74" s="85"/>
      <c r="F74" s="85"/>
      <c r="G74" s="84">
        <f>COUNTIF($G$5:$G$64,"=40")</f>
        <v>3</v>
      </c>
      <c r="H74" s="84">
        <f>COUNTIF($H$5:$H$61,"=40")</f>
        <v>0</v>
      </c>
      <c r="I74" s="84">
        <f>COUNTIF($I$5:$I$61,"=40")</f>
        <v>1</v>
      </c>
      <c r="J74" s="84">
        <f>COUNTIF($J$5:$J$61,"=40")</f>
        <v>3</v>
      </c>
      <c r="K74" s="82"/>
      <c r="L74" s="86" t="s">
        <v>14</v>
      </c>
      <c r="M74" s="87">
        <f>COUNTIF(Q5:Q64,"FAIL")</f>
        <v>6</v>
      </c>
      <c r="N74" s="30"/>
      <c r="O74" s="30"/>
      <c r="P74" s="66"/>
      <c r="Q74" s="88" t="s">
        <v>22</v>
      </c>
      <c r="R74" s="89">
        <f>COUNTIF($S$5:$S$64,"=2")</f>
        <v>0</v>
      </c>
      <c r="S74" s="66"/>
      <c r="T74" s="84">
        <f>COUNTIF($T$5:$T$64,"=40")</f>
        <v>0</v>
      </c>
      <c r="U74" s="84">
        <f>COUNTIF($U$5:$U$64,"=40")</f>
        <v>0</v>
      </c>
      <c r="V74" s="84">
        <f>COUNTIF($V$5:$V$64,"=40")</f>
        <v>0</v>
      </c>
      <c r="W74" s="84">
        <f>COUNTIF($W$5:$W$64,"=40")</f>
        <v>0</v>
      </c>
      <c r="X74" s="84">
        <f>COUNTIF($X$5:$X$64,"=40")</f>
        <v>0</v>
      </c>
      <c r="Y74" s="90">
        <v>40</v>
      </c>
      <c r="Z74" s="73"/>
      <c r="AA74" s="73"/>
      <c r="AB74" s="73"/>
      <c r="AC74" s="73"/>
      <c r="AD74" s="30"/>
      <c r="AE74" s="86" t="s">
        <v>14</v>
      </c>
      <c r="AF74" s="87">
        <f>COUNTIF($AI$5:$AI$61,"FAIL")</f>
        <v>57</v>
      </c>
      <c r="AG74" s="30"/>
      <c r="AH74" s="82"/>
      <c r="AI74" s="91" t="s">
        <v>22</v>
      </c>
      <c r="AJ74" s="89">
        <f>COUNTIF($AK$5:$AK$64,"=2")</f>
        <v>0</v>
      </c>
      <c r="AK74" s="73"/>
      <c r="AL74" s="11"/>
      <c r="AM74" s="16"/>
    </row>
    <row r="75" spans="1:39">
      <c r="A75" s="68"/>
      <c r="B75" s="30"/>
      <c r="C75" s="92" t="s">
        <v>13</v>
      </c>
      <c r="D75" s="84">
        <f>COUNTIF($D$5:$D$64,"&lt;40")</f>
        <v>4</v>
      </c>
      <c r="E75" s="85"/>
      <c r="F75" s="85"/>
      <c r="G75" s="84">
        <f>COUNTIF($G$5:$G$64,"&lt;40")</f>
        <v>1</v>
      </c>
      <c r="H75" s="84">
        <f>COUNTIF($H$5:$H$64,"&lt;40")</f>
        <v>1</v>
      </c>
      <c r="I75" s="84">
        <f>COUNTIF($I$5:$I$64,"&lt;40")</f>
        <v>1</v>
      </c>
      <c r="J75" s="84">
        <f t="shared" ref="J75" si="42">COUNTIF($J$5:$J$64,"&lt;40")</f>
        <v>1</v>
      </c>
      <c r="K75" s="82"/>
      <c r="L75" s="82"/>
      <c r="M75" s="30"/>
      <c r="N75" s="30"/>
      <c r="O75" s="30"/>
      <c r="P75" s="30"/>
      <c r="Q75" s="88" t="s">
        <v>23</v>
      </c>
      <c r="R75" s="89">
        <f>COUNTIF($S$5:$S$64,"=3")</f>
        <v>0</v>
      </c>
      <c r="S75" s="66"/>
      <c r="T75" s="84">
        <f>COUNTIF($T$5:$T$64,"&lt;40")</f>
        <v>0</v>
      </c>
      <c r="U75" s="84">
        <f>COUNTIF($U$5:$U$64,"&lt;40")</f>
        <v>0</v>
      </c>
      <c r="V75" s="84">
        <f>COUNTIF($V$5:$V$64,"&lt;40")</f>
        <v>0</v>
      </c>
      <c r="W75" s="84">
        <f>COUNTIF($W$5:$W$64,"&lt;40")</f>
        <v>0</v>
      </c>
      <c r="X75" s="84">
        <f>COUNTIF($X$5:$X$64,"&lt;40")</f>
        <v>0</v>
      </c>
      <c r="Y75" s="90" t="s">
        <v>13</v>
      </c>
      <c r="Z75" s="73"/>
      <c r="AA75" s="73"/>
      <c r="AB75" s="73"/>
      <c r="AC75" s="73"/>
      <c r="AD75" s="30"/>
      <c r="AE75" s="30"/>
      <c r="AF75" s="73"/>
      <c r="AG75" s="30"/>
      <c r="AH75" s="73"/>
      <c r="AI75" s="91" t="s">
        <v>23</v>
      </c>
      <c r="AJ75" s="89">
        <f>COUNTIF($AK$5:$AK$64,"=3")</f>
        <v>0</v>
      </c>
      <c r="AK75" s="73"/>
      <c r="AL75" s="11"/>
      <c r="AM75" s="16"/>
    </row>
    <row r="76" spans="1:39" ht="15.75" thickBot="1">
      <c r="A76" s="93"/>
      <c r="B76" s="94"/>
      <c r="C76" s="95"/>
      <c r="D76" s="94"/>
      <c r="E76" s="94"/>
      <c r="F76" s="94"/>
      <c r="G76" s="94"/>
      <c r="H76" s="94"/>
      <c r="I76" s="94"/>
      <c r="J76" s="95"/>
      <c r="K76" s="95"/>
      <c r="L76" s="95"/>
      <c r="M76" s="94"/>
      <c r="N76" s="94"/>
      <c r="O76" s="94"/>
      <c r="P76" s="94"/>
      <c r="Q76" s="96" t="s">
        <v>106</v>
      </c>
      <c r="R76" s="97">
        <f>COUNTIF($S$5:$S$64,"&gt;3")</f>
        <v>1</v>
      </c>
      <c r="S76" s="66"/>
      <c r="T76" s="98"/>
      <c r="U76" s="95"/>
      <c r="V76" s="95"/>
      <c r="W76" s="95"/>
      <c r="X76" s="95"/>
      <c r="Y76" s="95"/>
      <c r="Z76" s="95"/>
      <c r="AA76" s="95"/>
      <c r="AB76" s="95"/>
      <c r="AC76" s="95"/>
      <c r="AD76" s="94"/>
      <c r="AE76" s="94"/>
      <c r="AF76" s="95"/>
      <c r="AG76" s="94"/>
      <c r="AH76" s="95"/>
      <c r="AI76" s="99" t="s">
        <v>24</v>
      </c>
      <c r="AJ76" s="97">
        <f>COUNTIF($AK$5:$AK$64,"&gt;3")</f>
        <v>0</v>
      </c>
      <c r="AK76" s="95"/>
      <c r="AL76" s="12"/>
      <c r="AM76" s="17"/>
    </row>
    <row r="77" spans="1:39">
      <c r="A77" s="66"/>
      <c r="B77" s="66"/>
      <c r="C77" s="82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66"/>
      <c r="AE77" s="66"/>
      <c r="AF77" s="82"/>
      <c r="AG77" s="66"/>
      <c r="AH77" s="82"/>
      <c r="AI77" s="82"/>
      <c r="AJ77" s="82"/>
      <c r="AK77" s="82"/>
    </row>
    <row r="78" spans="1:39">
      <c r="AD78" s="1"/>
    </row>
    <row r="79" spans="1:39">
      <c r="AD79" s="1"/>
    </row>
    <row r="80" spans="1:39">
      <c r="AD80" s="1"/>
    </row>
    <row r="81" spans="30:30">
      <c r="AD81" s="1"/>
    </row>
    <row r="82" spans="30:30">
      <c r="AD82" s="1"/>
    </row>
    <row r="83" spans="30:30">
      <c r="AD83" s="1"/>
    </row>
    <row r="84" spans="30:30">
      <c r="AD84" s="1"/>
    </row>
    <row r="85" spans="30:30">
      <c r="AD85" s="1"/>
    </row>
    <row r="86" spans="30:30">
      <c r="AD86" s="1"/>
    </row>
    <row r="87" spans="30:30">
      <c r="AD87" s="1"/>
    </row>
    <row r="88" spans="30:30">
      <c r="AD88" s="1"/>
    </row>
    <row r="89" spans="30:30">
      <c r="AD89" s="1"/>
    </row>
    <row r="90" spans="30:30">
      <c r="AD90" s="1"/>
    </row>
    <row r="91" spans="30:30">
      <c r="AD91" s="1"/>
    </row>
    <row r="92" spans="30:30">
      <c r="AD92" s="1"/>
    </row>
    <row r="93" spans="30:30">
      <c r="AD93" s="1"/>
    </row>
    <row r="98" spans="4:27" ht="15.75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"/>
      <c r="U98" s="2"/>
      <c r="V98" s="2"/>
      <c r="W98" s="2"/>
      <c r="X98" s="2"/>
      <c r="Y98" s="2"/>
      <c r="Z98" s="2"/>
      <c r="AA98" s="2"/>
    </row>
  </sheetData>
  <dataConsolidate/>
  <mergeCells count="3">
    <mergeCell ref="D1:M1"/>
    <mergeCell ref="T1:AA1"/>
    <mergeCell ref="O1:S1"/>
  </mergeCells>
  <conditionalFormatting sqref="K38:M38 J39:L61 J5:L35 J37:L37 I36:K36 E5:H35 E37:H61 D36:G36">
    <cfRule type="cellIs" dxfId="33" priority="18" stopIfTrue="1" operator="lessThan">
      <formula>20</formula>
    </cfRule>
    <cfRule type="cellIs" dxfId="32" priority="19" stopIfTrue="1" operator="equal">
      <formula>20</formula>
    </cfRule>
  </conditionalFormatting>
  <conditionalFormatting sqref="I39:I61 J38 M39:M61 I5:I35 I37 H36 M5:M35 M37 L36">
    <cfRule type="cellIs" dxfId="31" priority="16" stopIfTrue="1" operator="lessThan">
      <formula>10</formula>
    </cfRule>
    <cfRule type="cellIs" dxfId="30" priority="17" stopIfTrue="1" operator="equal">
      <formula>15</formula>
    </cfRule>
  </conditionalFormatting>
  <conditionalFormatting sqref="I39:J61 J38:K38 G38:H61 G5:J35 G37:J37 F36:I36">
    <cfRule type="cellIs" dxfId="29" priority="5" operator="lessThan">
      <formula>40</formula>
    </cfRule>
  </conditionalFormatting>
  <conditionalFormatting sqref="L38:M38 K39:M61 E5:F35 E37:F61 D36:E36 K5:M35 K37:M37 J36:L36">
    <cfRule type="cellIs" dxfId="28" priority="3" operator="lessThan">
      <formula>20</formula>
    </cfRule>
  </conditionalFormatting>
  <conditionalFormatting sqref="I39:M61 J38:M38 I37:M37 E5:M35 E37:H61 D36:L36">
    <cfRule type="containsText" dxfId="27" priority="1" operator="containsText" text="AA">
      <formula>NOT(ISERROR(SEARCH("AA",D5)))</formula>
    </cfRule>
  </conditionalFormatting>
  <pageMargins left="0.7" right="0.7" top="0.75" bottom="0.75" header="0.3" footer="0.3"/>
  <pageSetup orientation="portrait" r:id="rId1"/>
  <ignoredErrors>
    <ignoredError sqref="T67:AC67 E65:M65 L66:M66 G66:H66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tabSelected="1" view="pageBreakPreview" topLeftCell="A37" zoomScale="85" zoomScaleSheetLayoutView="85" workbookViewId="0">
      <selection activeCell="H50" sqref="H50"/>
    </sheetView>
  </sheetViews>
  <sheetFormatPr defaultRowHeight="15"/>
  <cols>
    <col min="1" max="1" width="4.42578125" customWidth="1"/>
    <col min="2" max="2" width="5.5703125" bestFit="1" customWidth="1"/>
    <col min="3" max="3" width="29" customWidth="1"/>
    <col min="4" max="4" width="9.140625" style="5"/>
    <col min="5" max="5" width="35" style="6" customWidth="1"/>
    <col min="6" max="6" width="9.28515625" style="5" bestFit="1" customWidth="1"/>
    <col min="7" max="7" width="10.140625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>
      <c r="A1" s="82"/>
      <c r="B1" s="82"/>
      <c r="C1" s="194" t="s">
        <v>257</v>
      </c>
      <c r="D1" s="195"/>
      <c r="E1" s="195"/>
      <c r="F1" s="195"/>
      <c r="G1" s="82"/>
      <c r="H1" s="82"/>
      <c r="I1" s="82"/>
      <c r="J1" s="82"/>
      <c r="K1" s="82"/>
      <c r="L1" s="82"/>
      <c r="M1" s="82"/>
    </row>
    <row r="2" spans="1:13">
      <c r="A2" s="82"/>
      <c r="B2" s="82"/>
      <c r="C2" s="82"/>
      <c r="D2" s="66"/>
      <c r="E2" s="100"/>
      <c r="F2" s="66"/>
      <c r="G2" s="101"/>
      <c r="H2" s="82"/>
      <c r="I2" s="82"/>
      <c r="J2" s="82"/>
      <c r="K2" s="82"/>
      <c r="L2" s="82"/>
      <c r="M2" s="82"/>
    </row>
    <row r="3" spans="1:13">
      <c r="A3" s="82"/>
      <c r="B3" s="82"/>
      <c r="C3" s="102" t="s">
        <v>25</v>
      </c>
      <c r="D3" s="103" t="s">
        <v>71</v>
      </c>
      <c r="E3" s="104" t="s">
        <v>70</v>
      </c>
      <c r="F3" s="103"/>
      <c r="G3" s="171" t="s">
        <v>262</v>
      </c>
      <c r="H3" s="82"/>
      <c r="I3" s="82"/>
      <c r="J3" s="82"/>
      <c r="K3" s="82"/>
      <c r="L3" s="82"/>
      <c r="M3" s="82"/>
    </row>
    <row r="4" spans="1:13">
      <c r="A4" s="82"/>
      <c r="B4" s="82"/>
      <c r="C4" s="102"/>
      <c r="D4" s="103"/>
      <c r="E4" s="104"/>
      <c r="F4" s="103"/>
      <c r="G4" s="105"/>
      <c r="H4" s="82"/>
      <c r="I4" s="82"/>
      <c r="J4" s="82"/>
      <c r="K4" s="82"/>
      <c r="L4" s="82"/>
      <c r="M4" s="82"/>
    </row>
    <row r="5" spans="1:13">
      <c r="A5" s="82"/>
      <c r="B5" s="82"/>
      <c r="C5" s="102" t="s">
        <v>26</v>
      </c>
      <c r="D5" s="103" t="s">
        <v>71</v>
      </c>
      <c r="E5" s="104" t="s">
        <v>115</v>
      </c>
      <c r="F5" s="103" t="s">
        <v>27</v>
      </c>
      <c r="G5" s="105" t="s">
        <v>114</v>
      </c>
      <c r="H5" s="82"/>
      <c r="I5" s="82"/>
      <c r="J5" s="82"/>
      <c r="K5" s="82"/>
      <c r="L5" s="82"/>
      <c r="M5" s="82"/>
    </row>
    <row r="6" spans="1:13">
      <c r="A6" s="82"/>
      <c r="B6" s="82"/>
      <c r="C6" s="82"/>
      <c r="D6" s="66"/>
      <c r="E6" s="100"/>
      <c r="F6" s="66"/>
      <c r="G6" s="82"/>
      <c r="H6" s="82"/>
      <c r="I6" s="82"/>
      <c r="J6" s="82"/>
      <c r="K6" s="82"/>
      <c r="L6" s="82"/>
      <c r="M6" s="82"/>
    </row>
    <row r="7" spans="1:13">
      <c r="A7" s="82"/>
      <c r="B7" s="82"/>
      <c r="C7" s="82"/>
      <c r="D7" s="66"/>
      <c r="E7" s="100"/>
      <c r="F7" s="66"/>
      <c r="G7" s="82"/>
      <c r="H7" s="82"/>
      <c r="I7" s="82"/>
      <c r="J7" s="82"/>
      <c r="K7" s="82"/>
      <c r="L7" s="82"/>
      <c r="M7" s="82"/>
    </row>
    <row r="8" spans="1:13">
      <c r="A8" s="82"/>
      <c r="B8" s="82"/>
      <c r="C8" s="82"/>
      <c r="D8" s="66"/>
      <c r="E8" s="100"/>
      <c r="F8" s="66"/>
      <c r="G8" s="82"/>
      <c r="H8" s="82"/>
      <c r="I8" s="82"/>
      <c r="J8" s="82"/>
      <c r="K8" s="82"/>
      <c r="L8" s="82"/>
      <c r="M8" s="82"/>
    </row>
    <row r="9" spans="1:13">
      <c r="A9" s="82"/>
      <c r="B9" s="82"/>
      <c r="C9" s="82" t="s">
        <v>72</v>
      </c>
      <c r="D9" s="66">
        <f>B_E.!N65</f>
        <v>58</v>
      </c>
      <c r="E9" s="100"/>
      <c r="F9" s="66"/>
      <c r="G9" s="82"/>
      <c r="H9" s="82"/>
      <c r="I9" s="82"/>
      <c r="J9" s="82"/>
      <c r="K9" s="82"/>
      <c r="L9" s="82"/>
      <c r="M9" s="82"/>
    </row>
    <row r="10" spans="1:13" ht="30">
      <c r="A10" s="82"/>
      <c r="B10" s="82"/>
      <c r="C10" s="82" t="s">
        <v>73</v>
      </c>
      <c r="D10" s="66">
        <f>B_E.!N66</f>
        <v>52</v>
      </c>
      <c r="E10" s="100" t="s">
        <v>90</v>
      </c>
      <c r="F10" s="66">
        <f>B_E.!M74</f>
        <v>6</v>
      </c>
      <c r="G10" s="82"/>
      <c r="H10" s="82"/>
      <c r="I10" s="82"/>
      <c r="J10" s="82"/>
      <c r="K10" s="82"/>
      <c r="L10" s="82"/>
      <c r="M10" s="82"/>
    </row>
    <row r="11" spans="1:13">
      <c r="A11" s="82"/>
      <c r="B11" s="82"/>
      <c r="C11" s="106"/>
      <c r="D11" s="66"/>
      <c r="E11" s="100"/>
      <c r="F11" s="66"/>
      <c r="G11" s="82"/>
      <c r="H11" s="82"/>
      <c r="I11" s="82"/>
      <c r="J11" s="82"/>
      <c r="K11" s="82"/>
      <c r="L11" s="82"/>
      <c r="M11" s="82"/>
    </row>
    <row r="12" spans="1:13">
      <c r="A12" s="82"/>
      <c r="B12" s="82"/>
      <c r="C12" s="82" t="s">
        <v>74</v>
      </c>
      <c r="D12" s="66">
        <f>B_E.!M69</f>
        <v>4</v>
      </c>
      <c r="E12" s="100" t="s">
        <v>81</v>
      </c>
      <c r="F12" s="66">
        <f>B_E.!R69</f>
        <v>3</v>
      </c>
      <c r="G12" s="82"/>
      <c r="H12" s="82"/>
      <c r="I12" s="82"/>
      <c r="J12" s="82"/>
      <c r="K12" s="82"/>
      <c r="L12" s="82"/>
      <c r="M12" s="82"/>
    </row>
    <row r="13" spans="1:13">
      <c r="A13" s="82"/>
      <c r="B13" s="82"/>
      <c r="C13" s="82" t="s">
        <v>75</v>
      </c>
      <c r="D13" s="66">
        <f>B_E.!M70</f>
        <v>14</v>
      </c>
      <c r="E13" s="100" t="s">
        <v>82</v>
      </c>
      <c r="F13" s="66">
        <f>B_E.!R70</f>
        <v>1</v>
      </c>
      <c r="G13" s="82"/>
      <c r="H13" s="82"/>
      <c r="I13" s="82"/>
      <c r="J13" s="82"/>
      <c r="K13" s="82"/>
      <c r="L13" s="82"/>
      <c r="M13" s="82"/>
    </row>
    <row r="14" spans="1:13">
      <c r="A14" s="82"/>
      <c r="B14" s="82"/>
      <c r="C14" s="82" t="s">
        <v>76</v>
      </c>
      <c r="D14" s="66">
        <f>B_E.!M71</f>
        <v>24</v>
      </c>
      <c r="E14" s="100" t="s">
        <v>83</v>
      </c>
      <c r="F14" s="66">
        <f>B_E.!R71</f>
        <v>0</v>
      </c>
      <c r="G14" s="82"/>
      <c r="H14" s="82"/>
      <c r="I14" s="82"/>
      <c r="J14" s="82"/>
      <c r="K14" s="82"/>
      <c r="L14" s="82"/>
      <c r="M14" s="82"/>
    </row>
    <row r="15" spans="1:13" ht="30">
      <c r="A15" s="82"/>
      <c r="B15" s="82"/>
      <c r="C15" s="82" t="s">
        <v>77</v>
      </c>
      <c r="D15" s="66">
        <f>B_E.!M72</f>
        <v>10</v>
      </c>
      <c r="E15" s="100" t="s">
        <v>84</v>
      </c>
      <c r="F15" s="66">
        <f>B_E.!R72</f>
        <v>1</v>
      </c>
      <c r="G15" s="82"/>
      <c r="H15" s="82"/>
      <c r="I15" s="82"/>
      <c r="J15" s="82"/>
      <c r="K15" s="82"/>
      <c r="L15" s="82"/>
      <c r="M15" s="82"/>
    </row>
    <row r="16" spans="1:13">
      <c r="A16" s="82"/>
      <c r="B16" s="82"/>
      <c r="C16" s="82" t="s">
        <v>78</v>
      </c>
      <c r="D16" s="66">
        <f>B_E.!M73</f>
        <v>0</v>
      </c>
      <c r="E16" s="100" t="s">
        <v>85</v>
      </c>
      <c r="F16" s="66">
        <f>B_E.!R73</f>
        <v>4</v>
      </c>
      <c r="G16" s="82"/>
      <c r="H16" s="82"/>
      <c r="I16" s="82"/>
      <c r="J16" s="82"/>
      <c r="K16" s="82"/>
      <c r="L16" s="82"/>
      <c r="M16" s="82"/>
    </row>
    <row r="17" spans="1:13">
      <c r="A17" s="82"/>
      <c r="B17" s="82"/>
      <c r="C17" s="82"/>
      <c r="D17" s="66"/>
      <c r="E17" s="100" t="s">
        <v>86</v>
      </c>
      <c r="F17" s="66">
        <f>B_E.!R74</f>
        <v>0</v>
      </c>
      <c r="G17" s="82"/>
      <c r="H17" s="82"/>
      <c r="I17" s="82"/>
      <c r="J17" s="82"/>
      <c r="K17" s="82"/>
      <c r="L17" s="82"/>
      <c r="M17" s="82"/>
    </row>
    <row r="18" spans="1:13">
      <c r="A18" s="82"/>
      <c r="B18" s="82"/>
      <c r="C18" s="82"/>
      <c r="D18" s="66"/>
      <c r="E18" s="100" t="s">
        <v>87</v>
      </c>
      <c r="F18" s="66">
        <f>B_E.!L75</f>
        <v>0</v>
      </c>
      <c r="G18" s="82"/>
      <c r="H18" s="82"/>
      <c r="I18" s="82"/>
      <c r="J18" s="82"/>
      <c r="K18" s="82"/>
      <c r="L18" s="82"/>
      <c r="M18" s="82"/>
    </row>
    <row r="19" spans="1:13" ht="30">
      <c r="A19" s="82"/>
      <c r="B19" s="82"/>
      <c r="C19" s="82" t="s">
        <v>79</v>
      </c>
      <c r="D19" s="107">
        <f>B_E.!N67</f>
        <v>89.65517241379311</v>
      </c>
      <c r="E19" s="100" t="s">
        <v>88</v>
      </c>
      <c r="F19" s="66">
        <f>B_E.!R76</f>
        <v>1</v>
      </c>
      <c r="G19" s="82"/>
      <c r="H19" s="82"/>
      <c r="I19" s="82"/>
      <c r="J19" s="82"/>
      <c r="K19" s="82"/>
      <c r="L19" s="82"/>
      <c r="M19" s="82"/>
    </row>
    <row r="20" spans="1:13" ht="34.5" customHeight="1">
      <c r="A20" s="82"/>
      <c r="B20" s="82"/>
      <c r="C20" s="82" t="s">
        <v>80</v>
      </c>
      <c r="D20" s="66" t="s">
        <v>113</v>
      </c>
      <c r="E20" s="100" t="s">
        <v>89</v>
      </c>
      <c r="F20" s="66" t="s">
        <v>113</v>
      </c>
      <c r="G20" s="82"/>
      <c r="H20" s="82"/>
      <c r="I20" s="82"/>
      <c r="J20" s="82"/>
      <c r="K20" s="82"/>
      <c r="L20" s="82"/>
      <c r="M20" s="82"/>
    </row>
    <row r="21" spans="1:13" ht="34.5" customHeight="1">
      <c r="A21" s="82"/>
      <c r="B21" s="82"/>
      <c r="C21" s="82"/>
      <c r="D21" s="66"/>
      <c r="E21" s="100" t="s">
        <v>66</v>
      </c>
      <c r="F21" s="66" t="s">
        <v>113</v>
      </c>
      <c r="G21" s="82"/>
      <c r="H21" s="82"/>
      <c r="I21" s="82"/>
      <c r="J21" s="82"/>
      <c r="K21" s="82"/>
      <c r="L21" s="82"/>
      <c r="M21" s="82"/>
    </row>
    <row r="22" spans="1:13">
      <c r="A22" s="82"/>
      <c r="B22" s="82"/>
      <c r="C22" s="82"/>
      <c r="D22" s="66"/>
      <c r="E22" s="100"/>
      <c r="F22" s="66"/>
      <c r="G22" s="82"/>
      <c r="H22" s="82"/>
      <c r="I22" s="82"/>
      <c r="J22" s="82"/>
      <c r="K22" s="82"/>
      <c r="L22" s="82"/>
      <c r="M22" s="82"/>
    </row>
    <row r="23" spans="1:13">
      <c r="A23" s="82"/>
      <c r="B23" s="82"/>
      <c r="C23" s="82"/>
      <c r="D23" s="66"/>
      <c r="E23" s="100"/>
      <c r="F23" s="66"/>
      <c r="G23" s="82"/>
      <c r="H23" s="82"/>
      <c r="I23" s="82"/>
      <c r="J23" s="82"/>
      <c r="K23" s="82"/>
      <c r="L23" s="82"/>
      <c r="M23" s="82"/>
    </row>
    <row r="24" spans="1:13" ht="15" customHeight="1">
      <c r="A24" s="82"/>
      <c r="B24" s="40" t="s">
        <v>28</v>
      </c>
      <c r="C24" s="40" t="s">
        <v>67</v>
      </c>
      <c r="D24" s="40" t="s">
        <v>30</v>
      </c>
      <c r="E24" s="48" t="s">
        <v>31</v>
      </c>
      <c r="F24" s="40" t="s">
        <v>34</v>
      </c>
      <c r="G24" s="40" t="s">
        <v>34</v>
      </c>
      <c r="H24" s="193" t="s">
        <v>38</v>
      </c>
      <c r="I24" s="82"/>
      <c r="J24" s="82"/>
      <c r="K24" s="82"/>
      <c r="L24" s="82"/>
      <c r="M24" s="82"/>
    </row>
    <row r="25" spans="1:13" ht="15" customHeight="1">
      <c r="A25" s="82"/>
      <c r="B25" s="40" t="s">
        <v>29</v>
      </c>
      <c r="C25" s="40" t="s">
        <v>68</v>
      </c>
      <c r="D25" s="40" t="s">
        <v>69</v>
      </c>
      <c r="E25" s="48" t="s">
        <v>32</v>
      </c>
      <c r="F25" s="40" t="s">
        <v>35</v>
      </c>
      <c r="G25" s="40" t="s">
        <v>35</v>
      </c>
      <c r="H25" s="193"/>
      <c r="I25" s="82"/>
      <c r="J25" s="82"/>
      <c r="K25" s="82"/>
      <c r="L25" s="82"/>
      <c r="M25" s="82"/>
    </row>
    <row r="26" spans="1:13" ht="15" customHeight="1">
      <c r="A26" s="82"/>
      <c r="B26" s="39"/>
      <c r="C26" s="39"/>
      <c r="D26" s="40"/>
      <c r="E26" s="48" t="s">
        <v>33</v>
      </c>
      <c r="F26" s="40" t="s">
        <v>36</v>
      </c>
      <c r="G26" s="40" t="s">
        <v>37</v>
      </c>
      <c r="H26" s="193"/>
      <c r="I26" s="82"/>
      <c r="J26" s="82"/>
      <c r="K26" s="82"/>
      <c r="L26" s="82"/>
      <c r="M26" s="82"/>
    </row>
    <row r="27" spans="1:13" ht="15" customHeight="1">
      <c r="A27" s="82"/>
      <c r="B27" s="40">
        <v>1</v>
      </c>
      <c r="C27" s="40" t="s">
        <v>39</v>
      </c>
      <c r="D27" s="40" t="str">
        <f>B_E.!D2</f>
        <v>IAS</v>
      </c>
      <c r="E27" s="172" t="s">
        <v>263</v>
      </c>
      <c r="F27" s="40">
        <f>B_E.!D65</f>
        <v>58</v>
      </c>
      <c r="G27" s="40">
        <f>B_E.!D66</f>
        <v>54</v>
      </c>
      <c r="H27" s="48">
        <f>B_E.!D67</f>
        <v>93.103448275862064</v>
      </c>
      <c r="I27" s="82"/>
      <c r="J27" s="82"/>
      <c r="K27" s="82"/>
      <c r="L27" s="82"/>
      <c r="M27" s="82"/>
    </row>
    <row r="28" spans="1:13" ht="15" customHeight="1">
      <c r="A28" s="82"/>
      <c r="B28" s="40">
        <v>2</v>
      </c>
      <c r="C28" s="40" t="s">
        <v>40</v>
      </c>
      <c r="D28" s="40" t="str">
        <f>B_E.!G2</f>
        <v>OOMD</v>
      </c>
      <c r="E28" s="172" t="s">
        <v>192</v>
      </c>
      <c r="F28" s="40">
        <f>B_E.!G65</f>
        <v>58</v>
      </c>
      <c r="G28" s="40">
        <f>B_E.!G66</f>
        <v>57</v>
      </c>
      <c r="H28" s="48">
        <f>B_E.!G67</f>
        <v>98.275862068965509</v>
      </c>
      <c r="I28" s="82"/>
      <c r="J28" s="82"/>
      <c r="K28" s="82"/>
      <c r="L28" s="82"/>
      <c r="M28" s="82"/>
    </row>
    <row r="29" spans="1:13" ht="15" customHeight="1">
      <c r="A29" s="82"/>
      <c r="B29" s="40">
        <v>3</v>
      </c>
      <c r="C29" s="40" t="s">
        <v>41</v>
      </c>
      <c r="D29" s="40" t="str">
        <f>B_E.!H2</f>
        <v>STQA</v>
      </c>
      <c r="E29" s="172" t="s">
        <v>264</v>
      </c>
      <c r="F29" s="40">
        <f>B_E.!H65</f>
        <v>58</v>
      </c>
      <c r="G29" s="40">
        <f>B_E.!H66</f>
        <v>57</v>
      </c>
      <c r="H29" s="48">
        <f>B_E.!H67</f>
        <v>98.275862068965509</v>
      </c>
      <c r="I29" s="82"/>
      <c r="J29" s="82"/>
      <c r="K29" s="82"/>
      <c r="L29" s="82"/>
      <c r="M29" s="82"/>
    </row>
    <row r="30" spans="1:13" ht="15" customHeight="1">
      <c r="A30" s="82"/>
      <c r="B30" s="40">
        <v>4</v>
      </c>
      <c r="C30" s="40" t="s">
        <v>42</v>
      </c>
      <c r="D30" s="40" t="str">
        <f>B_E.!I2</f>
        <v>AI</v>
      </c>
      <c r="E30" s="6" t="s">
        <v>265</v>
      </c>
      <c r="F30" s="40">
        <f>B_E.!I65</f>
        <v>58</v>
      </c>
      <c r="G30" s="40">
        <f>B_E.!I66</f>
        <v>57</v>
      </c>
      <c r="H30" s="48">
        <f>B_E.!I67</f>
        <v>98.275862068965509</v>
      </c>
      <c r="I30" s="82"/>
      <c r="J30" s="82"/>
      <c r="K30" s="82"/>
      <c r="L30" s="82"/>
      <c r="M30" s="82"/>
    </row>
    <row r="31" spans="1:13" ht="15" customHeight="1">
      <c r="A31" s="82"/>
      <c r="B31" s="40">
        <v>5</v>
      </c>
      <c r="C31" s="40" t="s">
        <v>43</v>
      </c>
      <c r="D31" s="40" t="str">
        <f>B_E.!J2</f>
        <v>MC</v>
      </c>
      <c r="E31" s="109" t="s">
        <v>112</v>
      </c>
      <c r="F31" s="40">
        <f>B_E.!J65</f>
        <v>57</v>
      </c>
      <c r="G31" s="40">
        <f>B_E.!J66</f>
        <v>56</v>
      </c>
      <c r="H31" s="48">
        <f>B_E.!J67</f>
        <v>98.245614035087712</v>
      </c>
      <c r="I31" s="82"/>
      <c r="J31" s="82"/>
      <c r="K31" s="82"/>
      <c r="L31" s="82"/>
      <c r="M31" s="82"/>
    </row>
    <row r="32" spans="1:13" ht="15" customHeight="1">
      <c r="A32" s="82"/>
      <c r="B32" s="40">
        <v>6</v>
      </c>
      <c r="C32" s="40" t="s">
        <v>44</v>
      </c>
      <c r="D32" s="40" t="str">
        <f>B_E.!L2</f>
        <v>CLP1-PR</v>
      </c>
      <c r="E32" s="172" t="s">
        <v>266</v>
      </c>
      <c r="F32" s="40">
        <f>B_E.!L65</f>
        <v>57</v>
      </c>
      <c r="G32" s="40">
        <f>B_E.!L66</f>
        <v>56</v>
      </c>
      <c r="H32" s="48">
        <f>B_E.!L67</f>
        <v>98.245614035087712</v>
      </c>
      <c r="I32" s="82"/>
      <c r="J32" s="82"/>
      <c r="K32" s="82"/>
      <c r="L32" s="82"/>
      <c r="M32" s="82"/>
    </row>
    <row r="33" spans="1:13" ht="15" customHeight="1">
      <c r="A33" s="82"/>
      <c r="B33" s="40">
        <v>7</v>
      </c>
      <c r="C33" s="40" t="s">
        <v>185</v>
      </c>
      <c r="D33" s="40" t="str">
        <f>B_E.!F2</f>
        <v>IASL OR</v>
      </c>
      <c r="E33" s="172" t="s">
        <v>263</v>
      </c>
      <c r="F33" s="40">
        <f>B_E.!F65</f>
        <v>57</v>
      </c>
      <c r="G33" s="40">
        <f>B_E.!F66</f>
        <v>55</v>
      </c>
      <c r="H33" s="48">
        <f>B_E.!F67</f>
        <v>96.491228070175438</v>
      </c>
      <c r="I33" s="82"/>
      <c r="J33" s="82"/>
      <c r="K33" s="82"/>
      <c r="L33" s="82"/>
      <c r="M33" s="82"/>
    </row>
    <row r="34" spans="1:13" ht="15" customHeight="1">
      <c r="A34" s="82"/>
      <c r="B34" s="30"/>
      <c r="C34" s="30"/>
      <c r="D34" s="66"/>
      <c r="E34" s="110"/>
      <c r="F34" s="30"/>
      <c r="G34" s="30"/>
      <c r="H34" s="30"/>
      <c r="I34" s="82"/>
      <c r="J34" s="82"/>
      <c r="K34" s="82"/>
      <c r="L34" s="82"/>
      <c r="M34" s="82"/>
    </row>
    <row r="35" spans="1:13">
      <c r="A35" s="82"/>
      <c r="B35" s="82"/>
      <c r="C35" s="82"/>
      <c r="D35" s="66"/>
      <c r="E35" s="100"/>
      <c r="F35" s="66"/>
      <c r="G35" s="82"/>
      <c r="H35" s="82"/>
      <c r="I35" s="82"/>
      <c r="J35" s="82"/>
      <c r="K35" s="82"/>
      <c r="L35" s="82"/>
      <c r="M35" s="82"/>
    </row>
    <row r="36" spans="1:13">
      <c r="A36" s="82"/>
      <c r="B36" s="82"/>
      <c r="C36" s="82"/>
      <c r="D36" s="66"/>
      <c r="E36" s="100"/>
      <c r="F36" s="66"/>
      <c r="G36" s="82"/>
      <c r="H36" s="82"/>
      <c r="I36" s="82"/>
      <c r="J36" s="82"/>
      <c r="K36" s="82"/>
      <c r="L36" s="82"/>
      <c r="M36" s="82"/>
    </row>
    <row r="37" spans="1:13">
      <c r="A37" s="82"/>
      <c r="B37" s="40" t="s">
        <v>28</v>
      </c>
      <c r="C37" s="40" t="s">
        <v>45</v>
      </c>
      <c r="D37" s="193" t="s">
        <v>47</v>
      </c>
      <c r="E37" s="48" t="s">
        <v>9</v>
      </c>
      <c r="F37" s="40" t="s">
        <v>34</v>
      </c>
      <c r="G37" s="193" t="s">
        <v>51</v>
      </c>
      <c r="H37" s="193"/>
      <c r="I37" s="193"/>
      <c r="J37" s="193"/>
      <c r="K37" s="193"/>
      <c r="L37" s="193"/>
      <c r="M37" s="193"/>
    </row>
    <row r="38" spans="1:13">
      <c r="A38" s="82"/>
      <c r="B38" s="40" t="s">
        <v>29</v>
      </c>
      <c r="C38" s="40" t="s">
        <v>46</v>
      </c>
      <c r="D38" s="193"/>
      <c r="E38" s="48" t="s">
        <v>48</v>
      </c>
      <c r="F38" s="40" t="s">
        <v>49</v>
      </c>
      <c r="G38" s="193"/>
      <c r="H38" s="193"/>
      <c r="I38" s="193"/>
      <c r="J38" s="193"/>
      <c r="K38" s="193"/>
      <c r="L38" s="193"/>
      <c r="M38" s="193"/>
    </row>
    <row r="39" spans="1:13" ht="30">
      <c r="A39" s="82"/>
      <c r="B39" s="39"/>
      <c r="C39" s="39"/>
      <c r="D39" s="193"/>
      <c r="E39" s="109"/>
      <c r="F39" s="40" t="s">
        <v>50</v>
      </c>
      <c r="G39" s="40">
        <v>66</v>
      </c>
      <c r="H39" s="40">
        <v>60</v>
      </c>
      <c r="I39" s="40">
        <v>55</v>
      </c>
      <c r="J39" s="40">
        <v>50</v>
      </c>
      <c r="K39" s="40">
        <v>41</v>
      </c>
      <c r="L39" s="193">
        <v>40</v>
      </c>
      <c r="M39" s="40" t="s">
        <v>53</v>
      </c>
    </row>
    <row r="40" spans="1:13">
      <c r="A40" s="82"/>
      <c r="B40" s="39"/>
      <c r="C40" s="39"/>
      <c r="D40" s="193"/>
      <c r="E40" s="109"/>
      <c r="F40" s="40"/>
      <c r="G40" s="40" t="s">
        <v>52</v>
      </c>
      <c r="H40" s="40" t="s">
        <v>52</v>
      </c>
      <c r="I40" s="40" t="s">
        <v>52</v>
      </c>
      <c r="J40" s="40" t="s">
        <v>52</v>
      </c>
      <c r="K40" s="40" t="s">
        <v>52</v>
      </c>
      <c r="L40" s="193"/>
      <c r="M40" s="40">
        <v>40</v>
      </c>
    </row>
    <row r="41" spans="1:13">
      <c r="A41" s="82"/>
      <c r="B41" s="39"/>
      <c r="C41" s="39"/>
      <c r="D41" s="193"/>
      <c r="E41" s="109"/>
      <c r="F41" s="40"/>
      <c r="G41" s="40">
        <v>100</v>
      </c>
      <c r="H41" s="40">
        <v>65</v>
      </c>
      <c r="I41" s="40">
        <v>59</v>
      </c>
      <c r="J41" s="40">
        <v>54</v>
      </c>
      <c r="K41" s="40">
        <v>49</v>
      </c>
      <c r="L41" s="193"/>
      <c r="M41" s="40" t="s">
        <v>54</v>
      </c>
    </row>
    <row r="42" spans="1:13">
      <c r="A42" s="82"/>
      <c r="B42" s="39"/>
      <c r="C42" s="39"/>
      <c r="D42" s="193"/>
      <c r="E42" s="109"/>
      <c r="F42" s="40"/>
      <c r="G42" s="39"/>
      <c r="H42" s="39"/>
      <c r="I42" s="39"/>
      <c r="J42" s="39"/>
      <c r="K42" s="39"/>
      <c r="L42" s="193"/>
      <c r="M42" s="40"/>
    </row>
    <row r="43" spans="1:13">
      <c r="A43" s="82"/>
      <c r="B43" s="40">
        <v>1</v>
      </c>
      <c r="C43" s="109" t="str">
        <f>E27</f>
        <v>Mrs.A.S.Shinde</v>
      </c>
      <c r="D43" s="40" t="str">
        <f>D27</f>
        <v>IAS</v>
      </c>
      <c r="E43" s="48">
        <f>H27</f>
        <v>93.103448275862064</v>
      </c>
      <c r="F43" s="40">
        <f>F27</f>
        <v>58</v>
      </c>
      <c r="G43" s="40">
        <f>B_E.!D69</f>
        <v>0</v>
      </c>
      <c r="H43" s="40">
        <f>B_E.!D70</f>
        <v>2</v>
      </c>
      <c r="I43" s="40">
        <f>B_E.!D71</f>
        <v>9</v>
      </c>
      <c r="J43" s="40">
        <f>B_E.!D72</f>
        <v>15</v>
      </c>
      <c r="K43" s="40">
        <f>B_E.!D73</f>
        <v>23</v>
      </c>
      <c r="L43" s="40">
        <f>B_E.!D74</f>
        <v>5</v>
      </c>
      <c r="M43" s="40">
        <f>B_E.!D75</f>
        <v>4</v>
      </c>
    </row>
    <row r="44" spans="1:13">
      <c r="A44" s="82"/>
      <c r="B44" s="40">
        <v>2</v>
      </c>
      <c r="C44" s="109" t="str">
        <f>E28</f>
        <v>Mrs. D. R. Anekar</v>
      </c>
      <c r="D44" s="40" t="str">
        <f>D28</f>
        <v>OOMD</v>
      </c>
      <c r="E44" s="48">
        <f>H28</f>
        <v>98.275862068965509</v>
      </c>
      <c r="F44" s="40">
        <f>F28</f>
        <v>58</v>
      </c>
      <c r="G44" s="40">
        <f>B_E.!G69</f>
        <v>4</v>
      </c>
      <c r="H44" s="40">
        <f>B_E.!G70</f>
        <v>7</v>
      </c>
      <c r="I44" s="40">
        <f>B_E.!G71</f>
        <v>15</v>
      </c>
      <c r="J44" s="40">
        <f>B_E.!G72</f>
        <v>18</v>
      </c>
      <c r="K44" s="40">
        <f>B_E.!G73</f>
        <v>10</v>
      </c>
      <c r="L44" s="40">
        <f>B_E.!G74</f>
        <v>3</v>
      </c>
      <c r="M44" s="40">
        <f>B_E.!G75</f>
        <v>1</v>
      </c>
    </row>
    <row r="45" spans="1:13">
      <c r="A45" s="82"/>
      <c r="B45" s="40">
        <v>3</v>
      </c>
      <c r="C45" s="109" t="str">
        <f>E29</f>
        <v>Ms. P.B.Alappanvar</v>
      </c>
      <c r="D45" s="40" t="str">
        <f>D29</f>
        <v>STQA</v>
      </c>
      <c r="E45" s="48">
        <f>H29</f>
        <v>98.275862068965509</v>
      </c>
      <c r="F45" s="40">
        <f>F29</f>
        <v>58</v>
      </c>
      <c r="G45" s="40">
        <f>B_E.!H69</f>
        <v>10</v>
      </c>
      <c r="H45" s="40">
        <f>B_E.!H70</f>
        <v>12</v>
      </c>
      <c r="I45" s="40">
        <f>B_E.!H71</f>
        <v>20</v>
      </c>
      <c r="J45" s="40">
        <f>B_E.!H72</f>
        <v>9</v>
      </c>
      <c r="K45" s="40">
        <f>B_E.!H73</f>
        <v>5</v>
      </c>
      <c r="L45" s="40">
        <f>B_E.!H74</f>
        <v>0</v>
      </c>
      <c r="M45" s="40">
        <f>B_E.!H75</f>
        <v>1</v>
      </c>
    </row>
    <row r="46" spans="1:13">
      <c r="A46" s="82"/>
      <c r="B46" s="40">
        <v>4</v>
      </c>
      <c r="C46" s="109" t="str">
        <f>E30</f>
        <v>Mr.S.L.Bangare</v>
      </c>
      <c r="D46" s="40" t="str">
        <f>D30</f>
        <v>AI</v>
      </c>
      <c r="E46" s="48">
        <f>H30</f>
        <v>98.275862068965509</v>
      </c>
      <c r="F46" s="40">
        <f>F30</f>
        <v>58</v>
      </c>
      <c r="G46" s="40">
        <f>B_E.!I69</f>
        <v>2</v>
      </c>
      <c r="H46" s="40">
        <f>B_E.!I70</f>
        <v>7</v>
      </c>
      <c r="I46" s="40">
        <f>B_E.!I71</f>
        <v>11</v>
      </c>
      <c r="J46" s="40">
        <f>B_E.!I72</f>
        <v>15</v>
      </c>
      <c r="K46" s="40">
        <f>B_E.!I73</f>
        <v>20</v>
      </c>
      <c r="L46" s="40">
        <f>B_E.!I74</f>
        <v>1</v>
      </c>
      <c r="M46" s="40">
        <f>B_E.!I75</f>
        <v>1</v>
      </c>
    </row>
    <row r="47" spans="1:13">
      <c r="A47" s="82"/>
      <c r="B47" s="40">
        <v>5</v>
      </c>
      <c r="C47" s="109" t="str">
        <f>E31</f>
        <v>Mr. A.N. Adapanwar</v>
      </c>
      <c r="D47" s="40" t="str">
        <f>D31</f>
        <v>MC</v>
      </c>
      <c r="E47" s="48">
        <f>H31</f>
        <v>98.245614035087712</v>
      </c>
      <c r="F47" s="40">
        <f>F31</f>
        <v>57</v>
      </c>
      <c r="G47" s="40">
        <f>B_E.!J69</f>
        <v>1</v>
      </c>
      <c r="H47" s="40">
        <f>B_E.!J70</f>
        <v>8</v>
      </c>
      <c r="I47" s="40">
        <f>B_E.!J71</f>
        <v>8</v>
      </c>
      <c r="J47" s="40">
        <f>B_E.!J72</f>
        <v>16</v>
      </c>
      <c r="K47" s="40">
        <f>B_E.!J73</f>
        <v>19</v>
      </c>
      <c r="L47" s="40">
        <f>B_E.!J74</f>
        <v>3</v>
      </c>
      <c r="M47" s="40">
        <f>B_E.!J75</f>
        <v>1</v>
      </c>
    </row>
    <row r="48" spans="1:13">
      <c r="A48" s="82"/>
      <c r="B48" s="82"/>
      <c r="C48" s="82"/>
      <c r="D48" s="66"/>
      <c r="E48" s="100"/>
      <c r="F48" s="66"/>
      <c r="G48" s="82"/>
      <c r="H48" s="82"/>
      <c r="I48" s="82"/>
      <c r="J48" s="82"/>
      <c r="K48" s="82"/>
      <c r="L48" s="82"/>
      <c r="M48" s="82"/>
    </row>
    <row r="49" spans="1:13">
      <c r="A49" s="82"/>
      <c r="B49" s="82"/>
      <c r="C49" s="82"/>
      <c r="D49" s="66"/>
      <c r="E49" s="100"/>
      <c r="F49" s="66"/>
      <c r="G49" s="82"/>
      <c r="H49" s="82"/>
      <c r="I49" s="82"/>
      <c r="J49" s="82"/>
      <c r="K49" s="82"/>
      <c r="L49" s="82"/>
      <c r="M49" s="82"/>
    </row>
    <row r="50" spans="1:13">
      <c r="A50" s="82"/>
      <c r="B50" s="82"/>
      <c r="C50" s="111" t="s">
        <v>116</v>
      </c>
      <c r="D50" s="47">
        <v>1</v>
      </c>
      <c r="E50" s="175" t="s">
        <v>206</v>
      </c>
      <c r="F50" s="49">
        <v>543</v>
      </c>
      <c r="G50" s="48">
        <v>72.400000000000006</v>
      </c>
      <c r="H50" s="82"/>
      <c r="I50" s="82"/>
      <c r="J50" s="82"/>
      <c r="K50" s="82"/>
      <c r="L50" s="82"/>
      <c r="M50" s="82"/>
    </row>
    <row r="51" spans="1:13">
      <c r="A51" s="82"/>
      <c r="B51" s="82"/>
      <c r="C51" s="113"/>
      <c r="D51" s="47">
        <v>2</v>
      </c>
      <c r="E51" s="175" t="s">
        <v>212</v>
      </c>
      <c r="F51" s="49">
        <v>500</v>
      </c>
      <c r="G51" s="48">
        <v>66.67</v>
      </c>
      <c r="H51" s="82"/>
      <c r="I51" s="82"/>
      <c r="J51" s="82"/>
      <c r="K51" s="82"/>
      <c r="L51" s="82"/>
      <c r="M51" s="82"/>
    </row>
    <row r="52" spans="1:13">
      <c r="A52" s="82"/>
      <c r="B52" s="82"/>
      <c r="C52" s="113"/>
      <c r="D52" s="47">
        <v>3</v>
      </c>
      <c r="E52" s="175" t="s">
        <v>214</v>
      </c>
      <c r="F52" s="49">
        <v>498</v>
      </c>
      <c r="G52" s="48">
        <v>66.400000000000006</v>
      </c>
      <c r="H52" s="82"/>
      <c r="I52" s="82"/>
      <c r="J52" s="82"/>
      <c r="K52" s="82"/>
      <c r="L52" s="82"/>
      <c r="M52" s="82"/>
    </row>
    <row r="53" spans="1:13">
      <c r="A53" s="82"/>
      <c r="B53" s="82"/>
      <c r="C53" s="113"/>
      <c r="D53" s="47">
        <v>4</v>
      </c>
      <c r="E53" s="175" t="s">
        <v>199</v>
      </c>
      <c r="F53" s="49">
        <v>497</v>
      </c>
      <c r="G53" s="188">
        <v>66.27</v>
      </c>
      <c r="H53" s="82"/>
      <c r="I53" s="82"/>
      <c r="J53" s="82"/>
      <c r="K53" s="82"/>
      <c r="L53" s="82"/>
      <c r="M53" s="82"/>
    </row>
    <row r="54" spans="1:13">
      <c r="A54" s="82"/>
      <c r="B54" s="82"/>
      <c r="C54" s="114"/>
      <c r="D54" s="47">
        <v>5</v>
      </c>
      <c r="E54" s="175" t="s">
        <v>229</v>
      </c>
      <c r="F54" s="49">
        <v>485</v>
      </c>
      <c r="G54" s="188">
        <v>64.67</v>
      </c>
      <c r="H54" s="82"/>
      <c r="I54" s="82"/>
      <c r="J54" s="82"/>
      <c r="K54" s="82"/>
      <c r="L54" s="82"/>
      <c r="M54" s="82"/>
    </row>
    <row r="55" spans="1:13">
      <c r="A55" s="82"/>
      <c r="B55" s="82"/>
      <c r="C55" s="82"/>
      <c r="D55" s="66"/>
      <c r="E55" s="100"/>
      <c r="F55" s="66"/>
      <c r="G55" s="82"/>
      <c r="H55" s="82"/>
      <c r="I55" s="82"/>
      <c r="J55" s="82"/>
      <c r="K55" s="82"/>
      <c r="L55" s="82"/>
      <c r="M55" s="82"/>
    </row>
    <row r="56" spans="1:13">
      <c r="A56" s="82"/>
      <c r="B56" s="82"/>
      <c r="C56" s="82"/>
      <c r="D56" s="66"/>
      <c r="E56" s="100"/>
      <c r="F56" s="66"/>
      <c r="G56" s="82"/>
      <c r="H56" s="82"/>
      <c r="I56" s="82"/>
      <c r="J56" s="82"/>
      <c r="K56" s="82"/>
      <c r="L56" s="82"/>
      <c r="M56" s="82"/>
    </row>
    <row r="57" spans="1:13">
      <c r="D57" s="7"/>
      <c r="F57" s="7"/>
    </row>
  </sheetData>
  <mergeCells count="5">
    <mergeCell ref="D37:D42"/>
    <mergeCell ref="G37:M38"/>
    <mergeCell ref="L39:L42"/>
    <mergeCell ref="C1:F1"/>
    <mergeCell ref="H24:H26"/>
  </mergeCells>
  <pageMargins left="0.24" right="0.24" top="0.63" bottom="0.31" header="1.01" footer="0.3"/>
  <pageSetup paperSize="9" scale="71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11"/>
  <sheetViews>
    <sheetView zoomScale="82" zoomScaleNormal="8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5"/>
  <cols>
    <col min="1" max="1" width="4.85546875" style="148" customWidth="1"/>
    <col min="2" max="2" width="13" style="148" customWidth="1"/>
    <col min="3" max="3" width="36.42578125" style="145" customWidth="1"/>
    <col min="4" max="4" width="6.42578125" style="148" customWidth="1"/>
    <col min="5" max="5" width="5.7109375" style="148" customWidth="1"/>
    <col min="6" max="6" width="6.28515625" style="148" customWidth="1"/>
    <col min="7" max="7" width="6" style="148" customWidth="1"/>
    <col min="8" max="8" width="6.5703125" style="148" customWidth="1"/>
    <col min="9" max="9" width="6.140625" style="148" customWidth="1"/>
    <col min="10" max="11" width="6.7109375" style="148" customWidth="1"/>
    <col min="12" max="12" width="8" style="148" customWidth="1"/>
    <col min="13" max="13" width="6.7109375" style="148" customWidth="1"/>
    <col min="14" max="14" width="8.140625" style="148" bestFit="1" customWidth="1"/>
    <col min="15" max="15" width="6.85546875" style="148" customWidth="1"/>
    <col min="16" max="16" width="7.7109375" style="148" customWidth="1"/>
    <col min="17" max="17" width="34.42578125" style="148" customWidth="1"/>
    <col min="18" max="18" width="9.140625" style="148" customWidth="1"/>
    <col min="19" max="19" width="9.42578125" style="148" customWidth="1"/>
    <col min="20" max="21" width="6.7109375" style="145" customWidth="1"/>
    <col min="22" max="22" width="6" style="145" customWidth="1"/>
    <col min="23" max="23" width="6.85546875" style="145" customWidth="1"/>
    <col min="24" max="24" width="6.7109375" style="145" customWidth="1"/>
    <col min="25" max="25" width="9" style="145" customWidth="1"/>
    <col min="26" max="26" width="9.140625" style="145" customWidth="1"/>
    <col min="27" max="27" width="7.140625" style="145" customWidth="1"/>
    <col min="28" max="28" width="10.140625" style="145" customWidth="1"/>
    <col min="29" max="29" width="11.42578125" style="145" customWidth="1"/>
    <col min="30" max="30" width="9.140625" style="145" customWidth="1"/>
    <col min="31" max="31" width="13.85546875" style="148" customWidth="1"/>
    <col min="32" max="32" width="9.28515625" style="145" customWidth="1"/>
    <col min="33" max="33" width="6" style="148" bestFit="1" customWidth="1"/>
    <col min="34" max="34" width="17.42578125" style="145" bestFit="1" customWidth="1"/>
    <col min="35" max="35" width="29" style="145" bestFit="1" customWidth="1"/>
    <col min="36" max="36" width="9.5703125" style="145" customWidth="1"/>
    <col min="37" max="37" width="10.140625" style="145" customWidth="1"/>
    <col min="38" max="38" width="15" style="145" customWidth="1"/>
    <col min="39" max="16384" width="9.140625" style="145"/>
  </cols>
  <sheetData>
    <row r="1" spans="1:40" ht="21.95" customHeight="1">
      <c r="A1" s="123"/>
      <c r="B1" s="124"/>
      <c r="C1" s="64" t="s">
        <v>259</v>
      </c>
      <c r="D1" s="189" t="s">
        <v>6</v>
      </c>
      <c r="E1" s="190"/>
      <c r="F1" s="190"/>
      <c r="G1" s="190"/>
      <c r="H1" s="190"/>
      <c r="I1" s="190"/>
      <c r="J1" s="190"/>
      <c r="K1" s="190"/>
      <c r="L1" s="190"/>
      <c r="M1" s="191"/>
      <c r="N1" s="124">
        <f>N3</f>
        <v>750</v>
      </c>
      <c r="O1" s="189" t="s">
        <v>6</v>
      </c>
      <c r="P1" s="190"/>
      <c r="Q1" s="190"/>
      <c r="R1" s="190"/>
      <c r="S1" s="190"/>
      <c r="T1" s="192" t="s">
        <v>94</v>
      </c>
      <c r="U1" s="192"/>
      <c r="V1" s="192"/>
      <c r="W1" s="192"/>
      <c r="X1" s="192"/>
      <c r="Y1" s="192"/>
      <c r="Z1" s="192"/>
      <c r="AA1" s="192"/>
      <c r="AB1" s="39">
        <v>800</v>
      </c>
      <c r="AC1" s="39">
        <v>1500</v>
      </c>
      <c r="AD1" s="39"/>
      <c r="AE1" s="108"/>
      <c r="AF1" s="39"/>
      <c r="AG1" s="108"/>
      <c r="AH1" s="39"/>
      <c r="AI1" s="39"/>
      <c r="AJ1" s="39"/>
      <c r="AK1" s="39"/>
      <c r="AL1" s="132"/>
      <c r="AM1" s="27"/>
      <c r="AN1" s="27"/>
    </row>
    <row r="2" spans="1:40" s="147" customFormat="1" ht="57" customHeight="1">
      <c r="A2" s="65" t="s">
        <v>11</v>
      </c>
      <c r="B2" s="65" t="s">
        <v>0</v>
      </c>
      <c r="C2" s="65" t="s">
        <v>1</v>
      </c>
      <c r="D2" s="53" t="s">
        <v>182</v>
      </c>
      <c r="E2" s="53" t="s">
        <v>183</v>
      </c>
      <c r="F2" s="53" t="s">
        <v>186</v>
      </c>
      <c r="G2" s="53" t="s">
        <v>108</v>
      </c>
      <c r="H2" s="53" t="s">
        <v>107</v>
      </c>
      <c r="I2" s="53" t="s">
        <v>260</v>
      </c>
      <c r="J2" s="53" t="s">
        <v>109</v>
      </c>
      <c r="K2" s="53" t="s">
        <v>110</v>
      </c>
      <c r="L2" s="53" t="s">
        <v>111</v>
      </c>
      <c r="M2" s="53" t="s">
        <v>184</v>
      </c>
      <c r="N2" s="65" t="s">
        <v>3</v>
      </c>
      <c r="O2" s="65" t="s">
        <v>9</v>
      </c>
      <c r="P2" s="65" t="s">
        <v>12</v>
      </c>
      <c r="Q2" s="65" t="s">
        <v>10</v>
      </c>
      <c r="R2" s="65"/>
      <c r="S2" s="41"/>
      <c r="T2" s="65" t="s">
        <v>117</v>
      </c>
      <c r="U2" s="65" t="s">
        <v>5</v>
      </c>
      <c r="V2" s="65" t="s">
        <v>118</v>
      </c>
      <c r="W2" s="65" t="s">
        <v>119</v>
      </c>
      <c r="X2" s="65" t="s">
        <v>120</v>
      </c>
      <c r="Y2" s="65" t="s">
        <v>121</v>
      </c>
      <c r="Z2" s="65" t="s">
        <v>122</v>
      </c>
      <c r="AA2" s="65" t="s">
        <v>123</v>
      </c>
      <c r="AB2" s="65" t="s">
        <v>124</v>
      </c>
      <c r="AC2" s="65" t="s">
        <v>125</v>
      </c>
      <c r="AD2" s="65" t="s">
        <v>3</v>
      </c>
      <c r="AE2" s="65" t="s">
        <v>15</v>
      </c>
      <c r="AF2" s="65" t="s">
        <v>91</v>
      </c>
      <c r="AG2" s="65" t="s">
        <v>9</v>
      </c>
      <c r="AH2" s="65" t="s">
        <v>4</v>
      </c>
      <c r="AI2" s="65" t="s">
        <v>10</v>
      </c>
      <c r="AJ2" s="108" t="s">
        <v>16</v>
      </c>
      <c r="AK2" s="108" t="s">
        <v>17</v>
      </c>
      <c r="AL2" s="146"/>
      <c r="AM2" s="146"/>
      <c r="AN2" s="146"/>
    </row>
    <row r="3" spans="1:40" s="148" customFormat="1" ht="21.95" customHeight="1">
      <c r="A3" s="108"/>
      <c r="B3" s="108"/>
      <c r="C3" s="42" t="s">
        <v>7</v>
      </c>
      <c r="D3" s="108">
        <v>100</v>
      </c>
      <c r="E3" s="108">
        <v>50</v>
      </c>
      <c r="F3" s="108">
        <v>50</v>
      </c>
      <c r="G3" s="108">
        <v>100</v>
      </c>
      <c r="H3" s="108">
        <v>100</v>
      </c>
      <c r="I3" s="108">
        <v>100</v>
      </c>
      <c r="J3" s="108">
        <v>100</v>
      </c>
      <c r="K3" s="108">
        <v>50</v>
      </c>
      <c r="L3" s="108">
        <v>50</v>
      </c>
      <c r="M3" s="108">
        <v>50</v>
      </c>
      <c r="N3" s="108">
        <f>SUM(D3:M3)</f>
        <v>750</v>
      </c>
      <c r="O3" s="108"/>
      <c r="P3" s="108"/>
      <c r="Q3" s="108"/>
      <c r="R3" s="108"/>
      <c r="S3" s="108"/>
      <c r="T3" s="108">
        <v>100</v>
      </c>
      <c r="U3" s="108">
        <v>100</v>
      </c>
      <c r="V3" s="43">
        <v>100</v>
      </c>
      <c r="W3" s="43">
        <v>100</v>
      </c>
      <c r="X3" s="43">
        <v>50</v>
      </c>
      <c r="Y3" s="43">
        <v>50</v>
      </c>
      <c r="Z3" s="43">
        <v>50</v>
      </c>
      <c r="AA3" s="43">
        <v>50</v>
      </c>
      <c r="AB3" s="43">
        <v>100</v>
      </c>
      <c r="AC3" s="43">
        <v>50</v>
      </c>
      <c r="AD3" s="43">
        <f t="shared" ref="AD3:AD34" si="0">SUM(T3:AC3)</f>
        <v>750</v>
      </c>
      <c r="AE3" s="43"/>
      <c r="AF3" s="43"/>
      <c r="AG3" s="43"/>
      <c r="AH3" s="43"/>
      <c r="AI3" s="43"/>
      <c r="AJ3" s="43"/>
      <c r="AK3" s="43"/>
      <c r="AL3" s="26"/>
      <c r="AM3" s="26"/>
      <c r="AN3" s="26"/>
    </row>
    <row r="4" spans="1:40" s="148" customFormat="1" ht="45" customHeight="1">
      <c r="A4" s="44"/>
      <c r="B4" s="45"/>
      <c r="C4" s="46" t="s">
        <v>8</v>
      </c>
      <c r="D4" s="47">
        <v>40</v>
      </c>
      <c r="E4" s="108">
        <v>20</v>
      </c>
      <c r="F4" s="108">
        <v>20</v>
      </c>
      <c r="G4" s="108">
        <v>40</v>
      </c>
      <c r="H4" s="108">
        <v>40</v>
      </c>
      <c r="I4" s="108">
        <v>40</v>
      </c>
      <c r="J4" s="108">
        <v>40</v>
      </c>
      <c r="K4" s="108">
        <v>20</v>
      </c>
      <c r="L4" s="108">
        <v>20</v>
      </c>
      <c r="M4" s="108">
        <v>20</v>
      </c>
      <c r="N4" s="108">
        <f>SUM(D4:M4)</f>
        <v>300</v>
      </c>
      <c r="O4" s="108"/>
      <c r="P4" s="108"/>
      <c r="Q4" s="108"/>
      <c r="R4" s="108" t="s">
        <v>16</v>
      </c>
      <c r="S4" s="108" t="s">
        <v>17</v>
      </c>
      <c r="T4" s="108">
        <v>40</v>
      </c>
      <c r="U4" s="108">
        <v>40</v>
      </c>
      <c r="V4" s="108">
        <v>40</v>
      </c>
      <c r="W4" s="108">
        <v>40</v>
      </c>
      <c r="X4" s="108">
        <v>20</v>
      </c>
      <c r="Y4" s="108">
        <v>20</v>
      </c>
      <c r="Z4" s="108">
        <v>20</v>
      </c>
      <c r="AA4" s="108">
        <v>20</v>
      </c>
      <c r="AB4" s="108">
        <v>40</v>
      </c>
      <c r="AC4" s="108">
        <v>20</v>
      </c>
      <c r="AD4" s="108">
        <f t="shared" si="0"/>
        <v>300</v>
      </c>
      <c r="AE4" s="108"/>
      <c r="AF4" s="108"/>
      <c r="AG4" s="108"/>
      <c r="AH4" s="108"/>
      <c r="AI4" s="108"/>
      <c r="AJ4" s="108"/>
      <c r="AK4" s="108"/>
      <c r="AL4" s="26"/>
      <c r="AM4" s="26"/>
      <c r="AN4" s="26"/>
    </row>
    <row r="5" spans="1:40" s="183" customFormat="1" ht="21.95" customHeight="1">
      <c r="A5" s="86">
        <v>11</v>
      </c>
      <c r="B5" s="86" t="s">
        <v>142</v>
      </c>
      <c r="C5" s="176" t="s">
        <v>206</v>
      </c>
      <c r="D5" s="86">
        <v>54</v>
      </c>
      <c r="E5" s="177">
        <v>45</v>
      </c>
      <c r="F5" s="178">
        <v>42</v>
      </c>
      <c r="G5" s="178">
        <v>67</v>
      </c>
      <c r="H5" s="178">
        <v>73</v>
      </c>
      <c r="I5" s="178">
        <v>67</v>
      </c>
      <c r="J5" s="178">
        <v>61</v>
      </c>
      <c r="K5" s="178">
        <v>44</v>
      </c>
      <c r="L5" s="178">
        <v>45</v>
      </c>
      <c r="M5" s="178">
        <v>45</v>
      </c>
      <c r="N5" s="86">
        <f t="shared" ref="N5:N36" si="1">SUM(C5:M5)</f>
        <v>543</v>
      </c>
      <c r="O5" s="179">
        <f t="shared" ref="O5:O36" si="2">N5*100/$N$1</f>
        <v>72.400000000000006</v>
      </c>
      <c r="P5" s="86" t="str">
        <f t="shared" ref="P5:P36" si="3">IF(AND(C5&gt;=40,E5&gt;=20,F5&gt;=20,G5&gt;=40,H5&gt;=40,I5&gt;=40,J5&gt;=40,K5&gt;=20,L5&gt;=20,M5&gt;=20),"PASS","FAIL")</f>
        <v>PASS</v>
      </c>
      <c r="Q5" s="86" t="str">
        <f t="shared" ref="Q5:Q36" si="4">IF(P5="FAIL","FAIL",IF(O5&gt;=66,"FIRST CLASS WITH DISTINCTION",IF(O5&gt;=60,"FIRST CLASS",IF(O5&gt;=55,"HIGHER SECOND CLASS",IF(O5&gt;=50,"SECOND CLASS",IF(O5&gt;=40,"PASS CLASS"))))))</f>
        <v>FIRST CLASS WITH DISTINCTION</v>
      </c>
      <c r="R5" s="180">
        <f t="shared" ref="R5:R36" si="5">COUNTIF(D5,"&lt;40")+COUNTIF(G5:J5,"&lt;40")+COUNTIF(D5,"AA")+COUNTIF(G5:J5,"AA")</f>
        <v>0</v>
      </c>
      <c r="S5" s="180">
        <f t="shared" ref="S5:S36" si="6">COUNTIF(E5:F5,"&lt;20")+COUNTIF(K5:M5,"&lt;20")+COUNTIF(E5:F5,"AA")+COUNTIF(K5:M5,"AA")</f>
        <v>0</v>
      </c>
      <c r="T5" s="86"/>
      <c r="U5" s="86"/>
      <c r="V5" s="181"/>
      <c r="W5" s="181"/>
      <c r="X5" s="181"/>
      <c r="Y5" s="181"/>
      <c r="Z5" s="181"/>
      <c r="AA5" s="181"/>
      <c r="AB5" s="181"/>
      <c r="AC5" s="181"/>
      <c r="AD5" s="86">
        <f t="shared" si="0"/>
        <v>0</v>
      </c>
      <c r="AE5" s="86">
        <f t="shared" ref="AE5:AE36" si="7">AD5+N5</f>
        <v>543</v>
      </c>
      <c r="AF5" s="176"/>
      <c r="AG5" s="179">
        <f t="shared" ref="AG5:AG36" si="8">(AE5+AF5)*100/1500</f>
        <v>36.200000000000003</v>
      </c>
      <c r="AH5" s="86" t="str">
        <f t="shared" ref="AH5:AH36" si="9">IF(AND(T5&gt;=40,U5&gt;=40,V5&gt;=40,W5&gt;=40,X5&gt;=20,Y5&gt;=20,Z5&gt;=20,AA5&gt;=20,AB5&gt;=40,AC5&gt;=20),"PASS","FAIL")</f>
        <v>FAIL</v>
      </c>
      <c r="AI5" s="86" t="str">
        <f t="shared" ref="AI5:AI36" si="10">IF(AH5="FAIL","FAIL",IF(AG5&gt;=66,"FIRST CLASS WITH DISTINCTION",IF(AG5&gt;=60,"FIRST CLASS",IF(AG5&gt;=55,"HIGHER SECOND CLASS",IF(AG5&gt;=50,"SECOND CLASS",IF(AG5&gt;=40,"PASS CLASS"))))))</f>
        <v>FAIL</v>
      </c>
      <c r="AJ5" s="86">
        <f t="shared" ref="AJ5:AJ36" si="11">COUNTIF(T5:W5,"&lt;40")</f>
        <v>0</v>
      </c>
      <c r="AK5" s="86">
        <f t="shared" ref="AK5:AK36" si="12">COUNTIF(X5:AA5,"&lt;20")</f>
        <v>0</v>
      </c>
      <c r="AL5" s="31"/>
      <c r="AM5" s="182"/>
      <c r="AN5" s="182"/>
    </row>
    <row r="6" spans="1:40" s="183" customFormat="1" ht="21.95" customHeight="1">
      <c r="A6" s="86">
        <v>16</v>
      </c>
      <c r="B6" s="86" t="s">
        <v>146</v>
      </c>
      <c r="C6" s="176" t="s">
        <v>212</v>
      </c>
      <c r="D6" s="86">
        <v>60</v>
      </c>
      <c r="E6" s="184">
        <v>42</v>
      </c>
      <c r="F6" s="185">
        <v>30</v>
      </c>
      <c r="G6" s="185">
        <v>65</v>
      </c>
      <c r="H6" s="185">
        <v>66</v>
      </c>
      <c r="I6" s="186">
        <v>64</v>
      </c>
      <c r="J6" s="186">
        <v>65</v>
      </c>
      <c r="K6" s="186">
        <v>40</v>
      </c>
      <c r="L6" s="186">
        <v>28</v>
      </c>
      <c r="M6" s="186">
        <v>40</v>
      </c>
      <c r="N6" s="86">
        <f t="shared" si="1"/>
        <v>500</v>
      </c>
      <c r="O6" s="179">
        <f t="shared" si="2"/>
        <v>66.666666666666671</v>
      </c>
      <c r="P6" s="86" t="str">
        <f t="shared" si="3"/>
        <v>PASS</v>
      </c>
      <c r="Q6" s="86" t="str">
        <f t="shared" si="4"/>
        <v>FIRST CLASS WITH DISTINCTION</v>
      </c>
      <c r="R6" s="180">
        <f t="shared" si="5"/>
        <v>0</v>
      </c>
      <c r="S6" s="180">
        <f t="shared" si="6"/>
        <v>0</v>
      </c>
      <c r="T6" s="86"/>
      <c r="U6" s="86"/>
      <c r="V6" s="86"/>
      <c r="W6" s="86"/>
      <c r="X6" s="86"/>
      <c r="Y6" s="86"/>
      <c r="Z6" s="86"/>
      <c r="AA6" s="86"/>
      <c r="AB6" s="86"/>
      <c r="AC6" s="86"/>
      <c r="AD6" s="86">
        <f t="shared" si="0"/>
        <v>0</v>
      </c>
      <c r="AE6" s="86">
        <f t="shared" si="7"/>
        <v>500</v>
      </c>
      <c r="AF6" s="176"/>
      <c r="AG6" s="179">
        <f t="shared" si="8"/>
        <v>33.333333333333336</v>
      </c>
      <c r="AH6" s="86" t="str">
        <f t="shared" si="9"/>
        <v>FAIL</v>
      </c>
      <c r="AI6" s="86" t="str">
        <f t="shared" si="10"/>
        <v>FAIL</v>
      </c>
      <c r="AJ6" s="86">
        <f t="shared" si="11"/>
        <v>0</v>
      </c>
      <c r="AK6" s="86">
        <f t="shared" si="12"/>
        <v>0</v>
      </c>
      <c r="AL6" s="31"/>
      <c r="AM6" s="182"/>
      <c r="AN6" s="182"/>
    </row>
    <row r="7" spans="1:40" s="183" customFormat="1" ht="21.95" customHeight="1">
      <c r="A7" s="86">
        <v>18</v>
      </c>
      <c r="B7" s="86" t="s">
        <v>147</v>
      </c>
      <c r="C7" s="176" t="s">
        <v>214</v>
      </c>
      <c r="D7" s="86">
        <v>57</v>
      </c>
      <c r="E7" s="184">
        <v>42</v>
      </c>
      <c r="F7" s="185">
        <v>25</v>
      </c>
      <c r="G7" s="185">
        <v>62</v>
      </c>
      <c r="H7" s="185">
        <v>71</v>
      </c>
      <c r="I7" s="186">
        <v>67</v>
      </c>
      <c r="J7" s="186">
        <v>65</v>
      </c>
      <c r="K7" s="186">
        <v>41</v>
      </c>
      <c r="L7" s="186">
        <v>33</v>
      </c>
      <c r="M7" s="186">
        <v>35</v>
      </c>
      <c r="N7" s="86">
        <f t="shared" si="1"/>
        <v>498</v>
      </c>
      <c r="O7" s="179">
        <f t="shared" si="2"/>
        <v>66.400000000000006</v>
      </c>
      <c r="P7" s="86" t="str">
        <f t="shared" si="3"/>
        <v>PASS</v>
      </c>
      <c r="Q7" s="86" t="str">
        <f t="shared" si="4"/>
        <v>FIRST CLASS WITH DISTINCTION</v>
      </c>
      <c r="R7" s="180">
        <f t="shared" si="5"/>
        <v>0</v>
      </c>
      <c r="S7" s="180">
        <f t="shared" si="6"/>
        <v>0</v>
      </c>
      <c r="T7" s="86"/>
      <c r="U7" s="86"/>
      <c r="V7" s="86"/>
      <c r="W7" s="86"/>
      <c r="X7" s="86"/>
      <c r="Y7" s="86"/>
      <c r="Z7" s="86"/>
      <c r="AA7" s="86"/>
      <c r="AB7" s="86"/>
      <c r="AC7" s="86"/>
      <c r="AD7" s="86">
        <f t="shared" si="0"/>
        <v>0</v>
      </c>
      <c r="AE7" s="86">
        <f t="shared" si="7"/>
        <v>498</v>
      </c>
      <c r="AF7" s="176"/>
      <c r="AG7" s="179">
        <f t="shared" si="8"/>
        <v>33.200000000000003</v>
      </c>
      <c r="AH7" s="86" t="str">
        <f t="shared" si="9"/>
        <v>FAIL</v>
      </c>
      <c r="AI7" s="86" t="str">
        <f t="shared" si="10"/>
        <v>FAIL</v>
      </c>
      <c r="AJ7" s="86">
        <f t="shared" si="11"/>
        <v>0</v>
      </c>
      <c r="AK7" s="86">
        <f t="shared" si="12"/>
        <v>0</v>
      </c>
      <c r="AL7" s="182"/>
      <c r="AM7" s="182"/>
      <c r="AN7" s="182"/>
    </row>
    <row r="8" spans="1:40" s="183" customFormat="1" ht="21.95" customHeight="1">
      <c r="A8" s="86">
        <v>6</v>
      </c>
      <c r="B8" s="86" t="s">
        <v>139</v>
      </c>
      <c r="C8" s="176" t="s">
        <v>199</v>
      </c>
      <c r="D8" s="86">
        <v>62</v>
      </c>
      <c r="E8" s="184">
        <v>39</v>
      </c>
      <c r="F8" s="185">
        <v>34</v>
      </c>
      <c r="G8" s="185">
        <v>68</v>
      </c>
      <c r="H8" s="185">
        <v>62</v>
      </c>
      <c r="I8" s="186">
        <v>64</v>
      </c>
      <c r="J8" s="186">
        <v>67</v>
      </c>
      <c r="K8" s="186">
        <v>38</v>
      </c>
      <c r="L8" s="186">
        <v>28</v>
      </c>
      <c r="M8" s="186">
        <v>35</v>
      </c>
      <c r="N8" s="86">
        <f t="shared" si="1"/>
        <v>497</v>
      </c>
      <c r="O8" s="179">
        <f t="shared" si="2"/>
        <v>66.266666666666666</v>
      </c>
      <c r="P8" s="86" t="str">
        <f t="shared" si="3"/>
        <v>PASS</v>
      </c>
      <c r="Q8" s="86" t="str">
        <f t="shared" si="4"/>
        <v>FIRST CLASS WITH DISTINCTION</v>
      </c>
      <c r="R8" s="180">
        <f t="shared" si="5"/>
        <v>0</v>
      </c>
      <c r="S8" s="180">
        <f t="shared" si="6"/>
        <v>0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>
        <f t="shared" si="0"/>
        <v>0</v>
      </c>
      <c r="AE8" s="86">
        <f t="shared" si="7"/>
        <v>497</v>
      </c>
      <c r="AF8" s="176"/>
      <c r="AG8" s="179">
        <f t="shared" si="8"/>
        <v>33.133333333333333</v>
      </c>
      <c r="AH8" s="86" t="str">
        <f t="shared" si="9"/>
        <v>FAIL</v>
      </c>
      <c r="AI8" s="86" t="str">
        <f t="shared" si="10"/>
        <v>FAIL</v>
      </c>
      <c r="AJ8" s="86">
        <f t="shared" si="11"/>
        <v>0</v>
      </c>
      <c r="AK8" s="86">
        <f t="shared" si="12"/>
        <v>0</v>
      </c>
      <c r="AL8" s="182"/>
      <c r="AM8" s="182"/>
      <c r="AN8" s="182"/>
    </row>
    <row r="9" spans="1:40" s="183" customFormat="1" ht="21.95" customHeight="1">
      <c r="A9" s="86">
        <v>31</v>
      </c>
      <c r="B9" s="86" t="s">
        <v>157</v>
      </c>
      <c r="C9" s="176" t="s">
        <v>229</v>
      </c>
      <c r="D9" s="86">
        <v>59</v>
      </c>
      <c r="E9" s="187">
        <v>44</v>
      </c>
      <c r="F9" s="186">
        <v>40</v>
      </c>
      <c r="G9" s="186">
        <v>53</v>
      </c>
      <c r="H9" s="186">
        <v>64</v>
      </c>
      <c r="I9" s="186">
        <v>50</v>
      </c>
      <c r="J9" s="186">
        <v>50</v>
      </c>
      <c r="K9" s="186">
        <v>41</v>
      </c>
      <c r="L9" s="186">
        <v>40</v>
      </c>
      <c r="M9" s="186">
        <v>44</v>
      </c>
      <c r="N9" s="86">
        <f t="shared" si="1"/>
        <v>485</v>
      </c>
      <c r="O9" s="179">
        <f t="shared" si="2"/>
        <v>64.666666666666671</v>
      </c>
      <c r="P9" s="86" t="str">
        <f t="shared" si="3"/>
        <v>PASS</v>
      </c>
      <c r="Q9" s="86" t="str">
        <f t="shared" si="4"/>
        <v>FIRST CLASS</v>
      </c>
      <c r="R9" s="180">
        <f t="shared" si="5"/>
        <v>0</v>
      </c>
      <c r="S9" s="180">
        <f t="shared" si="6"/>
        <v>0</v>
      </c>
      <c r="T9" s="86"/>
      <c r="U9" s="86"/>
      <c r="V9" s="86"/>
      <c r="W9" s="86"/>
      <c r="X9" s="86"/>
      <c r="Y9" s="86"/>
      <c r="Z9" s="86"/>
      <c r="AA9" s="86"/>
      <c r="AB9" s="86"/>
      <c r="AC9" s="86"/>
      <c r="AD9" s="86">
        <f t="shared" si="0"/>
        <v>0</v>
      </c>
      <c r="AE9" s="86">
        <f t="shared" si="7"/>
        <v>485</v>
      </c>
      <c r="AF9" s="176"/>
      <c r="AG9" s="179">
        <f t="shared" si="8"/>
        <v>32.333333333333336</v>
      </c>
      <c r="AH9" s="86" t="str">
        <f t="shared" si="9"/>
        <v>FAIL</v>
      </c>
      <c r="AI9" s="86" t="str">
        <f t="shared" si="10"/>
        <v>FAIL</v>
      </c>
      <c r="AJ9" s="86">
        <f t="shared" si="11"/>
        <v>0</v>
      </c>
      <c r="AK9" s="86">
        <f t="shared" si="12"/>
        <v>0</v>
      </c>
      <c r="AL9" s="182"/>
      <c r="AM9" s="182"/>
      <c r="AN9" s="182"/>
    </row>
    <row r="10" spans="1:40" ht="21.95" customHeight="1">
      <c r="A10" s="108">
        <v>23</v>
      </c>
      <c r="B10" s="108" t="s">
        <v>150</v>
      </c>
      <c r="C10" s="39" t="s">
        <v>221</v>
      </c>
      <c r="D10" s="108">
        <v>46</v>
      </c>
      <c r="E10" s="56">
        <v>38</v>
      </c>
      <c r="F10" s="57">
        <v>44</v>
      </c>
      <c r="G10" s="57">
        <v>62</v>
      </c>
      <c r="H10" s="57">
        <v>59</v>
      </c>
      <c r="I10" s="57">
        <v>57</v>
      </c>
      <c r="J10" s="57">
        <v>63</v>
      </c>
      <c r="K10" s="57">
        <v>35</v>
      </c>
      <c r="L10" s="57">
        <v>34</v>
      </c>
      <c r="M10" s="57">
        <v>40</v>
      </c>
      <c r="N10" s="108">
        <f t="shared" si="1"/>
        <v>478</v>
      </c>
      <c r="O10" s="48">
        <f t="shared" si="2"/>
        <v>63.733333333333334</v>
      </c>
      <c r="P10" s="108" t="str">
        <f t="shared" si="3"/>
        <v>PASS</v>
      </c>
      <c r="Q10" s="108" t="str">
        <f t="shared" si="4"/>
        <v>FIRST CLASS</v>
      </c>
      <c r="R10" s="49">
        <f t="shared" si="5"/>
        <v>0</v>
      </c>
      <c r="S10" s="49">
        <f t="shared" si="6"/>
        <v>0</v>
      </c>
      <c r="T10" s="108"/>
      <c r="U10" s="50"/>
      <c r="V10" s="50"/>
      <c r="W10" s="50"/>
      <c r="X10" s="50"/>
      <c r="Y10" s="50"/>
      <c r="Z10" s="50"/>
      <c r="AA10" s="50"/>
      <c r="AB10" s="50"/>
      <c r="AC10" s="50"/>
      <c r="AD10" s="108">
        <f t="shared" si="0"/>
        <v>0</v>
      </c>
      <c r="AE10" s="108">
        <f t="shared" si="7"/>
        <v>478</v>
      </c>
      <c r="AF10" s="39"/>
      <c r="AG10" s="48">
        <f t="shared" si="8"/>
        <v>31.866666666666667</v>
      </c>
      <c r="AH10" s="108" t="str">
        <f t="shared" si="9"/>
        <v>FAIL</v>
      </c>
      <c r="AI10" s="108" t="str">
        <f t="shared" si="10"/>
        <v>FAIL</v>
      </c>
      <c r="AJ10" s="108">
        <f t="shared" si="11"/>
        <v>0</v>
      </c>
      <c r="AK10" s="108">
        <f t="shared" si="12"/>
        <v>0</v>
      </c>
      <c r="AL10" s="27"/>
      <c r="AM10" s="27"/>
      <c r="AN10" s="27"/>
    </row>
    <row r="11" spans="1:40" ht="21.95" customHeight="1">
      <c r="A11" s="108">
        <v>8</v>
      </c>
      <c r="B11" s="108" t="s">
        <v>202</v>
      </c>
      <c r="C11" s="39" t="s">
        <v>203</v>
      </c>
      <c r="D11" s="108">
        <v>50</v>
      </c>
      <c r="E11" s="58">
        <v>37</v>
      </c>
      <c r="F11" s="59">
        <v>30</v>
      </c>
      <c r="G11" s="59">
        <v>62</v>
      </c>
      <c r="H11" s="59">
        <v>62</v>
      </c>
      <c r="I11" s="57">
        <v>64</v>
      </c>
      <c r="J11" s="57">
        <v>65</v>
      </c>
      <c r="K11" s="57">
        <v>33</v>
      </c>
      <c r="L11" s="57">
        <v>39</v>
      </c>
      <c r="M11" s="57">
        <v>34</v>
      </c>
      <c r="N11" s="108">
        <f t="shared" si="1"/>
        <v>476</v>
      </c>
      <c r="O11" s="48">
        <f t="shared" si="2"/>
        <v>63.466666666666669</v>
      </c>
      <c r="P11" s="108" t="str">
        <f t="shared" si="3"/>
        <v>PASS</v>
      </c>
      <c r="Q11" s="108" t="str">
        <f t="shared" si="4"/>
        <v>FIRST CLASS</v>
      </c>
      <c r="R11" s="49">
        <f t="shared" si="5"/>
        <v>0</v>
      </c>
      <c r="S11" s="49">
        <f t="shared" si="6"/>
        <v>0</v>
      </c>
      <c r="T11" s="108"/>
      <c r="U11" s="50"/>
      <c r="V11" s="50"/>
      <c r="W11" s="50"/>
      <c r="X11" s="50"/>
      <c r="Y11" s="50"/>
      <c r="Z11" s="50"/>
      <c r="AA11" s="50"/>
      <c r="AB11" s="50"/>
      <c r="AC11" s="50"/>
      <c r="AD11" s="108">
        <f t="shared" si="0"/>
        <v>0</v>
      </c>
      <c r="AE11" s="108">
        <f t="shared" si="7"/>
        <v>476</v>
      </c>
      <c r="AF11" s="39"/>
      <c r="AG11" s="48">
        <f t="shared" si="8"/>
        <v>31.733333333333334</v>
      </c>
      <c r="AH11" s="108" t="str">
        <f t="shared" si="9"/>
        <v>FAIL</v>
      </c>
      <c r="AI11" s="108" t="str">
        <f t="shared" si="10"/>
        <v>FAIL</v>
      </c>
      <c r="AJ11" s="108">
        <f t="shared" si="11"/>
        <v>0</v>
      </c>
      <c r="AK11" s="108">
        <f t="shared" si="12"/>
        <v>0</v>
      </c>
      <c r="AL11" s="27"/>
      <c r="AM11" s="27"/>
      <c r="AN11" s="27"/>
    </row>
    <row r="12" spans="1:40" ht="21.95" customHeight="1">
      <c r="A12" s="108">
        <v>1</v>
      </c>
      <c r="B12" s="108" t="s">
        <v>193</v>
      </c>
      <c r="C12" s="39" t="s">
        <v>194</v>
      </c>
      <c r="D12" s="108">
        <v>55</v>
      </c>
      <c r="E12" s="58">
        <v>45</v>
      </c>
      <c r="F12" s="59">
        <v>43</v>
      </c>
      <c r="G12" s="59">
        <v>52</v>
      </c>
      <c r="H12" s="59">
        <v>49</v>
      </c>
      <c r="I12" s="59">
        <v>58</v>
      </c>
      <c r="J12" s="59">
        <v>52</v>
      </c>
      <c r="K12" s="59">
        <v>42</v>
      </c>
      <c r="L12" s="59">
        <v>35</v>
      </c>
      <c r="M12" s="59">
        <v>38</v>
      </c>
      <c r="N12" s="108">
        <f t="shared" si="1"/>
        <v>469</v>
      </c>
      <c r="O12" s="48">
        <f t="shared" si="2"/>
        <v>62.533333333333331</v>
      </c>
      <c r="P12" s="108" t="str">
        <f t="shared" si="3"/>
        <v>PASS</v>
      </c>
      <c r="Q12" s="108" t="str">
        <f t="shared" si="4"/>
        <v>FIRST CLASS</v>
      </c>
      <c r="R12" s="49">
        <f t="shared" si="5"/>
        <v>0</v>
      </c>
      <c r="S12" s="49">
        <f t="shared" si="6"/>
        <v>0</v>
      </c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>
        <f t="shared" si="0"/>
        <v>0</v>
      </c>
      <c r="AE12" s="108">
        <f t="shared" si="7"/>
        <v>469</v>
      </c>
      <c r="AF12" s="108"/>
      <c r="AG12" s="48">
        <f t="shared" si="8"/>
        <v>31.266666666666666</v>
      </c>
      <c r="AH12" s="108" t="str">
        <f t="shared" si="9"/>
        <v>FAIL</v>
      </c>
      <c r="AI12" s="108" t="str">
        <f t="shared" si="10"/>
        <v>FAIL</v>
      </c>
      <c r="AJ12" s="108">
        <f t="shared" si="11"/>
        <v>0</v>
      </c>
      <c r="AK12" s="108">
        <f t="shared" si="12"/>
        <v>0</v>
      </c>
      <c r="AL12" s="27"/>
      <c r="AM12" s="27"/>
      <c r="AN12" s="27"/>
    </row>
    <row r="13" spans="1:40" ht="21.95" customHeight="1">
      <c r="A13" s="108">
        <v>4</v>
      </c>
      <c r="B13" s="108" t="s">
        <v>137</v>
      </c>
      <c r="C13" s="39" t="s">
        <v>197</v>
      </c>
      <c r="D13" s="108">
        <v>52</v>
      </c>
      <c r="E13" s="58">
        <v>38</v>
      </c>
      <c r="F13" s="59">
        <v>36</v>
      </c>
      <c r="G13" s="59">
        <v>58</v>
      </c>
      <c r="H13" s="59">
        <v>58</v>
      </c>
      <c r="I13" s="57">
        <v>48</v>
      </c>
      <c r="J13" s="57">
        <v>60</v>
      </c>
      <c r="K13" s="57">
        <v>38</v>
      </c>
      <c r="L13" s="57">
        <v>37</v>
      </c>
      <c r="M13" s="57">
        <v>43</v>
      </c>
      <c r="N13" s="108">
        <f t="shared" si="1"/>
        <v>468</v>
      </c>
      <c r="O13" s="48">
        <f t="shared" si="2"/>
        <v>62.4</v>
      </c>
      <c r="P13" s="108" t="str">
        <f t="shared" si="3"/>
        <v>PASS</v>
      </c>
      <c r="Q13" s="108" t="str">
        <f t="shared" si="4"/>
        <v>FIRST CLASS</v>
      </c>
      <c r="R13" s="49">
        <f t="shared" si="5"/>
        <v>0</v>
      </c>
      <c r="S13" s="49">
        <f t="shared" si="6"/>
        <v>0</v>
      </c>
      <c r="T13" s="108"/>
      <c r="U13" s="50"/>
      <c r="V13" s="50"/>
      <c r="W13" s="50"/>
      <c r="X13" s="50"/>
      <c r="Y13" s="50"/>
      <c r="Z13" s="50"/>
      <c r="AA13" s="50"/>
      <c r="AB13" s="50"/>
      <c r="AC13" s="50"/>
      <c r="AD13" s="108">
        <f t="shared" si="0"/>
        <v>0</v>
      </c>
      <c r="AE13" s="108">
        <f t="shared" si="7"/>
        <v>468</v>
      </c>
      <c r="AF13" s="39"/>
      <c r="AG13" s="48">
        <f t="shared" si="8"/>
        <v>31.2</v>
      </c>
      <c r="AH13" s="108" t="str">
        <f t="shared" si="9"/>
        <v>FAIL</v>
      </c>
      <c r="AI13" s="108" t="str">
        <f t="shared" si="10"/>
        <v>FAIL</v>
      </c>
      <c r="AJ13" s="108">
        <f t="shared" si="11"/>
        <v>0</v>
      </c>
      <c r="AK13" s="108">
        <f t="shared" si="12"/>
        <v>0</v>
      </c>
      <c r="AL13" s="27"/>
      <c r="AM13" s="27"/>
      <c r="AN13" s="27"/>
    </row>
    <row r="14" spans="1:40" ht="21.95" customHeight="1">
      <c r="A14" s="108">
        <v>52</v>
      </c>
      <c r="B14" s="108" t="s">
        <v>177</v>
      </c>
      <c r="C14" s="39" t="s">
        <v>250</v>
      </c>
      <c r="D14" s="108">
        <v>56</v>
      </c>
      <c r="E14" s="58">
        <v>38</v>
      </c>
      <c r="F14" s="59">
        <v>34</v>
      </c>
      <c r="G14" s="59">
        <v>54</v>
      </c>
      <c r="H14" s="59">
        <v>64</v>
      </c>
      <c r="I14" s="57">
        <v>51</v>
      </c>
      <c r="J14" s="57">
        <v>57</v>
      </c>
      <c r="K14" s="57">
        <v>38</v>
      </c>
      <c r="L14" s="57">
        <v>33</v>
      </c>
      <c r="M14" s="57">
        <v>40</v>
      </c>
      <c r="N14" s="108">
        <f t="shared" si="1"/>
        <v>465</v>
      </c>
      <c r="O14" s="48">
        <f t="shared" si="2"/>
        <v>62</v>
      </c>
      <c r="P14" s="108" t="str">
        <f t="shared" si="3"/>
        <v>PASS</v>
      </c>
      <c r="Q14" s="108" t="str">
        <f t="shared" si="4"/>
        <v>FIRST CLASS</v>
      </c>
      <c r="R14" s="49">
        <f t="shared" si="5"/>
        <v>0</v>
      </c>
      <c r="S14" s="49">
        <f t="shared" si="6"/>
        <v>0</v>
      </c>
      <c r="T14" s="108"/>
      <c r="U14" s="50"/>
      <c r="V14" s="50"/>
      <c r="W14" s="50"/>
      <c r="X14" s="50"/>
      <c r="Y14" s="50"/>
      <c r="Z14" s="50"/>
      <c r="AA14" s="50"/>
      <c r="AB14" s="50"/>
      <c r="AC14" s="50"/>
      <c r="AD14" s="108">
        <f t="shared" si="0"/>
        <v>0</v>
      </c>
      <c r="AE14" s="108">
        <f t="shared" si="7"/>
        <v>465</v>
      </c>
      <c r="AF14" s="39"/>
      <c r="AG14" s="48">
        <f t="shared" si="8"/>
        <v>31</v>
      </c>
      <c r="AH14" s="108" t="str">
        <f t="shared" si="9"/>
        <v>FAIL</v>
      </c>
      <c r="AI14" s="108" t="str">
        <f t="shared" si="10"/>
        <v>FAIL</v>
      </c>
      <c r="AJ14" s="108">
        <f t="shared" si="11"/>
        <v>0</v>
      </c>
      <c r="AK14" s="108">
        <f t="shared" si="12"/>
        <v>0</v>
      </c>
      <c r="AL14" s="27"/>
      <c r="AM14" s="27"/>
      <c r="AN14" s="27"/>
    </row>
    <row r="15" spans="1:40" ht="21.95" customHeight="1">
      <c r="A15" s="108">
        <v>35</v>
      </c>
      <c r="B15" s="108" t="s">
        <v>161</v>
      </c>
      <c r="C15" s="39" t="s">
        <v>233</v>
      </c>
      <c r="D15" s="108">
        <v>41</v>
      </c>
      <c r="E15" s="56">
        <v>45</v>
      </c>
      <c r="F15" s="57">
        <v>40</v>
      </c>
      <c r="G15" s="57">
        <v>50</v>
      </c>
      <c r="H15" s="57">
        <v>67</v>
      </c>
      <c r="I15" s="57">
        <v>46</v>
      </c>
      <c r="J15" s="57">
        <v>49</v>
      </c>
      <c r="K15" s="57">
        <v>42</v>
      </c>
      <c r="L15" s="57">
        <v>45</v>
      </c>
      <c r="M15" s="57">
        <v>39</v>
      </c>
      <c r="N15" s="108">
        <f t="shared" si="1"/>
        <v>464</v>
      </c>
      <c r="O15" s="48">
        <f t="shared" si="2"/>
        <v>61.866666666666667</v>
      </c>
      <c r="P15" s="108" t="str">
        <f t="shared" si="3"/>
        <v>PASS</v>
      </c>
      <c r="Q15" s="108" t="str">
        <f t="shared" si="4"/>
        <v>FIRST CLASS</v>
      </c>
      <c r="R15" s="49">
        <f t="shared" si="5"/>
        <v>0</v>
      </c>
      <c r="S15" s="49">
        <f t="shared" si="6"/>
        <v>0</v>
      </c>
      <c r="T15" s="108"/>
      <c r="U15" s="50"/>
      <c r="V15" s="50"/>
      <c r="W15" s="50"/>
      <c r="X15" s="50"/>
      <c r="Y15" s="50"/>
      <c r="Z15" s="50"/>
      <c r="AA15" s="50"/>
      <c r="AB15" s="50"/>
      <c r="AC15" s="50"/>
      <c r="AD15" s="108">
        <f t="shared" si="0"/>
        <v>0</v>
      </c>
      <c r="AE15" s="108">
        <f t="shared" si="7"/>
        <v>464</v>
      </c>
      <c r="AF15" s="39"/>
      <c r="AG15" s="48">
        <f t="shared" si="8"/>
        <v>30.933333333333334</v>
      </c>
      <c r="AH15" s="108" t="str">
        <f t="shared" si="9"/>
        <v>FAIL</v>
      </c>
      <c r="AI15" s="108" t="str">
        <f t="shared" si="10"/>
        <v>FAIL</v>
      </c>
      <c r="AJ15" s="108">
        <f t="shared" si="11"/>
        <v>0</v>
      </c>
      <c r="AK15" s="108">
        <f t="shared" si="12"/>
        <v>0</v>
      </c>
      <c r="AL15" s="27"/>
      <c r="AM15" s="27"/>
      <c r="AN15" s="27"/>
    </row>
    <row r="16" spans="1:40" ht="21.95" customHeight="1">
      <c r="A16" s="108">
        <v>26</v>
      </c>
      <c r="B16" s="108" t="s">
        <v>152</v>
      </c>
      <c r="C16" s="39" t="s">
        <v>224</v>
      </c>
      <c r="D16" s="108">
        <v>44</v>
      </c>
      <c r="E16" s="56">
        <v>39</v>
      </c>
      <c r="F16" s="57">
        <v>10</v>
      </c>
      <c r="G16" s="57">
        <v>66</v>
      </c>
      <c r="H16" s="57">
        <v>62</v>
      </c>
      <c r="I16" s="57">
        <v>56</v>
      </c>
      <c r="J16" s="57">
        <v>65</v>
      </c>
      <c r="K16" s="57">
        <v>39</v>
      </c>
      <c r="L16" s="57">
        <v>39</v>
      </c>
      <c r="M16" s="57">
        <v>41</v>
      </c>
      <c r="N16" s="108">
        <f t="shared" si="1"/>
        <v>461</v>
      </c>
      <c r="O16" s="48">
        <f t="shared" si="2"/>
        <v>61.466666666666669</v>
      </c>
      <c r="P16" s="108" t="str">
        <f t="shared" si="3"/>
        <v>FAIL</v>
      </c>
      <c r="Q16" s="108" t="str">
        <f t="shared" si="4"/>
        <v>FAIL</v>
      </c>
      <c r="R16" s="49">
        <f t="shared" si="5"/>
        <v>0</v>
      </c>
      <c r="S16" s="49">
        <f t="shared" si="6"/>
        <v>1</v>
      </c>
      <c r="T16" s="108"/>
      <c r="U16" s="50"/>
      <c r="V16" s="50"/>
      <c r="W16" s="50"/>
      <c r="X16" s="50"/>
      <c r="Y16" s="50"/>
      <c r="Z16" s="50"/>
      <c r="AA16" s="50"/>
      <c r="AB16" s="50"/>
      <c r="AC16" s="50"/>
      <c r="AD16" s="108">
        <f t="shared" si="0"/>
        <v>0</v>
      </c>
      <c r="AE16" s="108">
        <f t="shared" si="7"/>
        <v>461</v>
      </c>
      <c r="AF16" s="39"/>
      <c r="AG16" s="48">
        <f t="shared" si="8"/>
        <v>30.733333333333334</v>
      </c>
      <c r="AH16" s="108" t="str">
        <f t="shared" si="9"/>
        <v>FAIL</v>
      </c>
      <c r="AI16" s="108" t="str">
        <f t="shared" si="10"/>
        <v>FAIL</v>
      </c>
      <c r="AJ16" s="108">
        <f t="shared" si="11"/>
        <v>0</v>
      </c>
      <c r="AK16" s="108">
        <f t="shared" si="12"/>
        <v>0</v>
      </c>
      <c r="AL16" s="27"/>
      <c r="AM16" s="27"/>
      <c r="AN16" s="27"/>
    </row>
    <row r="17" spans="1:40" ht="21.95" customHeight="1">
      <c r="A17" s="108">
        <v>48</v>
      </c>
      <c r="B17" s="108" t="s">
        <v>173</v>
      </c>
      <c r="C17" s="39" t="s">
        <v>246</v>
      </c>
      <c r="D17" s="108">
        <v>50</v>
      </c>
      <c r="E17" s="58">
        <v>38</v>
      </c>
      <c r="F17" s="59">
        <v>35</v>
      </c>
      <c r="G17" s="59">
        <v>58</v>
      </c>
      <c r="H17" s="59">
        <v>56</v>
      </c>
      <c r="I17" s="57">
        <v>50</v>
      </c>
      <c r="J17" s="57">
        <v>58</v>
      </c>
      <c r="K17" s="57">
        <v>35</v>
      </c>
      <c r="L17" s="57">
        <v>39</v>
      </c>
      <c r="M17" s="57">
        <v>42</v>
      </c>
      <c r="N17" s="108">
        <f t="shared" si="1"/>
        <v>461</v>
      </c>
      <c r="O17" s="48">
        <f t="shared" si="2"/>
        <v>61.466666666666669</v>
      </c>
      <c r="P17" s="108" t="str">
        <f t="shared" si="3"/>
        <v>PASS</v>
      </c>
      <c r="Q17" s="108" t="str">
        <f t="shared" si="4"/>
        <v>FIRST CLASS</v>
      </c>
      <c r="R17" s="49">
        <f t="shared" si="5"/>
        <v>0</v>
      </c>
      <c r="S17" s="49">
        <f t="shared" si="6"/>
        <v>0</v>
      </c>
      <c r="T17" s="108"/>
      <c r="U17" s="50"/>
      <c r="V17" s="50"/>
      <c r="W17" s="50"/>
      <c r="X17" s="50"/>
      <c r="Y17" s="50"/>
      <c r="Z17" s="50"/>
      <c r="AA17" s="50"/>
      <c r="AB17" s="50"/>
      <c r="AC17" s="50"/>
      <c r="AD17" s="108">
        <f t="shared" si="0"/>
        <v>0</v>
      </c>
      <c r="AE17" s="108">
        <f t="shared" si="7"/>
        <v>461</v>
      </c>
      <c r="AF17" s="39"/>
      <c r="AG17" s="48">
        <f t="shared" si="8"/>
        <v>30.733333333333334</v>
      </c>
      <c r="AH17" s="108" t="str">
        <f t="shared" si="9"/>
        <v>FAIL</v>
      </c>
      <c r="AI17" s="108" t="str">
        <f t="shared" si="10"/>
        <v>FAIL</v>
      </c>
      <c r="AJ17" s="108">
        <f t="shared" si="11"/>
        <v>0</v>
      </c>
      <c r="AK17" s="108">
        <f t="shared" si="12"/>
        <v>0</v>
      </c>
      <c r="AL17" s="27"/>
      <c r="AM17" s="27"/>
      <c r="AN17" s="27"/>
    </row>
    <row r="18" spans="1:40" ht="21.95" customHeight="1">
      <c r="A18" s="108">
        <v>33</v>
      </c>
      <c r="B18" s="108" t="s">
        <v>159</v>
      </c>
      <c r="C18" s="39" t="s">
        <v>231</v>
      </c>
      <c r="D18" s="108">
        <v>55</v>
      </c>
      <c r="E18" s="58">
        <v>35</v>
      </c>
      <c r="F18" s="59">
        <v>20</v>
      </c>
      <c r="G18" s="59">
        <v>66</v>
      </c>
      <c r="H18" s="59">
        <v>71</v>
      </c>
      <c r="I18" s="57">
        <v>56</v>
      </c>
      <c r="J18" s="57">
        <v>53</v>
      </c>
      <c r="K18" s="57">
        <v>29</v>
      </c>
      <c r="L18" s="57">
        <v>32</v>
      </c>
      <c r="M18" s="57">
        <v>43</v>
      </c>
      <c r="N18" s="108">
        <f t="shared" si="1"/>
        <v>460</v>
      </c>
      <c r="O18" s="48">
        <f t="shared" si="2"/>
        <v>61.333333333333336</v>
      </c>
      <c r="P18" s="108" t="str">
        <f t="shared" si="3"/>
        <v>PASS</v>
      </c>
      <c r="Q18" s="108" t="str">
        <f t="shared" si="4"/>
        <v>FIRST CLASS</v>
      </c>
      <c r="R18" s="49">
        <f t="shared" si="5"/>
        <v>0</v>
      </c>
      <c r="S18" s="49">
        <f t="shared" si="6"/>
        <v>0</v>
      </c>
      <c r="T18" s="108"/>
      <c r="U18" s="50"/>
      <c r="V18" s="50"/>
      <c r="W18" s="50"/>
      <c r="X18" s="50"/>
      <c r="Y18" s="50"/>
      <c r="Z18" s="50"/>
      <c r="AA18" s="50"/>
      <c r="AB18" s="50"/>
      <c r="AC18" s="50"/>
      <c r="AD18" s="108">
        <f t="shared" si="0"/>
        <v>0</v>
      </c>
      <c r="AE18" s="108">
        <f t="shared" si="7"/>
        <v>460</v>
      </c>
      <c r="AF18" s="39"/>
      <c r="AG18" s="48">
        <f t="shared" si="8"/>
        <v>30.666666666666668</v>
      </c>
      <c r="AH18" s="108" t="str">
        <f t="shared" si="9"/>
        <v>FAIL</v>
      </c>
      <c r="AI18" s="108" t="str">
        <f t="shared" si="10"/>
        <v>FAIL</v>
      </c>
      <c r="AJ18" s="108">
        <f t="shared" si="11"/>
        <v>0</v>
      </c>
      <c r="AK18" s="108">
        <f t="shared" si="12"/>
        <v>0</v>
      </c>
      <c r="AL18" s="27"/>
      <c r="AM18" s="27"/>
      <c r="AN18" s="27"/>
    </row>
    <row r="19" spans="1:40" ht="21.95" customHeight="1">
      <c r="A19" s="108">
        <v>9</v>
      </c>
      <c r="B19" s="108" t="s">
        <v>140</v>
      </c>
      <c r="C19" s="39" t="s">
        <v>204</v>
      </c>
      <c r="D19" s="108">
        <v>40</v>
      </c>
      <c r="E19" s="58">
        <v>43</v>
      </c>
      <c r="F19" s="59">
        <v>35</v>
      </c>
      <c r="G19" s="59">
        <v>59</v>
      </c>
      <c r="H19" s="59">
        <v>53</v>
      </c>
      <c r="I19" s="57">
        <v>57</v>
      </c>
      <c r="J19" s="57">
        <v>52</v>
      </c>
      <c r="K19" s="57">
        <v>42</v>
      </c>
      <c r="L19" s="57">
        <v>40</v>
      </c>
      <c r="M19" s="57">
        <v>36</v>
      </c>
      <c r="N19" s="108">
        <f t="shared" si="1"/>
        <v>457</v>
      </c>
      <c r="O19" s="48">
        <f t="shared" si="2"/>
        <v>60.93333333333333</v>
      </c>
      <c r="P19" s="108" t="str">
        <f t="shared" si="3"/>
        <v>PASS</v>
      </c>
      <c r="Q19" s="108" t="str">
        <f t="shared" si="4"/>
        <v>FIRST CLASS</v>
      </c>
      <c r="R19" s="49">
        <f t="shared" si="5"/>
        <v>0</v>
      </c>
      <c r="S19" s="49">
        <f t="shared" si="6"/>
        <v>0</v>
      </c>
      <c r="T19" s="108"/>
      <c r="U19" s="50"/>
      <c r="V19" s="50"/>
      <c r="W19" s="50"/>
      <c r="X19" s="50"/>
      <c r="Y19" s="50"/>
      <c r="Z19" s="50"/>
      <c r="AA19" s="50"/>
      <c r="AB19" s="50"/>
      <c r="AC19" s="50"/>
      <c r="AD19" s="108">
        <f t="shared" si="0"/>
        <v>0</v>
      </c>
      <c r="AE19" s="108">
        <f t="shared" si="7"/>
        <v>457</v>
      </c>
      <c r="AF19" s="39"/>
      <c r="AG19" s="48">
        <f t="shared" si="8"/>
        <v>30.466666666666665</v>
      </c>
      <c r="AH19" s="108" t="str">
        <f t="shared" si="9"/>
        <v>FAIL</v>
      </c>
      <c r="AI19" s="108" t="str">
        <f t="shared" si="10"/>
        <v>FAIL</v>
      </c>
      <c r="AJ19" s="108">
        <f t="shared" si="11"/>
        <v>0</v>
      </c>
      <c r="AK19" s="108">
        <f t="shared" si="12"/>
        <v>0</v>
      </c>
      <c r="AL19" s="26"/>
      <c r="AM19" s="27"/>
      <c r="AN19" s="27"/>
    </row>
    <row r="20" spans="1:40" ht="21.95" customHeight="1">
      <c r="A20" s="108">
        <v>56</v>
      </c>
      <c r="B20" s="108" t="s">
        <v>180</v>
      </c>
      <c r="C20" s="39" t="s">
        <v>254</v>
      </c>
      <c r="D20" s="108">
        <v>58</v>
      </c>
      <c r="E20" s="58">
        <v>33</v>
      </c>
      <c r="F20" s="59">
        <v>35</v>
      </c>
      <c r="G20" s="59">
        <v>55</v>
      </c>
      <c r="H20" s="59">
        <v>59</v>
      </c>
      <c r="I20" s="57">
        <v>54</v>
      </c>
      <c r="J20" s="57">
        <v>59</v>
      </c>
      <c r="K20" s="57">
        <v>33</v>
      </c>
      <c r="L20" s="57">
        <v>30</v>
      </c>
      <c r="M20" s="57">
        <v>38</v>
      </c>
      <c r="N20" s="108">
        <f t="shared" si="1"/>
        <v>454</v>
      </c>
      <c r="O20" s="48">
        <f t="shared" si="2"/>
        <v>60.533333333333331</v>
      </c>
      <c r="P20" s="108" t="str">
        <f t="shared" si="3"/>
        <v>PASS</v>
      </c>
      <c r="Q20" s="108" t="str">
        <f t="shared" si="4"/>
        <v>FIRST CLASS</v>
      </c>
      <c r="R20" s="49">
        <f t="shared" si="5"/>
        <v>0</v>
      </c>
      <c r="S20" s="49">
        <f t="shared" si="6"/>
        <v>0</v>
      </c>
      <c r="T20" s="108"/>
      <c r="U20" s="50"/>
      <c r="V20" s="50"/>
      <c r="W20" s="50"/>
      <c r="X20" s="50"/>
      <c r="Y20" s="50"/>
      <c r="Z20" s="50"/>
      <c r="AA20" s="50"/>
      <c r="AB20" s="50"/>
      <c r="AC20" s="50"/>
      <c r="AD20" s="108">
        <f t="shared" si="0"/>
        <v>0</v>
      </c>
      <c r="AE20" s="108">
        <f t="shared" si="7"/>
        <v>454</v>
      </c>
      <c r="AF20" s="39"/>
      <c r="AG20" s="48">
        <f t="shared" si="8"/>
        <v>30.266666666666666</v>
      </c>
      <c r="AH20" s="108" t="str">
        <f t="shared" si="9"/>
        <v>FAIL</v>
      </c>
      <c r="AI20" s="108" t="str">
        <f t="shared" si="10"/>
        <v>FAIL</v>
      </c>
      <c r="AJ20" s="108">
        <f t="shared" si="11"/>
        <v>0</v>
      </c>
      <c r="AK20" s="108">
        <f t="shared" si="12"/>
        <v>0</v>
      </c>
      <c r="AL20" s="27"/>
      <c r="AM20" s="27"/>
      <c r="AN20" s="27"/>
    </row>
    <row r="21" spans="1:40" ht="21.95" customHeight="1">
      <c r="A21" s="108">
        <v>37</v>
      </c>
      <c r="B21" s="108" t="s">
        <v>163</v>
      </c>
      <c r="C21" s="39" t="s">
        <v>235</v>
      </c>
      <c r="D21" s="108">
        <v>52</v>
      </c>
      <c r="E21" s="58">
        <v>38</v>
      </c>
      <c r="F21" s="59">
        <v>33</v>
      </c>
      <c r="G21" s="59">
        <v>63</v>
      </c>
      <c r="H21" s="59">
        <v>66</v>
      </c>
      <c r="I21" s="57">
        <v>53</v>
      </c>
      <c r="J21" s="57">
        <v>45</v>
      </c>
      <c r="K21" s="57">
        <v>33</v>
      </c>
      <c r="L21" s="57">
        <v>32</v>
      </c>
      <c r="M21" s="57">
        <v>38</v>
      </c>
      <c r="N21" s="108">
        <f t="shared" si="1"/>
        <v>453</v>
      </c>
      <c r="O21" s="48">
        <f t="shared" si="2"/>
        <v>60.4</v>
      </c>
      <c r="P21" s="108" t="str">
        <f t="shared" si="3"/>
        <v>PASS</v>
      </c>
      <c r="Q21" s="108" t="str">
        <f t="shared" si="4"/>
        <v>FIRST CLASS</v>
      </c>
      <c r="R21" s="49">
        <f t="shared" si="5"/>
        <v>0</v>
      </c>
      <c r="S21" s="49">
        <f t="shared" si="6"/>
        <v>0</v>
      </c>
      <c r="T21" s="108"/>
      <c r="U21" s="50"/>
      <c r="V21" s="50"/>
      <c r="W21" s="50"/>
      <c r="X21" s="50"/>
      <c r="Y21" s="50"/>
      <c r="Z21" s="50"/>
      <c r="AA21" s="50"/>
      <c r="AB21" s="50"/>
      <c r="AC21" s="50"/>
      <c r="AD21" s="108">
        <f t="shared" si="0"/>
        <v>0</v>
      </c>
      <c r="AE21" s="108">
        <f t="shared" si="7"/>
        <v>453</v>
      </c>
      <c r="AF21" s="39"/>
      <c r="AG21" s="48">
        <f t="shared" si="8"/>
        <v>30.2</v>
      </c>
      <c r="AH21" s="108" t="str">
        <f t="shared" si="9"/>
        <v>FAIL</v>
      </c>
      <c r="AI21" s="108" t="str">
        <f t="shared" si="10"/>
        <v>FAIL</v>
      </c>
      <c r="AJ21" s="108">
        <f t="shared" si="11"/>
        <v>0</v>
      </c>
      <c r="AK21" s="108">
        <f t="shared" si="12"/>
        <v>0</v>
      </c>
      <c r="AL21" s="27"/>
      <c r="AM21" s="27"/>
      <c r="AN21" s="27"/>
    </row>
    <row r="22" spans="1:40" ht="21.95" customHeight="1">
      <c r="A22" s="108">
        <v>58</v>
      </c>
      <c r="B22" s="108" t="s">
        <v>181</v>
      </c>
      <c r="C22" s="67" t="s">
        <v>256</v>
      </c>
      <c r="D22" s="108">
        <v>52</v>
      </c>
      <c r="E22" s="47">
        <v>36</v>
      </c>
      <c r="F22" s="108">
        <v>35</v>
      </c>
      <c r="G22" s="108">
        <v>53</v>
      </c>
      <c r="H22" s="108">
        <v>62</v>
      </c>
      <c r="I22" s="108">
        <v>60</v>
      </c>
      <c r="J22" s="108">
        <v>44</v>
      </c>
      <c r="K22" s="108">
        <v>34</v>
      </c>
      <c r="L22" s="108">
        <v>44</v>
      </c>
      <c r="M22" s="108">
        <v>33</v>
      </c>
      <c r="N22" s="108">
        <f t="shared" si="1"/>
        <v>453</v>
      </c>
      <c r="O22" s="48">
        <f t="shared" si="2"/>
        <v>60.4</v>
      </c>
      <c r="P22" s="108" t="str">
        <f t="shared" si="3"/>
        <v>PASS</v>
      </c>
      <c r="Q22" s="108" t="str">
        <f t="shared" si="4"/>
        <v>FIRST CLASS</v>
      </c>
      <c r="R22" s="49">
        <f t="shared" si="5"/>
        <v>0</v>
      </c>
      <c r="S22" s="49">
        <f t="shared" si="6"/>
        <v>0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108">
        <f t="shared" si="0"/>
        <v>0</v>
      </c>
      <c r="AE22" s="108">
        <f t="shared" si="7"/>
        <v>453</v>
      </c>
      <c r="AF22" s="39"/>
      <c r="AG22" s="48">
        <f t="shared" si="8"/>
        <v>30.2</v>
      </c>
      <c r="AH22" s="108" t="str">
        <f t="shared" si="9"/>
        <v>FAIL</v>
      </c>
      <c r="AI22" s="108" t="str">
        <f t="shared" si="10"/>
        <v>FAIL</v>
      </c>
      <c r="AJ22" s="108">
        <f t="shared" si="11"/>
        <v>0</v>
      </c>
      <c r="AK22" s="108">
        <f t="shared" si="12"/>
        <v>0</v>
      </c>
      <c r="AL22" s="27"/>
      <c r="AM22" s="27"/>
      <c r="AN22" s="27"/>
    </row>
    <row r="23" spans="1:40" ht="21.95" customHeight="1">
      <c r="A23" s="108">
        <v>15</v>
      </c>
      <c r="B23" s="108" t="s">
        <v>210</v>
      </c>
      <c r="C23" s="39" t="s">
        <v>211</v>
      </c>
      <c r="D23" s="108">
        <v>50</v>
      </c>
      <c r="E23" s="56">
        <v>43</v>
      </c>
      <c r="F23" s="57">
        <v>32</v>
      </c>
      <c r="G23" s="57">
        <v>59</v>
      </c>
      <c r="H23" s="57">
        <v>55</v>
      </c>
      <c r="I23" s="57">
        <v>52</v>
      </c>
      <c r="J23" s="57">
        <v>47</v>
      </c>
      <c r="K23" s="57">
        <v>41</v>
      </c>
      <c r="L23" s="57">
        <v>34</v>
      </c>
      <c r="M23" s="57">
        <v>38</v>
      </c>
      <c r="N23" s="108">
        <f t="shared" si="1"/>
        <v>451</v>
      </c>
      <c r="O23" s="48">
        <f t="shared" si="2"/>
        <v>60.133333333333333</v>
      </c>
      <c r="P23" s="108" t="str">
        <f t="shared" si="3"/>
        <v>PASS</v>
      </c>
      <c r="Q23" s="108" t="str">
        <f t="shared" si="4"/>
        <v>FIRST CLASS</v>
      </c>
      <c r="R23" s="49">
        <f t="shared" si="5"/>
        <v>0</v>
      </c>
      <c r="S23" s="49">
        <f t="shared" si="6"/>
        <v>0</v>
      </c>
      <c r="T23" s="108"/>
      <c r="U23" s="50"/>
      <c r="V23" s="50"/>
      <c r="W23" s="50"/>
      <c r="X23" s="50"/>
      <c r="Y23" s="50"/>
      <c r="Z23" s="50"/>
      <c r="AA23" s="50"/>
      <c r="AB23" s="50"/>
      <c r="AC23" s="50"/>
      <c r="AD23" s="108">
        <f t="shared" si="0"/>
        <v>0</v>
      </c>
      <c r="AE23" s="108">
        <f t="shared" si="7"/>
        <v>451</v>
      </c>
      <c r="AF23" s="39"/>
      <c r="AG23" s="48">
        <f t="shared" si="8"/>
        <v>30.066666666666666</v>
      </c>
      <c r="AH23" s="108" t="str">
        <f t="shared" si="9"/>
        <v>FAIL</v>
      </c>
      <c r="AI23" s="108" t="str">
        <f t="shared" si="10"/>
        <v>FAIL</v>
      </c>
      <c r="AJ23" s="108">
        <f t="shared" si="11"/>
        <v>0</v>
      </c>
      <c r="AK23" s="108">
        <f t="shared" si="12"/>
        <v>0</v>
      </c>
      <c r="AL23" s="26"/>
      <c r="AM23" s="27"/>
      <c r="AN23" s="27"/>
    </row>
    <row r="24" spans="1:40" ht="21.95" customHeight="1">
      <c r="A24" s="108">
        <v>36</v>
      </c>
      <c r="B24" s="108" t="s">
        <v>162</v>
      </c>
      <c r="C24" s="39" t="s">
        <v>234</v>
      </c>
      <c r="D24" s="108">
        <v>53</v>
      </c>
      <c r="E24" s="56">
        <v>40</v>
      </c>
      <c r="F24" s="57">
        <v>35</v>
      </c>
      <c r="G24" s="57">
        <v>58</v>
      </c>
      <c r="H24" s="57">
        <v>64</v>
      </c>
      <c r="I24" s="57">
        <v>54</v>
      </c>
      <c r="J24" s="57">
        <v>40</v>
      </c>
      <c r="K24" s="57">
        <v>37</v>
      </c>
      <c r="L24" s="57">
        <v>35</v>
      </c>
      <c r="M24" s="57">
        <v>33</v>
      </c>
      <c r="N24" s="108">
        <f t="shared" si="1"/>
        <v>449</v>
      </c>
      <c r="O24" s="48">
        <f t="shared" si="2"/>
        <v>59.866666666666667</v>
      </c>
      <c r="P24" s="108" t="str">
        <f t="shared" si="3"/>
        <v>PASS</v>
      </c>
      <c r="Q24" s="108" t="str">
        <f t="shared" si="4"/>
        <v>HIGHER SECOND CLASS</v>
      </c>
      <c r="R24" s="49">
        <f t="shared" si="5"/>
        <v>0</v>
      </c>
      <c r="S24" s="49">
        <f t="shared" si="6"/>
        <v>0</v>
      </c>
      <c r="T24" s="108"/>
      <c r="U24" s="50"/>
      <c r="V24" s="50"/>
      <c r="W24" s="50"/>
      <c r="X24" s="50"/>
      <c r="Y24" s="50"/>
      <c r="Z24" s="50"/>
      <c r="AA24" s="50"/>
      <c r="AB24" s="50"/>
      <c r="AC24" s="50"/>
      <c r="AD24" s="108">
        <f t="shared" si="0"/>
        <v>0</v>
      </c>
      <c r="AE24" s="108">
        <f t="shared" si="7"/>
        <v>449</v>
      </c>
      <c r="AF24" s="39"/>
      <c r="AG24" s="48">
        <f t="shared" si="8"/>
        <v>29.933333333333334</v>
      </c>
      <c r="AH24" s="108" t="str">
        <f t="shared" si="9"/>
        <v>FAIL</v>
      </c>
      <c r="AI24" s="108" t="str">
        <f t="shared" si="10"/>
        <v>FAIL</v>
      </c>
      <c r="AJ24" s="108">
        <f t="shared" si="11"/>
        <v>0</v>
      </c>
      <c r="AK24" s="108">
        <f t="shared" si="12"/>
        <v>0</v>
      </c>
      <c r="AL24" s="27"/>
      <c r="AM24" s="27"/>
      <c r="AN24" s="27"/>
    </row>
    <row r="25" spans="1:40" ht="21.95" customHeight="1">
      <c r="A25" s="108">
        <v>46</v>
      </c>
      <c r="B25" s="108" t="s">
        <v>171</v>
      </c>
      <c r="C25" s="39" t="s">
        <v>244</v>
      </c>
      <c r="D25" s="108">
        <v>58</v>
      </c>
      <c r="E25" s="58">
        <v>33</v>
      </c>
      <c r="F25" s="59">
        <v>29</v>
      </c>
      <c r="G25" s="59">
        <v>55</v>
      </c>
      <c r="H25" s="59">
        <v>67</v>
      </c>
      <c r="I25" s="57">
        <v>55</v>
      </c>
      <c r="J25" s="57">
        <v>52</v>
      </c>
      <c r="K25" s="57">
        <v>29</v>
      </c>
      <c r="L25" s="57">
        <v>30</v>
      </c>
      <c r="M25" s="57">
        <v>32</v>
      </c>
      <c r="N25" s="108">
        <f t="shared" si="1"/>
        <v>440</v>
      </c>
      <c r="O25" s="48">
        <f t="shared" si="2"/>
        <v>58.666666666666664</v>
      </c>
      <c r="P25" s="108" t="str">
        <f t="shared" si="3"/>
        <v>PASS</v>
      </c>
      <c r="Q25" s="108" t="str">
        <f t="shared" si="4"/>
        <v>HIGHER SECOND CLASS</v>
      </c>
      <c r="R25" s="49">
        <f t="shared" si="5"/>
        <v>0</v>
      </c>
      <c r="S25" s="49">
        <f t="shared" si="6"/>
        <v>0</v>
      </c>
      <c r="T25" s="108"/>
      <c r="U25" s="50"/>
      <c r="V25" s="50"/>
      <c r="W25" s="50"/>
      <c r="X25" s="50"/>
      <c r="Y25" s="50"/>
      <c r="Z25" s="50"/>
      <c r="AA25" s="50"/>
      <c r="AB25" s="50"/>
      <c r="AC25" s="50"/>
      <c r="AD25" s="108">
        <f t="shared" si="0"/>
        <v>0</v>
      </c>
      <c r="AE25" s="108">
        <f t="shared" si="7"/>
        <v>440</v>
      </c>
      <c r="AF25" s="39"/>
      <c r="AG25" s="48">
        <f t="shared" si="8"/>
        <v>29.333333333333332</v>
      </c>
      <c r="AH25" s="108" t="str">
        <f t="shared" si="9"/>
        <v>FAIL</v>
      </c>
      <c r="AI25" s="108" t="str">
        <f t="shared" si="10"/>
        <v>FAIL</v>
      </c>
      <c r="AJ25" s="108">
        <f t="shared" si="11"/>
        <v>0</v>
      </c>
      <c r="AK25" s="108">
        <f t="shared" si="12"/>
        <v>0</v>
      </c>
      <c r="AL25" s="27"/>
      <c r="AM25" s="27"/>
      <c r="AN25" s="27"/>
    </row>
    <row r="26" spans="1:40" ht="21.95" customHeight="1">
      <c r="A26" s="108">
        <v>40</v>
      </c>
      <c r="B26" s="108" t="s">
        <v>166</v>
      </c>
      <c r="C26" s="39" t="s">
        <v>238</v>
      </c>
      <c r="D26" s="108">
        <v>51</v>
      </c>
      <c r="E26" s="58">
        <v>35</v>
      </c>
      <c r="F26" s="59">
        <v>35</v>
      </c>
      <c r="G26" s="59">
        <v>53</v>
      </c>
      <c r="H26" s="59">
        <v>56</v>
      </c>
      <c r="I26" s="57">
        <v>50</v>
      </c>
      <c r="J26" s="57">
        <v>51</v>
      </c>
      <c r="K26" s="57">
        <v>32</v>
      </c>
      <c r="L26" s="57">
        <v>35</v>
      </c>
      <c r="M26" s="57">
        <v>41</v>
      </c>
      <c r="N26" s="108">
        <f t="shared" si="1"/>
        <v>439</v>
      </c>
      <c r="O26" s="48">
        <f t="shared" si="2"/>
        <v>58.533333333333331</v>
      </c>
      <c r="P26" s="108" t="str">
        <f t="shared" si="3"/>
        <v>PASS</v>
      </c>
      <c r="Q26" s="108" t="str">
        <f t="shared" si="4"/>
        <v>HIGHER SECOND CLASS</v>
      </c>
      <c r="R26" s="49">
        <f t="shared" si="5"/>
        <v>0</v>
      </c>
      <c r="S26" s="49">
        <f t="shared" si="6"/>
        <v>0</v>
      </c>
      <c r="T26" s="108"/>
      <c r="U26" s="50"/>
      <c r="V26" s="50"/>
      <c r="W26" s="50"/>
      <c r="X26" s="50"/>
      <c r="Y26" s="50"/>
      <c r="Z26" s="50"/>
      <c r="AA26" s="50"/>
      <c r="AB26" s="50"/>
      <c r="AC26" s="50"/>
      <c r="AD26" s="108">
        <f t="shared" si="0"/>
        <v>0</v>
      </c>
      <c r="AE26" s="108">
        <f t="shared" si="7"/>
        <v>439</v>
      </c>
      <c r="AF26" s="39"/>
      <c r="AG26" s="48">
        <f t="shared" si="8"/>
        <v>29.266666666666666</v>
      </c>
      <c r="AH26" s="108" t="str">
        <f t="shared" si="9"/>
        <v>FAIL</v>
      </c>
      <c r="AI26" s="108" t="str">
        <f t="shared" si="10"/>
        <v>FAIL</v>
      </c>
      <c r="AJ26" s="108">
        <f t="shared" si="11"/>
        <v>0</v>
      </c>
      <c r="AK26" s="108">
        <f t="shared" si="12"/>
        <v>0</v>
      </c>
      <c r="AL26" s="27"/>
      <c r="AM26" s="27"/>
      <c r="AN26" s="27"/>
    </row>
    <row r="27" spans="1:40" ht="21.95" customHeight="1">
      <c r="A27" s="108">
        <v>38</v>
      </c>
      <c r="B27" s="108" t="s">
        <v>164</v>
      </c>
      <c r="C27" s="39" t="s">
        <v>236</v>
      </c>
      <c r="D27" s="108">
        <v>56</v>
      </c>
      <c r="E27" s="58">
        <v>40</v>
      </c>
      <c r="F27" s="59">
        <v>20</v>
      </c>
      <c r="G27" s="59">
        <v>52</v>
      </c>
      <c r="H27" s="59">
        <v>68</v>
      </c>
      <c r="I27" s="57">
        <v>47</v>
      </c>
      <c r="J27" s="57">
        <v>46</v>
      </c>
      <c r="K27" s="57">
        <v>36</v>
      </c>
      <c r="L27" s="57">
        <v>38</v>
      </c>
      <c r="M27" s="57">
        <v>35</v>
      </c>
      <c r="N27" s="108">
        <f t="shared" si="1"/>
        <v>438</v>
      </c>
      <c r="O27" s="48">
        <f t="shared" si="2"/>
        <v>58.4</v>
      </c>
      <c r="P27" s="108" t="str">
        <f t="shared" si="3"/>
        <v>PASS</v>
      </c>
      <c r="Q27" s="108" t="str">
        <f t="shared" si="4"/>
        <v>HIGHER SECOND CLASS</v>
      </c>
      <c r="R27" s="49">
        <f t="shared" si="5"/>
        <v>0</v>
      </c>
      <c r="S27" s="49">
        <f t="shared" si="6"/>
        <v>0</v>
      </c>
      <c r="T27" s="108"/>
      <c r="U27" s="50"/>
      <c r="V27" s="50"/>
      <c r="W27" s="50"/>
      <c r="X27" s="50"/>
      <c r="Y27" s="50"/>
      <c r="Z27" s="50"/>
      <c r="AA27" s="50"/>
      <c r="AB27" s="50"/>
      <c r="AC27" s="50"/>
      <c r="AD27" s="108">
        <f t="shared" si="0"/>
        <v>0</v>
      </c>
      <c r="AE27" s="108">
        <f t="shared" si="7"/>
        <v>438</v>
      </c>
      <c r="AF27" s="39"/>
      <c r="AG27" s="48">
        <f t="shared" si="8"/>
        <v>29.2</v>
      </c>
      <c r="AH27" s="108" t="str">
        <f t="shared" si="9"/>
        <v>FAIL</v>
      </c>
      <c r="AI27" s="108" t="str">
        <f t="shared" si="10"/>
        <v>FAIL</v>
      </c>
      <c r="AJ27" s="108">
        <f t="shared" si="11"/>
        <v>0</v>
      </c>
      <c r="AK27" s="108">
        <f t="shared" si="12"/>
        <v>0</v>
      </c>
      <c r="AL27" s="27"/>
      <c r="AM27" s="27"/>
      <c r="AN27" s="27"/>
    </row>
    <row r="28" spans="1:40" ht="21.95" customHeight="1">
      <c r="A28" s="108">
        <v>44</v>
      </c>
      <c r="B28" s="108" t="s">
        <v>170</v>
      </c>
      <c r="C28" s="39" t="s">
        <v>242</v>
      </c>
      <c r="D28" s="108">
        <v>52</v>
      </c>
      <c r="E28" s="58">
        <v>32</v>
      </c>
      <c r="F28" s="59">
        <v>28</v>
      </c>
      <c r="G28" s="59">
        <v>54</v>
      </c>
      <c r="H28" s="59">
        <v>72</v>
      </c>
      <c r="I28" s="57">
        <v>59</v>
      </c>
      <c r="J28" s="57">
        <v>43</v>
      </c>
      <c r="K28" s="57">
        <v>29</v>
      </c>
      <c r="L28" s="57">
        <v>35</v>
      </c>
      <c r="M28" s="57">
        <v>34</v>
      </c>
      <c r="N28" s="108">
        <f t="shared" si="1"/>
        <v>438</v>
      </c>
      <c r="O28" s="48">
        <f t="shared" si="2"/>
        <v>58.4</v>
      </c>
      <c r="P28" s="108" t="str">
        <f t="shared" si="3"/>
        <v>PASS</v>
      </c>
      <c r="Q28" s="108" t="str">
        <f t="shared" si="4"/>
        <v>HIGHER SECOND CLASS</v>
      </c>
      <c r="R28" s="49">
        <f t="shared" si="5"/>
        <v>0</v>
      </c>
      <c r="S28" s="49">
        <f t="shared" si="6"/>
        <v>0</v>
      </c>
      <c r="T28" s="108"/>
      <c r="U28" s="50"/>
      <c r="V28" s="50"/>
      <c r="W28" s="50"/>
      <c r="X28" s="50"/>
      <c r="Y28" s="50"/>
      <c r="Z28" s="50"/>
      <c r="AA28" s="50"/>
      <c r="AB28" s="50"/>
      <c r="AC28" s="50"/>
      <c r="AD28" s="108">
        <f t="shared" si="0"/>
        <v>0</v>
      </c>
      <c r="AE28" s="108">
        <f t="shared" si="7"/>
        <v>438</v>
      </c>
      <c r="AF28" s="39"/>
      <c r="AG28" s="48">
        <f t="shared" si="8"/>
        <v>29.2</v>
      </c>
      <c r="AH28" s="108" t="str">
        <f t="shared" si="9"/>
        <v>FAIL</v>
      </c>
      <c r="AI28" s="108" t="str">
        <f t="shared" si="10"/>
        <v>FAIL</v>
      </c>
      <c r="AJ28" s="108">
        <f t="shared" si="11"/>
        <v>0</v>
      </c>
      <c r="AK28" s="108">
        <f t="shared" si="12"/>
        <v>0</v>
      </c>
      <c r="AL28" s="27"/>
      <c r="AM28" s="27"/>
      <c r="AN28" s="27"/>
    </row>
    <row r="29" spans="1:40" ht="21.95" customHeight="1">
      <c r="A29" s="108">
        <v>41</v>
      </c>
      <c r="B29" s="108" t="s">
        <v>167</v>
      </c>
      <c r="C29" s="39" t="s">
        <v>239</v>
      </c>
      <c r="D29" s="108">
        <v>57</v>
      </c>
      <c r="E29" s="56">
        <v>36</v>
      </c>
      <c r="F29" s="57">
        <v>42</v>
      </c>
      <c r="G29" s="57">
        <v>52</v>
      </c>
      <c r="H29" s="57">
        <v>57</v>
      </c>
      <c r="I29" s="57">
        <v>47</v>
      </c>
      <c r="J29" s="57">
        <v>49</v>
      </c>
      <c r="K29" s="57">
        <v>30</v>
      </c>
      <c r="L29" s="57">
        <v>30</v>
      </c>
      <c r="M29" s="57">
        <v>37</v>
      </c>
      <c r="N29" s="108">
        <f t="shared" si="1"/>
        <v>437</v>
      </c>
      <c r="O29" s="48">
        <f t="shared" si="2"/>
        <v>58.266666666666666</v>
      </c>
      <c r="P29" s="108" t="str">
        <f t="shared" si="3"/>
        <v>PASS</v>
      </c>
      <c r="Q29" s="108" t="str">
        <f t="shared" si="4"/>
        <v>HIGHER SECOND CLASS</v>
      </c>
      <c r="R29" s="49">
        <f t="shared" si="5"/>
        <v>0</v>
      </c>
      <c r="S29" s="49">
        <f t="shared" si="6"/>
        <v>0</v>
      </c>
      <c r="T29" s="108"/>
      <c r="U29" s="50"/>
      <c r="V29" s="50"/>
      <c r="W29" s="50"/>
      <c r="X29" s="50"/>
      <c r="Y29" s="50"/>
      <c r="Z29" s="50"/>
      <c r="AA29" s="50"/>
      <c r="AB29" s="50"/>
      <c r="AC29" s="50"/>
      <c r="AD29" s="108">
        <f t="shared" si="0"/>
        <v>0</v>
      </c>
      <c r="AE29" s="108">
        <f t="shared" si="7"/>
        <v>437</v>
      </c>
      <c r="AF29" s="39"/>
      <c r="AG29" s="48">
        <f t="shared" si="8"/>
        <v>29.133333333333333</v>
      </c>
      <c r="AH29" s="108" t="str">
        <f t="shared" si="9"/>
        <v>FAIL</v>
      </c>
      <c r="AI29" s="108" t="str">
        <f t="shared" si="10"/>
        <v>FAIL</v>
      </c>
      <c r="AJ29" s="108">
        <f t="shared" si="11"/>
        <v>0</v>
      </c>
      <c r="AK29" s="108">
        <f t="shared" si="12"/>
        <v>0</v>
      </c>
      <c r="AL29" s="27"/>
      <c r="AM29" s="27"/>
      <c r="AN29" s="27"/>
    </row>
    <row r="30" spans="1:40" ht="21.95" customHeight="1">
      <c r="A30" s="108">
        <v>19</v>
      </c>
      <c r="B30" s="108" t="s">
        <v>148</v>
      </c>
      <c r="C30" s="39" t="s">
        <v>215</v>
      </c>
      <c r="D30" s="108">
        <v>41</v>
      </c>
      <c r="E30" s="58">
        <v>39</v>
      </c>
      <c r="F30" s="59">
        <v>26</v>
      </c>
      <c r="G30" s="59">
        <v>45</v>
      </c>
      <c r="H30" s="59">
        <v>55</v>
      </c>
      <c r="I30" s="57">
        <v>62</v>
      </c>
      <c r="J30" s="57">
        <v>54</v>
      </c>
      <c r="K30" s="57">
        <v>35</v>
      </c>
      <c r="L30" s="57">
        <v>37</v>
      </c>
      <c r="M30" s="57">
        <v>42</v>
      </c>
      <c r="N30" s="108">
        <f t="shared" si="1"/>
        <v>436</v>
      </c>
      <c r="O30" s="48">
        <f t="shared" si="2"/>
        <v>58.133333333333333</v>
      </c>
      <c r="P30" s="108" t="str">
        <f t="shared" si="3"/>
        <v>PASS</v>
      </c>
      <c r="Q30" s="108" t="str">
        <f t="shared" si="4"/>
        <v>HIGHER SECOND CLASS</v>
      </c>
      <c r="R30" s="49">
        <f t="shared" si="5"/>
        <v>0</v>
      </c>
      <c r="S30" s="49">
        <f t="shared" si="6"/>
        <v>0</v>
      </c>
      <c r="T30" s="108"/>
      <c r="U30" s="50"/>
      <c r="V30" s="50"/>
      <c r="W30" s="50"/>
      <c r="X30" s="50"/>
      <c r="Y30" s="50"/>
      <c r="Z30" s="50"/>
      <c r="AA30" s="50"/>
      <c r="AB30" s="50"/>
      <c r="AC30" s="50"/>
      <c r="AD30" s="108">
        <f t="shared" si="0"/>
        <v>0</v>
      </c>
      <c r="AE30" s="108">
        <f t="shared" si="7"/>
        <v>436</v>
      </c>
      <c r="AF30" s="39"/>
      <c r="AG30" s="48">
        <f t="shared" si="8"/>
        <v>29.066666666666666</v>
      </c>
      <c r="AH30" s="108" t="str">
        <f t="shared" si="9"/>
        <v>FAIL</v>
      </c>
      <c r="AI30" s="108" t="str">
        <f t="shared" si="10"/>
        <v>FAIL</v>
      </c>
      <c r="AJ30" s="108">
        <f t="shared" si="11"/>
        <v>0</v>
      </c>
      <c r="AK30" s="108">
        <f t="shared" si="12"/>
        <v>0</v>
      </c>
      <c r="AL30" s="27"/>
      <c r="AM30" s="27"/>
      <c r="AN30" s="27"/>
    </row>
    <row r="31" spans="1:40" ht="21.95" customHeight="1">
      <c r="A31" s="108">
        <v>53</v>
      </c>
      <c r="B31" s="108" t="s">
        <v>178</v>
      </c>
      <c r="C31" s="39" t="s">
        <v>251</v>
      </c>
      <c r="D31" s="108">
        <v>53</v>
      </c>
      <c r="E31" s="56">
        <v>33</v>
      </c>
      <c r="F31" s="57">
        <v>28</v>
      </c>
      <c r="G31" s="57">
        <v>55</v>
      </c>
      <c r="H31" s="57">
        <v>60</v>
      </c>
      <c r="I31" s="57">
        <v>51</v>
      </c>
      <c r="J31" s="57">
        <v>50</v>
      </c>
      <c r="K31" s="57">
        <v>30</v>
      </c>
      <c r="L31" s="57">
        <v>36</v>
      </c>
      <c r="M31" s="57">
        <v>40</v>
      </c>
      <c r="N31" s="108">
        <f t="shared" si="1"/>
        <v>436</v>
      </c>
      <c r="O31" s="48">
        <f t="shared" si="2"/>
        <v>58.133333333333333</v>
      </c>
      <c r="P31" s="108" t="str">
        <f t="shared" si="3"/>
        <v>PASS</v>
      </c>
      <c r="Q31" s="108" t="str">
        <f t="shared" si="4"/>
        <v>HIGHER SECOND CLASS</v>
      </c>
      <c r="R31" s="49">
        <f t="shared" si="5"/>
        <v>0</v>
      </c>
      <c r="S31" s="49">
        <f t="shared" si="6"/>
        <v>0</v>
      </c>
      <c r="T31" s="108"/>
      <c r="U31" s="50"/>
      <c r="V31" s="50"/>
      <c r="W31" s="50"/>
      <c r="X31" s="50"/>
      <c r="Y31" s="50"/>
      <c r="Z31" s="50"/>
      <c r="AA31" s="50"/>
      <c r="AB31" s="50"/>
      <c r="AC31" s="50"/>
      <c r="AD31" s="108">
        <f t="shared" si="0"/>
        <v>0</v>
      </c>
      <c r="AE31" s="108">
        <f t="shared" si="7"/>
        <v>436</v>
      </c>
      <c r="AF31" s="39"/>
      <c r="AG31" s="48">
        <f t="shared" si="8"/>
        <v>29.066666666666666</v>
      </c>
      <c r="AH31" s="108" t="str">
        <f t="shared" si="9"/>
        <v>FAIL</v>
      </c>
      <c r="AI31" s="108" t="str">
        <f t="shared" si="10"/>
        <v>FAIL</v>
      </c>
      <c r="AJ31" s="108">
        <f t="shared" si="11"/>
        <v>0</v>
      </c>
      <c r="AK31" s="108">
        <f t="shared" si="12"/>
        <v>0</v>
      </c>
      <c r="AL31" s="27"/>
      <c r="AM31" s="27"/>
      <c r="AN31" s="27"/>
    </row>
    <row r="32" spans="1:40" ht="21.95" customHeight="1">
      <c r="A32" s="108">
        <v>29</v>
      </c>
      <c r="B32" s="108" t="s">
        <v>155</v>
      </c>
      <c r="C32" s="39" t="s">
        <v>227</v>
      </c>
      <c r="D32" s="108">
        <v>49</v>
      </c>
      <c r="E32" s="58">
        <v>38</v>
      </c>
      <c r="F32" s="59">
        <v>25</v>
      </c>
      <c r="G32" s="59">
        <v>55</v>
      </c>
      <c r="H32" s="59">
        <v>62</v>
      </c>
      <c r="I32" s="57">
        <v>57</v>
      </c>
      <c r="J32" s="57">
        <v>54</v>
      </c>
      <c r="K32" s="57">
        <v>37</v>
      </c>
      <c r="L32" s="57">
        <v>27</v>
      </c>
      <c r="M32" s="57">
        <v>30</v>
      </c>
      <c r="N32" s="108">
        <f t="shared" si="1"/>
        <v>434</v>
      </c>
      <c r="O32" s="48">
        <f t="shared" si="2"/>
        <v>57.866666666666667</v>
      </c>
      <c r="P32" s="108" t="str">
        <f t="shared" si="3"/>
        <v>PASS</v>
      </c>
      <c r="Q32" s="108" t="str">
        <f t="shared" si="4"/>
        <v>HIGHER SECOND CLASS</v>
      </c>
      <c r="R32" s="49">
        <f t="shared" si="5"/>
        <v>0</v>
      </c>
      <c r="S32" s="49">
        <f t="shared" si="6"/>
        <v>0</v>
      </c>
      <c r="T32" s="108"/>
      <c r="U32" s="50"/>
      <c r="V32" s="50"/>
      <c r="W32" s="50"/>
      <c r="X32" s="50"/>
      <c r="Y32" s="50"/>
      <c r="Z32" s="50"/>
      <c r="AA32" s="50"/>
      <c r="AB32" s="50"/>
      <c r="AC32" s="50"/>
      <c r="AD32" s="108">
        <f t="shared" si="0"/>
        <v>0</v>
      </c>
      <c r="AE32" s="108">
        <f t="shared" si="7"/>
        <v>434</v>
      </c>
      <c r="AF32" s="39"/>
      <c r="AG32" s="48">
        <f t="shared" si="8"/>
        <v>28.933333333333334</v>
      </c>
      <c r="AH32" s="108" t="str">
        <f t="shared" si="9"/>
        <v>FAIL</v>
      </c>
      <c r="AI32" s="108" t="str">
        <f t="shared" si="10"/>
        <v>FAIL</v>
      </c>
      <c r="AJ32" s="108">
        <f t="shared" si="11"/>
        <v>0</v>
      </c>
      <c r="AK32" s="108">
        <f t="shared" si="12"/>
        <v>0</v>
      </c>
      <c r="AL32" s="27"/>
      <c r="AM32" s="27"/>
      <c r="AN32" s="27"/>
    </row>
    <row r="33" spans="1:40" ht="21.95" customHeight="1">
      <c r="A33" s="108">
        <v>21</v>
      </c>
      <c r="B33" s="108" t="s">
        <v>217</v>
      </c>
      <c r="C33" s="39" t="s">
        <v>218</v>
      </c>
      <c r="D33" s="108">
        <v>40</v>
      </c>
      <c r="E33" s="58">
        <v>44</v>
      </c>
      <c r="F33" s="59">
        <v>26</v>
      </c>
      <c r="G33" s="59">
        <v>51</v>
      </c>
      <c r="H33" s="59">
        <v>57</v>
      </c>
      <c r="I33" s="57">
        <v>58</v>
      </c>
      <c r="J33" s="57">
        <v>49</v>
      </c>
      <c r="K33" s="57">
        <v>39</v>
      </c>
      <c r="L33" s="57">
        <v>25</v>
      </c>
      <c r="M33" s="57">
        <v>43</v>
      </c>
      <c r="N33" s="108">
        <f t="shared" si="1"/>
        <v>432</v>
      </c>
      <c r="O33" s="48">
        <f t="shared" si="2"/>
        <v>57.6</v>
      </c>
      <c r="P33" s="108" t="str">
        <f t="shared" si="3"/>
        <v>PASS</v>
      </c>
      <c r="Q33" s="108" t="str">
        <f t="shared" si="4"/>
        <v>HIGHER SECOND CLASS</v>
      </c>
      <c r="R33" s="49">
        <f t="shared" si="5"/>
        <v>0</v>
      </c>
      <c r="S33" s="49">
        <f t="shared" si="6"/>
        <v>0</v>
      </c>
      <c r="T33" s="108"/>
      <c r="U33" s="50"/>
      <c r="V33" s="50"/>
      <c r="W33" s="50"/>
      <c r="X33" s="50"/>
      <c r="Y33" s="50"/>
      <c r="Z33" s="50"/>
      <c r="AA33" s="50"/>
      <c r="AB33" s="50"/>
      <c r="AC33" s="50"/>
      <c r="AD33" s="108">
        <f t="shared" si="0"/>
        <v>0</v>
      </c>
      <c r="AE33" s="108">
        <f t="shared" si="7"/>
        <v>432</v>
      </c>
      <c r="AF33" s="39"/>
      <c r="AG33" s="48">
        <f t="shared" si="8"/>
        <v>28.8</v>
      </c>
      <c r="AH33" s="108" t="str">
        <f t="shared" si="9"/>
        <v>FAIL</v>
      </c>
      <c r="AI33" s="108" t="str">
        <f t="shared" si="10"/>
        <v>FAIL</v>
      </c>
      <c r="AJ33" s="108">
        <f t="shared" si="11"/>
        <v>0</v>
      </c>
      <c r="AK33" s="108">
        <f t="shared" si="12"/>
        <v>0</v>
      </c>
      <c r="AL33" s="27"/>
      <c r="AM33" s="27"/>
      <c r="AN33" s="27"/>
    </row>
    <row r="34" spans="1:40" ht="21.95" customHeight="1">
      <c r="A34" s="108">
        <v>13</v>
      </c>
      <c r="B34" s="108" t="s">
        <v>144</v>
      </c>
      <c r="C34" s="39" t="s">
        <v>208</v>
      </c>
      <c r="D34" s="108">
        <v>42</v>
      </c>
      <c r="E34" s="56">
        <v>35</v>
      </c>
      <c r="F34" s="57">
        <v>35</v>
      </c>
      <c r="G34" s="57">
        <v>58</v>
      </c>
      <c r="H34" s="57">
        <v>58</v>
      </c>
      <c r="I34" s="57">
        <v>60</v>
      </c>
      <c r="J34" s="57">
        <v>58</v>
      </c>
      <c r="K34" s="57">
        <v>25</v>
      </c>
      <c r="L34" s="57">
        <v>23</v>
      </c>
      <c r="M34" s="57">
        <v>33</v>
      </c>
      <c r="N34" s="108">
        <f t="shared" si="1"/>
        <v>427</v>
      </c>
      <c r="O34" s="48">
        <f t="shared" si="2"/>
        <v>56.93333333333333</v>
      </c>
      <c r="P34" s="108" t="str">
        <f t="shared" si="3"/>
        <v>PASS</v>
      </c>
      <c r="Q34" s="108" t="str">
        <f t="shared" si="4"/>
        <v>HIGHER SECOND CLASS</v>
      </c>
      <c r="R34" s="49">
        <f t="shared" si="5"/>
        <v>0</v>
      </c>
      <c r="S34" s="49">
        <f t="shared" si="6"/>
        <v>0</v>
      </c>
      <c r="T34" s="108"/>
      <c r="U34" s="50"/>
      <c r="V34" s="50"/>
      <c r="W34" s="50"/>
      <c r="X34" s="50"/>
      <c r="Y34" s="50"/>
      <c r="Z34" s="50"/>
      <c r="AA34" s="50"/>
      <c r="AB34" s="50"/>
      <c r="AC34" s="50"/>
      <c r="AD34" s="108">
        <f t="shared" si="0"/>
        <v>0</v>
      </c>
      <c r="AE34" s="108">
        <f t="shared" si="7"/>
        <v>427</v>
      </c>
      <c r="AF34" s="39"/>
      <c r="AG34" s="48">
        <f t="shared" si="8"/>
        <v>28.466666666666665</v>
      </c>
      <c r="AH34" s="108" t="str">
        <f t="shared" si="9"/>
        <v>FAIL</v>
      </c>
      <c r="AI34" s="108" t="str">
        <f t="shared" si="10"/>
        <v>FAIL</v>
      </c>
      <c r="AJ34" s="108">
        <f t="shared" si="11"/>
        <v>0</v>
      </c>
      <c r="AK34" s="108">
        <f t="shared" si="12"/>
        <v>0</v>
      </c>
      <c r="AL34" s="26"/>
      <c r="AM34" s="27"/>
      <c r="AN34" s="27"/>
    </row>
    <row r="35" spans="1:40" ht="21.95" customHeight="1">
      <c r="A35" s="108">
        <v>54</v>
      </c>
      <c r="B35" s="108" t="s">
        <v>179</v>
      </c>
      <c r="C35" s="39" t="s">
        <v>252</v>
      </c>
      <c r="D35" s="108">
        <v>48</v>
      </c>
      <c r="E35" s="58">
        <v>35</v>
      </c>
      <c r="F35" s="59">
        <v>25</v>
      </c>
      <c r="G35" s="59">
        <v>42</v>
      </c>
      <c r="H35" s="59">
        <v>67</v>
      </c>
      <c r="I35" s="57">
        <v>52</v>
      </c>
      <c r="J35" s="57">
        <v>52</v>
      </c>
      <c r="K35" s="57">
        <v>30</v>
      </c>
      <c r="L35" s="57">
        <v>33</v>
      </c>
      <c r="M35" s="57">
        <v>42</v>
      </c>
      <c r="N35" s="108">
        <f t="shared" si="1"/>
        <v>426</v>
      </c>
      <c r="O35" s="48">
        <f t="shared" si="2"/>
        <v>56.8</v>
      </c>
      <c r="P35" s="108" t="str">
        <f t="shared" si="3"/>
        <v>PASS</v>
      </c>
      <c r="Q35" s="108" t="str">
        <f t="shared" si="4"/>
        <v>HIGHER SECOND CLASS</v>
      </c>
      <c r="R35" s="49">
        <f t="shared" si="5"/>
        <v>0</v>
      </c>
      <c r="S35" s="49">
        <f t="shared" si="6"/>
        <v>0</v>
      </c>
      <c r="T35" s="108"/>
      <c r="U35" s="50"/>
      <c r="V35" s="50"/>
      <c r="W35" s="50"/>
      <c r="X35" s="50"/>
      <c r="Y35" s="50"/>
      <c r="Z35" s="50"/>
      <c r="AA35" s="50"/>
      <c r="AB35" s="50"/>
      <c r="AC35" s="50"/>
      <c r="AD35" s="108">
        <f t="shared" ref="AD35:AD62" si="13">SUM(T35:AC35)</f>
        <v>0</v>
      </c>
      <c r="AE35" s="108">
        <f t="shared" si="7"/>
        <v>426</v>
      </c>
      <c r="AF35" s="39"/>
      <c r="AG35" s="48">
        <f t="shared" si="8"/>
        <v>28.4</v>
      </c>
      <c r="AH35" s="108" t="str">
        <f t="shared" si="9"/>
        <v>FAIL</v>
      </c>
      <c r="AI35" s="108" t="str">
        <f t="shared" si="10"/>
        <v>FAIL</v>
      </c>
      <c r="AJ35" s="108">
        <f t="shared" si="11"/>
        <v>0</v>
      </c>
      <c r="AK35" s="108">
        <f t="shared" si="12"/>
        <v>0</v>
      </c>
      <c r="AL35" s="27"/>
      <c r="AM35" s="27"/>
      <c r="AN35" s="27"/>
    </row>
    <row r="36" spans="1:40" ht="21.95" customHeight="1">
      <c r="A36" s="108">
        <v>28</v>
      </c>
      <c r="B36" s="108" t="s">
        <v>154</v>
      </c>
      <c r="C36" s="39" t="s">
        <v>226</v>
      </c>
      <c r="D36" s="47">
        <v>43</v>
      </c>
      <c r="E36" s="59">
        <v>40</v>
      </c>
      <c r="F36" s="59">
        <v>25</v>
      </c>
      <c r="G36" s="59">
        <v>62</v>
      </c>
      <c r="H36" s="59">
        <v>57</v>
      </c>
      <c r="I36" s="57">
        <v>56</v>
      </c>
      <c r="J36" s="57">
        <v>44</v>
      </c>
      <c r="K36" s="57">
        <v>36</v>
      </c>
      <c r="L36" s="57">
        <v>32</v>
      </c>
      <c r="M36" s="173">
        <v>30</v>
      </c>
      <c r="N36" s="108">
        <f t="shared" si="1"/>
        <v>425</v>
      </c>
      <c r="O36" s="48">
        <f t="shared" si="2"/>
        <v>56.666666666666664</v>
      </c>
      <c r="P36" s="108" t="str">
        <f t="shared" si="3"/>
        <v>PASS</v>
      </c>
      <c r="Q36" s="108" t="str">
        <f t="shared" si="4"/>
        <v>HIGHER SECOND CLASS</v>
      </c>
      <c r="R36" s="49">
        <f t="shared" si="5"/>
        <v>0</v>
      </c>
      <c r="S36" s="49">
        <f t="shared" si="6"/>
        <v>0</v>
      </c>
      <c r="T36" s="108"/>
      <c r="U36" s="50"/>
      <c r="V36" s="50"/>
      <c r="W36" s="50"/>
      <c r="X36" s="50"/>
      <c r="Y36" s="50"/>
      <c r="Z36" s="50"/>
      <c r="AA36" s="50"/>
      <c r="AB36" s="50"/>
      <c r="AC36" s="50"/>
      <c r="AD36" s="108">
        <f t="shared" si="13"/>
        <v>0</v>
      </c>
      <c r="AE36" s="108">
        <f t="shared" si="7"/>
        <v>425</v>
      </c>
      <c r="AF36" s="39"/>
      <c r="AG36" s="48">
        <f t="shared" si="8"/>
        <v>28.333333333333332</v>
      </c>
      <c r="AH36" s="108" t="str">
        <f t="shared" si="9"/>
        <v>FAIL</v>
      </c>
      <c r="AI36" s="108" t="str">
        <f t="shared" si="10"/>
        <v>FAIL</v>
      </c>
      <c r="AJ36" s="108">
        <f t="shared" si="11"/>
        <v>0</v>
      </c>
      <c r="AK36" s="108">
        <f t="shared" si="12"/>
        <v>0</v>
      </c>
      <c r="AL36" s="27"/>
      <c r="AM36" s="27"/>
      <c r="AN36" s="27"/>
    </row>
    <row r="37" spans="1:40" ht="21.95" customHeight="1">
      <c r="A37" s="108">
        <v>32</v>
      </c>
      <c r="B37" s="108" t="s">
        <v>158</v>
      </c>
      <c r="C37" s="39" t="s">
        <v>230</v>
      </c>
      <c r="D37" s="59">
        <v>54</v>
      </c>
      <c r="E37" s="58">
        <v>38</v>
      </c>
      <c r="F37" s="59">
        <v>37</v>
      </c>
      <c r="G37" s="59">
        <v>58</v>
      </c>
      <c r="H37" s="57">
        <v>50</v>
      </c>
      <c r="I37" s="57">
        <v>52</v>
      </c>
      <c r="J37" s="57">
        <v>43</v>
      </c>
      <c r="K37" s="57">
        <v>30</v>
      </c>
      <c r="L37" s="57">
        <v>25</v>
      </c>
      <c r="M37" s="174">
        <v>36</v>
      </c>
      <c r="N37" s="108">
        <f t="shared" ref="N37:N62" si="14">SUM(C37:M37)</f>
        <v>423</v>
      </c>
      <c r="O37" s="48">
        <f t="shared" ref="O37:O62" si="15">N37*100/$N$1</f>
        <v>56.4</v>
      </c>
      <c r="P37" s="108" t="str">
        <f>IF(AND(C37&gt;=40,D37&gt;=20,E37&gt;=20,F37&gt;=40,G37&gt;=40,H37&gt;=40,I37&gt;=40,J37&gt;=20,K37&gt;=20,L37&gt;=20),"PASS","FAIL")</f>
        <v>FAIL</v>
      </c>
      <c r="Q37" s="108" t="str">
        <f t="shared" ref="Q37:Q62" si="16">IF(P37="FAIL","FAIL",IF(O37&gt;=66,"FIRST CLASS WITH DISTINCTION",IF(O37&gt;=60,"FIRST CLASS",IF(O37&gt;=55,"HIGHER SECOND CLASS",IF(O37&gt;=50,"SECOND CLASS",IF(O37&gt;=40,"PASS CLASS"))))))</f>
        <v>FAIL</v>
      </c>
      <c r="R37" s="49">
        <f t="shared" ref="R37:R62" si="17">COUNTIF(D37,"&lt;40")+COUNTIF(G37:J37,"&lt;40")+COUNTIF(D37,"AA")+COUNTIF(G37:J37,"AA")</f>
        <v>0</v>
      </c>
      <c r="S37" s="49">
        <f t="shared" ref="S37:S62" si="18">COUNTIF(E37:F37,"&lt;20")+COUNTIF(K37:M37,"&lt;20")+COUNTIF(E37:F37,"AA")+COUNTIF(K37:M37,"AA")</f>
        <v>0</v>
      </c>
      <c r="T37" s="108"/>
      <c r="U37" s="50"/>
      <c r="V37" s="50"/>
      <c r="W37" s="50"/>
      <c r="X37" s="50"/>
      <c r="Y37" s="50"/>
      <c r="Z37" s="50"/>
      <c r="AA37" s="50"/>
      <c r="AB37" s="50"/>
      <c r="AC37" s="50"/>
      <c r="AD37" s="108">
        <f t="shared" si="13"/>
        <v>0</v>
      </c>
      <c r="AE37" s="108">
        <f t="shared" ref="AE37:AE62" si="19">AD37+N37</f>
        <v>423</v>
      </c>
      <c r="AF37" s="39"/>
      <c r="AG37" s="48">
        <f t="shared" ref="AG37:AG62" si="20">(AE37+AF37)*100/1500</f>
        <v>28.2</v>
      </c>
      <c r="AH37" s="108" t="str">
        <f t="shared" ref="AH37:AH62" si="21">IF(AND(T37&gt;=40,U37&gt;=40,V37&gt;=40,W37&gt;=40,X37&gt;=20,Y37&gt;=20,Z37&gt;=20,AA37&gt;=20,AB37&gt;=40,AC37&gt;=20),"PASS","FAIL")</f>
        <v>FAIL</v>
      </c>
      <c r="AI37" s="108" t="str">
        <f t="shared" ref="AI37:AI62" si="22">IF(AH37="FAIL","FAIL",IF(AG37&gt;=66,"FIRST CLASS WITH DISTINCTION",IF(AG37&gt;=60,"FIRST CLASS",IF(AG37&gt;=55,"HIGHER SECOND CLASS",IF(AG37&gt;=50,"SECOND CLASS",IF(AG37&gt;=40,"PASS CLASS"))))))</f>
        <v>FAIL</v>
      </c>
      <c r="AJ37" s="108">
        <f t="shared" ref="AJ37:AJ62" si="23">COUNTIF(T37:W37,"&lt;40")</f>
        <v>0</v>
      </c>
      <c r="AK37" s="108">
        <f t="shared" ref="AK37:AK62" si="24">COUNTIF(X37:AA37,"&lt;20")</f>
        <v>0</v>
      </c>
      <c r="AL37" s="27"/>
      <c r="AM37" s="27"/>
      <c r="AN37" s="27"/>
    </row>
    <row r="38" spans="1:40" ht="21.95" customHeight="1">
      <c r="A38" s="108">
        <v>55</v>
      </c>
      <c r="B38" s="108" t="s">
        <v>190</v>
      </c>
      <c r="C38" s="39" t="s">
        <v>253</v>
      </c>
      <c r="D38" s="108">
        <v>40</v>
      </c>
      <c r="E38" s="58">
        <v>43</v>
      </c>
      <c r="F38" s="59">
        <v>26</v>
      </c>
      <c r="G38" s="59">
        <v>45</v>
      </c>
      <c r="H38" s="59">
        <v>54</v>
      </c>
      <c r="I38" s="173">
        <v>60</v>
      </c>
      <c r="J38" s="57">
        <v>47</v>
      </c>
      <c r="K38" s="57">
        <v>38</v>
      </c>
      <c r="L38" s="57">
        <v>31</v>
      </c>
      <c r="M38" s="57">
        <v>39</v>
      </c>
      <c r="N38" s="108">
        <f t="shared" si="14"/>
        <v>423</v>
      </c>
      <c r="O38" s="48">
        <f t="shared" si="15"/>
        <v>56.4</v>
      </c>
      <c r="P38" s="108" t="str">
        <f t="shared" ref="P38:P62" si="25">IF(AND(C38&gt;=40,E38&gt;=20,F38&gt;=20,G38&gt;=40,H38&gt;=40,I38&gt;=40,J38&gt;=40,K38&gt;=20,L38&gt;=20,M38&gt;=20),"PASS","FAIL")</f>
        <v>PASS</v>
      </c>
      <c r="Q38" s="108" t="str">
        <f t="shared" si="16"/>
        <v>HIGHER SECOND CLASS</v>
      </c>
      <c r="R38" s="49">
        <f t="shared" si="17"/>
        <v>0</v>
      </c>
      <c r="S38" s="49">
        <f t="shared" si="18"/>
        <v>0</v>
      </c>
      <c r="T38" s="108"/>
      <c r="U38" s="50"/>
      <c r="V38" s="50"/>
      <c r="W38" s="50"/>
      <c r="X38" s="50"/>
      <c r="Y38" s="50"/>
      <c r="Z38" s="50"/>
      <c r="AA38" s="50"/>
      <c r="AB38" s="50"/>
      <c r="AC38" s="50"/>
      <c r="AD38" s="108">
        <f t="shared" si="13"/>
        <v>0</v>
      </c>
      <c r="AE38" s="108">
        <f t="shared" si="19"/>
        <v>423</v>
      </c>
      <c r="AF38" s="39"/>
      <c r="AG38" s="48">
        <f t="shared" si="20"/>
        <v>28.2</v>
      </c>
      <c r="AH38" s="108" t="str">
        <f t="shared" si="21"/>
        <v>FAIL</v>
      </c>
      <c r="AI38" s="108" t="str">
        <f t="shared" si="22"/>
        <v>FAIL</v>
      </c>
      <c r="AJ38" s="108">
        <f t="shared" si="23"/>
        <v>0</v>
      </c>
      <c r="AK38" s="108">
        <f t="shared" si="24"/>
        <v>0</v>
      </c>
      <c r="AL38" s="27"/>
      <c r="AM38" s="27"/>
      <c r="AN38" s="27"/>
    </row>
    <row r="39" spans="1:40" ht="21.95" customHeight="1">
      <c r="A39" s="108">
        <v>14</v>
      </c>
      <c r="B39" s="108" t="s">
        <v>145</v>
      </c>
      <c r="C39" s="39" t="s">
        <v>209</v>
      </c>
      <c r="D39" s="108">
        <v>41</v>
      </c>
      <c r="E39" s="56">
        <v>34</v>
      </c>
      <c r="F39" s="57">
        <v>28</v>
      </c>
      <c r="G39" s="57">
        <v>59</v>
      </c>
      <c r="H39" s="57">
        <v>58</v>
      </c>
      <c r="I39" s="57">
        <v>54</v>
      </c>
      <c r="J39" s="57">
        <v>53</v>
      </c>
      <c r="K39" s="57">
        <v>30</v>
      </c>
      <c r="L39" s="57">
        <v>32</v>
      </c>
      <c r="M39" s="57">
        <v>33</v>
      </c>
      <c r="N39" s="108">
        <f t="shared" si="14"/>
        <v>422</v>
      </c>
      <c r="O39" s="48">
        <f t="shared" si="15"/>
        <v>56.266666666666666</v>
      </c>
      <c r="P39" s="108" t="str">
        <f t="shared" si="25"/>
        <v>PASS</v>
      </c>
      <c r="Q39" s="108" t="str">
        <f t="shared" si="16"/>
        <v>HIGHER SECOND CLASS</v>
      </c>
      <c r="R39" s="49">
        <f t="shared" si="17"/>
        <v>0</v>
      </c>
      <c r="S39" s="49">
        <f t="shared" si="18"/>
        <v>0</v>
      </c>
      <c r="T39" s="108"/>
      <c r="U39" s="50"/>
      <c r="V39" s="50"/>
      <c r="W39" s="50"/>
      <c r="X39" s="50"/>
      <c r="Y39" s="50"/>
      <c r="Z39" s="50"/>
      <c r="AA39" s="50"/>
      <c r="AB39" s="50"/>
      <c r="AC39" s="50"/>
      <c r="AD39" s="108">
        <f t="shared" si="13"/>
        <v>0</v>
      </c>
      <c r="AE39" s="108">
        <f t="shared" si="19"/>
        <v>422</v>
      </c>
      <c r="AF39" s="39"/>
      <c r="AG39" s="48">
        <f t="shared" si="20"/>
        <v>28.133333333333333</v>
      </c>
      <c r="AH39" s="108" t="str">
        <f t="shared" si="21"/>
        <v>FAIL</v>
      </c>
      <c r="AI39" s="108" t="str">
        <f t="shared" si="22"/>
        <v>FAIL</v>
      </c>
      <c r="AJ39" s="108">
        <f t="shared" si="23"/>
        <v>0</v>
      </c>
      <c r="AK39" s="108">
        <f t="shared" si="24"/>
        <v>0</v>
      </c>
      <c r="AL39" s="26"/>
      <c r="AM39" s="27"/>
      <c r="AN39" s="27"/>
    </row>
    <row r="40" spans="1:40" ht="21.95" customHeight="1">
      <c r="A40" s="108">
        <v>24</v>
      </c>
      <c r="B40" s="108" t="s">
        <v>188</v>
      </c>
      <c r="C40" s="39" t="s">
        <v>222</v>
      </c>
      <c r="D40" s="108">
        <v>42</v>
      </c>
      <c r="E40" s="58">
        <v>40</v>
      </c>
      <c r="F40" s="59">
        <v>42</v>
      </c>
      <c r="G40" s="59">
        <v>49</v>
      </c>
      <c r="H40" s="59">
        <v>62</v>
      </c>
      <c r="I40" s="57">
        <v>60</v>
      </c>
      <c r="J40" s="57">
        <v>57</v>
      </c>
      <c r="K40" s="57">
        <v>38</v>
      </c>
      <c r="L40" s="57">
        <v>32</v>
      </c>
      <c r="M40" s="57" t="s">
        <v>261</v>
      </c>
      <c r="N40" s="108">
        <f t="shared" si="14"/>
        <v>422</v>
      </c>
      <c r="O40" s="48">
        <f t="shared" si="15"/>
        <v>56.266666666666666</v>
      </c>
      <c r="P40" s="108" t="str">
        <f t="shared" si="25"/>
        <v>PASS</v>
      </c>
      <c r="Q40" s="108" t="str">
        <f t="shared" si="16"/>
        <v>HIGHER SECOND CLASS</v>
      </c>
      <c r="R40" s="49">
        <f t="shared" si="17"/>
        <v>0</v>
      </c>
      <c r="S40" s="49">
        <f t="shared" si="18"/>
        <v>1</v>
      </c>
      <c r="T40" s="108"/>
      <c r="U40" s="50"/>
      <c r="V40" s="50"/>
      <c r="W40" s="50"/>
      <c r="X40" s="50"/>
      <c r="Y40" s="50"/>
      <c r="Z40" s="50"/>
      <c r="AA40" s="50"/>
      <c r="AB40" s="50"/>
      <c r="AC40" s="50"/>
      <c r="AD40" s="108">
        <f t="shared" si="13"/>
        <v>0</v>
      </c>
      <c r="AE40" s="108">
        <f t="shared" si="19"/>
        <v>422</v>
      </c>
      <c r="AF40" s="39"/>
      <c r="AG40" s="48">
        <f t="shared" si="20"/>
        <v>28.133333333333333</v>
      </c>
      <c r="AH40" s="108" t="str">
        <f t="shared" si="21"/>
        <v>FAIL</v>
      </c>
      <c r="AI40" s="108" t="str">
        <f t="shared" si="22"/>
        <v>FAIL</v>
      </c>
      <c r="AJ40" s="108">
        <f t="shared" si="23"/>
        <v>0</v>
      </c>
      <c r="AK40" s="108">
        <f t="shared" si="24"/>
        <v>0</v>
      </c>
      <c r="AL40" s="27"/>
      <c r="AM40" s="27"/>
      <c r="AN40" s="27"/>
    </row>
    <row r="41" spans="1:40" ht="21.95" customHeight="1">
      <c r="A41" s="108">
        <v>34</v>
      </c>
      <c r="B41" s="108" t="s">
        <v>160</v>
      </c>
      <c r="C41" s="39" t="s">
        <v>232</v>
      </c>
      <c r="D41" s="108">
        <v>52</v>
      </c>
      <c r="E41" s="56">
        <v>38</v>
      </c>
      <c r="F41" s="57">
        <v>25</v>
      </c>
      <c r="G41" s="57">
        <v>50</v>
      </c>
      <c r="H41" s="57">
        <v>61</v>
      </c>
      <c r="I41" s="108">
        <v>54</v>
      </c>
      <c r="J41" s="57">
        <v>47</v>
      </c>
      <c r="K41" s="57">
        <v>33</v>
      </c>
      <c r="L41" s="57">
        <v>27</v>
      </c>
      <c r="M41" s="57">
        <v>35</v>
      </c>
      <c r="N41" s="108">
        <f t="shared" si="14"/>
        <v>422</v>
      </c>
      <c r="O41" s="48">
        <f t="shared" si="15"/>
        <v>56.266666666666666</v>
      </c>
      <c r="P41" s="108" t="str">
        <f t="shared" si="25"/>
        <v>PASS</v>
      </c>
      <c r="Q41" s="108" t="str">
        <f t="shared" si="16"/>
        <v>HIGHER SECOND CLASS</v>
      </c>
      <c r="R41" s="49">
        <f t="shared" si="17"/>
        <v>0</v>
      </c>
      <c r="S41" s="49">
        <f t="shared" si="18"/>
        <v>0</v>
      </c>
      <c r="T41" s="108"/>
      <c r="U41" s="50"/>
      <c r="V41" s="50"/>
      <c r="W41" s="50"/>
      <c r="X41" s="50"/>
      <c r="Y41" s="50"/>
      <c r="Z41" s="50"/>
      <c r="AA41" s="50"/>
      <c r="AB41" s="50"/>
      <c r="AC41" s="50"/>
      <c r="AD41" s="108">
        <f t="shared" si="13"/>
        <v>0</v>
      </c>
      <c r="AE41" s="108">
        <f t="shared" si="19"/>
        <v>422</v>
      </c>
      <c r="AF41" s="39"/>
      <c r="AG41" s="48">
        <f t="shared" si="20"/>
        <v>28.133333333333333</v>
      </c>
      <c r="AH41" s="108" t="str">
        <f t="shared" si="21"/>
        <v>FAIL</v>
      </c>
      <c r="AI41" s="108" t="str">
        <f t="shared" si="22"/>
        <v>FAIL</v>
      </c>
      <c r="AJ41" s="108">
        <f t="shared" si="23"/>
        <v>0</v>
      </c>
      <c r="AK41" s="108">
        <f t="shared" si="24"/>
        <v>0</v>
      </c>
      <c r="AL41" s="27"/>
      <c r="AM41" s="27"/>
      <c r="AN41" s="27"/>
    </row>
    <row r="42" spans="1:40" ht="21.95" customHeight="1">
      <c r="A42" s="108">
        <v>50</v>
      </c>
      <c r="B42" s="108" t="s">
        <v>175</v>
      </c>
      <c r="C42" s="39" t="s">
        <v>248</v>
      </c>
      <c r="D42" s="108">
        <v>43</v>
      </c>
      <c r="E42" s="56">
        <v>33</v>
      </c>
      <c r="F42" s="57">
        <v>28</v>
      </c>
      <c r="G42" s="57">
        <v>56</v>
      </c>
      <c r="H42" s="57">
        <v>64</v>
      </c>
      <c r="I42" s="57">
        <v>47</v>
      </c>
      <c r="J42" s="57">
        <v>51</v>
      </c>
      <c r="K42" s="57">
        <v>28</v>
      </c>
      <c r="L42" s="57">
        <v>34</v>
      </c>
      <c r="M42" s="57">
        <v>38</v>
      </c>
      <c r="N42" s="108">
        <f t="shared" si="14"/>
        <v>422</v>
      </c>
      <c r="O42" s="48">
        <f t="shared" si="15"/>
        <v>56.266666666666666</v>
      </c>
      <c r="P42" s="108" t="str">
        <f t="shared" si="25"/>
        <v>PASS</v>
      </c>
      <c r="Q42" s="108" t="str">
        <f t="shared" si="16"/>
        <v>HIGHER SECOND CLASS</v>
      </c>
      <c r="R42" s="49">
        <f t="shared" si="17"/>
        <v>0</v>
      </c>
      <c r="S42" s="49">
        <f t="shared" si="18"/>
        <v>0</v>
      </c>
      <c r="T42" s="108"/>
      <c r="U42" s="50"/>
      <c r="V42" s="50"/>
      <c r="W42" s="50"/>
      <c r="X42" s="50"/>
      <c r="Y42" s="50"/>
      <c r="Z42" s="50"/>
      <c r="AA42" s="50"/>
      <c r="AB42" s="50"/>
      <c r="AC42" s="50"/>
      <c r="AD42" s="108">
        <f t="shared" si="13"/>
        <v>0</v>
      </c>
      <c r="AE42" s="108">
        <f t="shared" si="19"/>
        <v>422</v>
      </c>
      <c r="AF42" s="39"/>
      <c r="AG42" s="48">
        <f t="shared" si="20"/>
        <v>28.133333333333333</v>
      </c>
      <c r="AH42" s="108" t="str">
        <f t="shared" si="21"/>
        <v>FAIL</v>
      </c>
      <c r="AI42" s="108" t="str">
        <f t="shared" si="22"/>
        <v>FAIL</v>
      </c>
      <c r="AJ42" s="108">
        <f t="shared" si="23"/>
        <v>0</v>
      </c>
      <c r="AK42" s="108">
        <f t="shared" si="24"/>
        <v>0</v>
      </c>
      <c r="AL42" s="27"/>
      <c r="AM42" s="27"/>
      <c r="AN42" s="27"/>
    </row>
    <row r="43" spans="1:40" ht="21.95" customHeight="1">
      <c r="A43" s="108">
        <v>20</v>
      </c>
      <c r="B43" s="108" t="s">
        <v>149</v>
      </c>
      <c r="C43" s="39" t="s">
        <v>216</v>
      </c>
      <c r="D43" s="108">
        <v>44</v>
      </c>
      <c r="E43" s="56">
        <v>38</v>
      </c>
      <c r="F43" s="57">
        <v>40</v>
      </c>
      <c r="G43" s="57">
        <v>44</v>
      </c>
      <c r="H43" s="57">
        <v>45</v>
      </c>
      <c r="I43" s="57">
        <v>51</v>
      </c>
      <c r="J43" s="57">
        <v>48</v>
      </c>
      <c r="K43" s="57">
        <v>35</v>
      </c>
      <c r="L43" s="57">
        <v>38</v>
      </c>
      <c r="M43" s="57">
        <v>38</v>
      </c>
      <c r="N43" s="108">
        <f t="shared" si="14"/>
        <v>421</v>
      </c>
      <c r="O43" s="48">
        <f t="shared" si="15"/>
        <v>56.133333333333333</v>
      </c>
      <c r="P43" s="108" t="str">
        <f t="shared" si="25"/>
        <v>PASS</v>
      </c>
      <c r="Q43" s="108" t="str">
        <f t="shared" si="16"/>
        <v>HIGHER SECOND CLASS</v>
      </c>
      <c r="R43" s="49">
        <f t="shared" si="17"/>
        <v>0</v>
      </c>
      <c r="S43" s="49">
        <f t="shared" si="18"/>
        <v>0</v>
      </c>
      <c r="T43" s="108"/>
      <c r="U43" s="50"/>
      <c r="V43" s="50"/>
      <c r="W43" s="50"/>
      <c r="X43" s="50"/>
      <c r="Y43" s="50"/>
      <c r="Z43" s="50"/>
      <c r="AA43" s="50"/>
      <c r="AB43" s="50"/>
      <c r="AC43" s="50"/>
      <c r="AD43" s="108">
        <f t="shared" si="13"/>
        <v>0</v>
      </c>
      <c r="AE43" s="108">
        <f t="shared" si="19"/>
        <v>421</v>
      </c>
      <c r="AF43" s="39"/>
      <c r="AG43" s="48">
        <f t="shared" si="20"/>
        <v>28.066666666666666</v>
      </c>
      <c r="AH43" s="108" t="str">
        <f t="shared" si="21"/>
        <v>FAIL</v>
      </c>
      <c r="AI43" s="108" t="str">
        <f t="shared" si="22"/>
        <v>FAIL</v>
      </c>
      <c r="AJ43" s="108">
        <f t="shared" si="23"/>
        <v>0</v>
      </c>
      <c r="AK43" s="108">
        <f t="shared" si="24"/>
        <v>0</v>
      </c>
      <c r="AL43" s="27"/>
      <c r="AM43" s="27"/>
      <c r="AN43" s="27"/>
    </row>
    <row r="44" spans="1:40" ht="21.95" customHeight="1">
      <c r="A44" s="108">
        <v>7</v>
      </c>
      <c r="B44" s="108" t="s">
        <v>200</v>
      </c>
      <c r="C44" s="39" t="s">
        <v>201</v>
      </c>
      <c r="D44" s="108">
        <v>36</v>
      </c>
      <c r="E44" s="58">
        <v>39</v>
      </c>
      <c r="F44" s="59">
        <v>35</v>
      </c>
      <c r="G44" s="59">
        <v>40</v>
      </c>
      <c r="H44" s="59">
        <v>58</v>
      </c>
      <c r="I44" s="57">
        <v>48</v>
      </c>
      <c r="J44" s="57">
        <v>57</v>
      </c>
      <c r="K44" s="57">
        <v>38</v>
      </c>
      <c r="L44" s="57">
        <v>33</v>
      </c>
      <c r="M44" s="57">
        <v>36</v>
      </c>
      <c r="N44" s="108">
        <f t="shared" si="14"/>
        <v>420</v>
      </c>
      <c r="O44" s="48">
        <f t="shared" si="15"/>
        <v>56</v>
      </c>
      <c r="P44" s="108" t="str">
        <f t="shared" si="25"/>
        <v>PASS</v>
      </c>
      <c r="Q44" s="108" t="str">
        <f t="shared" si="16"/>
        <v>HIGHER SECOND CLASS</v>
      </c>
      <c r="R44" s="49">
        <f t="shared" si="17"/>
        <v>1</v>
      </c>
      <c r="S44" s="49">
        <f t="shared" si="18"/>
        <v>0</v>
      </c>
      <c r="T44" s="108"/>
      <c r="U44" s="50"/>
      <c r="V44" s="50"/>
      <c r="W44" s="50"/>
      <c r="X44" s="50"/>
      <c r="Y44" s="50"/>
      <c r="Z44" s="50"/>
      <c r="AA44" s="50"/>
      <c r="AB44" s="50"/>
      <c r="AC44" s="50"/>
      <c r="AD44" s="108">
        <f t="shared" si="13"/>
        <v>0</v>
      </c>
      <c r="AE44" s="108">
        <f t="shared" si="19"/>
        <v>420</v>
      </c>
      <c r="AF44" s="39"/>
      <c r="AG44" s="48">
        <f t="shared" si="20"/>
        <v>28</v>
      </c>
      <c r="AH44" s="108" t="str">
        <f t="shared" si="21"/>
        <v>FAIL</v>
      </c>
      <c r="AI44" s="108" t="str">
        <f t="shared" si="22"/>
        <v>FAIL</v>
      </c>
      <c r="AJ44" s="108">
        <f t="shared" si="23"/>
        <v>0</v>
      </c>
      <c r="AK44" s="108">
        <f t="shared" si="24"/>
        <v>0</v>
      </c>
      <c r="AL44" s="27"/>
      <c r="AM44" s="27"/>
      <c r="AN44" s="27"/>
    </row>
    <row r="45" spans="1:40" ht="21.95" customHeight="1">
      <c r="A45" s="108">
        <v>22</v>
      </c>
      <c r="B45" s="108" t="s">
        <v>219</v>
      </c>
      <c r="C45" s="39" t="s">
        <v>220</v>
      </c>
      <c r="D45" s="108">
        <v>42</v>
      </c>
      <c r="E45" s="56">
        <v>39</v>
      </c>
      <c r="F45" s="57">
        <v>36</v>
      </c>
      <c r="G45" s="57">
        <v>56</v>
      </c>
      <c r="H45" s="57">
        <v>50</v>
      </c>
      <c r="I45" s="57">
        <v>46</v>
      </c>
      <c r="J45" s="57">
        <v>48</v>
      </c>
      <c r="K45" s="57">
        <v>30</v>
      </c>
      <c r="L45" s="57">
        <v>34</v>
      </c>
      <c r="M45" s="57">
        <v>37</v>
      </c>
      <c r="N45" s="108">
        <f t="shared" si="14"/>
        <v>418</v>
      </c>
      <c r="O45" s="48">
        <f t="shared" si="15"/>
        <v>55.733333333333334</v>
      </c>
      <c r="P45" s="108" t="str">
        <f t="shared" si="25"/>
        <v>PASS</v>
      </c>
      <c r="Q45" s="108" t="str">
        <f t="shared" si="16"/>
        <v>HIGHER SECOND CLASS</v>
      </c>
      <c r="R45" s="49">
        <f t="shared" si="17"/>
        <v>0</v>
      </c>
      <c r="S45" s="49">
        <f t="shared" si="18"/>
        <v>0</v>
      </c>
      <c r="T45" s="108"/>
      <c r="U45" s="50"/>
      <c r="V45" s="50"/>
      <c r="W45" s="50"/>
      <c r="X45" s="50"/>
      <c r="Y45" s="50"/>
      <c r="Z45" s="50"/>
      <c r="AA45" s="50"/>
      <c r="AB45" s="50"/>
      <c r="AC45" s="50"/>
      <c r="AD45" s="108">
        <f t="shared" si="13"/>
        <v>0</v>
      </c>
      <c r="AE45" s="108">
        <f t="shared" si="19"/>
        <v>418</v>
      </c>
      <c r="AF45" s="39"/>
      <c r="AG45" s="48">
        <f t="shared" si="20"/>
        <v>27.866666666666667</v>
      </c>
      <c r="AH45" s="108" t="str">
        <f t="shared" si="21"/>
        <v>FAIL</v>
      </c>
      <c r="AI45" s="108" t="str">
        <f t="shared" si="22"/>
        <v>FAIL</v>
      </c>
      <c r="AJ45" s="108">
        <f t="shared" si="23"/>
        <v>0</v>
      </c>
      <c r="AK45" s="108">
        <f t="shared" si="24"/>
        <v>0</v>
      </c>
      <c r="AL45" s="27"/>
      <c r="AM45" s="27"/>
      <c r="AN45" s="27"/>
    </row>
    <row r="46" spans="1:40" ht="21.95" customHeight="1">
      <c r="A46" s="108">
        <v>25</v>
      </c>
      <c r="B46" s="108" t="s">
        <v>151</v>
      </c>
      <c r="C46" s="39" t="s">
        <v>223</v>
      </c>
      <c r="D46" s="108">
        <v>31</v>
      </c>
      <c r="E46" s="56">
        <v>41</v>
      </c>
      <c r="F46" s="57">
        <v>22</v>
      </c>
      <c r="G46" s="57">
        <v>60</v>
      </c>
      <c r="H46" s="57">
        <v>44</v>
      </c>
      <c r="I46" s="57">
        <v>47</v>
      </c>
      <c r="J46" s="57">
        <v>55</v>
      </c>
      <c r="K46" s="57">
        <v>40</v>
      </c>
      <c r="L46" s="57">
        <v>38</v>
      </c>
      <c r="M46" s="57">
        <v>40</v>
      </c>
      <c r="N46" s="108">
        <f t="shared" si="14"/>
        <v>418</v>
      </c>
      <c r="O46" s="48">
        <f t="shared" si="15"/>
        <v>55.733333333333334</v>
      </c>
      <c r="P46" s="108" t="str">
        <f t="shared" si="25"/>
        <v>PASS</v>
      </c>
      <c r="Q46" s="108" t="str">
        <f t="shared" si="16"/>
        <v>HIGHER SECOND CLASS</v>
      </c>
      <c r="R46" s="49">
        <f t="shared" si="17"/>
        <v>1</v>
      </c>
      <c r="S46" s="49">
        <f t="shared" si="18"/>
        <v>0</v>
      </c>
      <c r="T46" s="108"/>
      <c r="U46" s="50"/>
      <c r="V46" s="50"/>
      <c r="W46" s="50"/>
      <c r="X46" s="50"/>
      <c r="Y46" s="50"/>
      <c r="Z46" s="50"/>
      <c r="AA46" s="50"/>
      <c r="AB46" s="50"/>
      <c r="AC46" s="50"/>
      <c r="AD46" s="108">
        <f t="shared" si="13"/>
        <v>0</v>
      </c>
      <c r="AE46" s="108">
        <f t="shared" si="19"/>
        <v>418</v>
      </c>
      <c r="AF46" s="39"/>
      <c r="AG46" s="48">
        <f t="shared" si="20"/>
        <v>27.866666666666667</v>
      </c>
      <c r="AH46" s="108" t="str">
        <f t="shared" si="21"/>
        <v>FAIL</v>
      </c>
      <c r="AI46" s="108" t="str">
        <f t="shared" si="22"/>
        <v>FAIL</v>
      </c>
      <c r="AJ46" s="108">
        <f t="shared" si="23"/>
        <v>0</v>
      </c>
      <c r="AK46" s="108">
        <f t="shared" si="24"/>
        <v>0</v>
      </c>
      <c r="AL46" s="27"/>
      <c r="AM46" s="27"/>
      <c r="AN46" s="27"/>
    </row>
    <row r="47" spans="1:40" ht="21.95" customHeight="1">
      <c r="A47" s="108">
        <v>47</v>
      </c>
      <c r="B47" s="108" t="s">
        <v>172</v>
      </c>
      <c r="C47" s="39" t="s">
        <v>245</v>
      </c>
      <c r="D47" s="108">
        <v>45</v>
      </c>
      <c r="E47" s="58">
        <v>32</v>
      </c>
      <c r="F47" s="59">
        <v>30</v>
      </c>
      <c r="G47" s="59">
        <v>50</v>
      </c>
      <c r="H47" s="59">
        <v>57</v>
      </c>
      <c r="I47" s="57">
        <v>52</v>
      </c>
      <c r="J47" s="57">
        <v>62</v>
      </c>
      <c r="K47" s="57">
        <v>29</v>
      </c>
      <c r="L47" s="57">
        <v>27</v>
      </c>
      <c r="M47" s="57">
        <v>34</v>
      </c>
      <c r="N47" s="108">
        <f t="shared" si="14"/>
        <v>418</v>
      </c>
      <c r="O47" s="48">
        <f t="shared" si="15"/>
        <v>55.733333333333334</v>
      </c>
      <c r="P47" s="108" t="str">
        <f t="shared" si="25"/>
        <v>PASS</v>
      </c>
      <c r="Q47" s="108" t="str">
        <f t="shared" si="16"/>
        <v>HIGHER SECOND CLASS</v>
      </c>
      <c r="R47" s="49">
        <f t="shared" si="17"/>
        <v>0</v>
      </c>
      <c r="S47" s="49">
        <f t="shared" si="18"/>
        <v>0</v>
      </c>
      <c r="T47" s="108"/>
      <c r="U47" s="50"/>
      <c r="V47" s="50"/>
      <c r="W47" s="50"/>
      <c r="X47" s="50"/>
      <c r="Y47" s="50"/>
      <c r="Z47" s="50"/>
      <c r="AA47" s="50"/>
      <c r="AB47" s="50"/>
      <c r="AC47" s="50"/>
      <c r="AD47" s="108">
        <f t="shared" si="13"/>
        <v>0</v>
      </c>
      <c r="AE47" s="108">
        <f t="shared" si="19"/>
        <v>418</v>
      </c>
      <c r="AF47" s="39"/>
      <c r="AG47" s="48">
        <f t="shared" si="20"/>
        <v>27.866666666666667</v>
      </c>
      <c r="AH47" s="108" t="str">
        <f t="shared" si="21"/>
        <v>FAIL</v>
      </c>
      <c r="AI47" s="108" t="str">
        <f t="shared" si="22"/>
        <v>FAIL</v>
      </c>
      <c r="AJ47" s="108">
        <f t="shared" si="23"/>
        <v>0</v>
      </c>
      <c r="AK47" s="108">
        <f t="shared" si="24"/>
        <v>0</v>
      </c>
      <c r="AL47" s="27"/>
      <c r="AM47" s="27"/>
      <c r="AN47" s="27"/>
    </row>
    <row r="48" spans="1:40" ht="21.95" customHeight="1">
      <c r="A48" s="108">
        <v>45</v>
      </c>
      <c r="B48" s="108" t="s">
        <v>189</v>
      </c>
      <c r="C48" s="39" t="s">
        <v>243</v>
      </c>
      <c r="D48" s="108">
        <v>49</v>
      </c>
      <c r="E48" s="58">
        <v>34</v>
      </c>
      <c r="F48" s="59">
        <v>27</v>
      </c>
      <c r="G48" s="59">
        <v>54</v>
      </c>
      <c r="H48" s="59">
        <v>63</v>
      </c>
      <c r="I48" s="57">
        <v>46</v>
      </c>
      <c r="J48" s="57">
        <v>47</v>
      </c>
      <c r="K48" s="57">
        <v>30</v>
      </c>
      <c r="L48" s="57">
        <v>28</v>
      </c>
      <c r="M48" s="57">
        <v>38</v>
      </c>
      <c r="N48" s="108">
        <f t="shared" si="14"/>
        <v>416</v>
      </c>
      <c r="O48" s="48">
        <f t="shared" si="15"/>
        <v>55.466666666666669</v>
      </c>
      <c r="P48" s="108" t="str">
        <f t="shared" si="25"/>
        <v>PASS</v>
      </c>
      <c r="Q48" s="108" t="str">
        <f t="shared" si="16"/>
        <v>HIGHER SECOND CLASS</v>
      </c>
      <c r="R48" s="49">
        <f t="shared" si="17"/>
        <v>0</v>
      </c>
      <c r="S48" s="49">
        <f t="shared" si="18"/>
        <v>0</v>
      </c>
      <c r="T48" s="108"/>
      <c r="U48" s="50"/>
      <c r="V48" s="50"/>
      <c r="W48" s="50"/>
      <c r="X48" s="50"/>
      <c r="Y48" s="50"/>
      <c r="Z48" s="50"/>
      <c r="AA48" s="50"/>
      <c r="AB48" s="50"/>
      <c r="AC48" s="50"/>
      <c r="AD48" s="108">
        <f t="shared" si="13"/>
        <v>0</v>
      </c>
      <c r="AE48" s="108">
        <f t="shared" si="19"/>
        <v>416</v>
      </c>
      <c r="AF48" s="39"/>
      <c r="AG48" s="48">
        <f t="shared" si="20"/>
        <v>27.733333333333334</v>
      </c>
      <c r="AH48" s="108" t="str">
        <f t="shared" si="21"/>
        <v>FAIL</v>
      </c>
      <c r="AI48" s="108" t="str">
        <f t="shared" si="22"/>
        <v>FAIL</v>
      </c>
      <c r="AJ48" s="108">
        <f t="shared" si="23"/>
        <v>0</v>
      </c>
      <c r="AK48" s="108">
        <f t="shared" si="24"/>
        <v>0</v>
      </c>
      <c r="AL48" s="27"/>
      <c r="AM48" s="27"/>
      <c r="AN48" s="27"/>
    </row>
    <row r="49" spans="1:40" ht="21.95" customHeight="1">
      <c r="A49" s="108">
        <v>30</v>
      </c>
      <c r="B49" s="108" t="s">
        <v>156</v>
      </c>
      <c r="C49" s="39" t="s">
        <v>228</v>
      </c>
      <c r="D49" s="108">
        <v>48</v>
      </c>
      <c r="E49" s="58">
        <v>39</v>
      </c>
      <c r="F49" s="59">
        <v>22</v>
      </c>
      <c r="G49" s="59">
        <v>45</v>
      </c>
      <c r="H49" s="59">
        <v>53</v>
      </c>
      <c r="I49" s="57">
        <v>43</v>
      </c>
      <c r="J49" s="57">
        <v>41</v>
      </c>
      <c r="K49" s="57">
        <v>38</v>
      </c>
      <c r="L49" s="57">
        <v>35</v>
      </c>
      <c r="M49" s="57">
        <v>42</v>
      </c>
      <c r="N49" s="108">
        <f t="shared" si="14"/>
        <v>406</v>
      </c>
      <c r="O49" s="48">
        <f t="shared" si="15"/>
        <v>54.133333333333333</v>
      </c>
      <c r="P49" s="108" t="str">
        <f t="shared" si="25"/>
        <v>PASS</v>
      </c>
      <c r="Q49" s="108" t="str">
        <f t="shared" si="16"/>
        <v>SECOND CLASS</v>
      </c>
      <c r="R49" s="49">
        <f t="shared" si="17"/>
        <v>0</v>
      </c>
      <c r="S49" s="49">
        <f t="shared" si="18"/>
        <v>0</v>
      </c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108">
        <f t="shared" si="13"/>
        <v>0</v>
      </c>
      <c r="AE49" s="108">
        <f t="shared" si="19"/>
        <v>406</v>
      </c>
      <c r="AF49" s="39"/>
      <c r="AG49" s="48">
        <f t="shared" si="20"/>
        <v>27.066666666666666</v>
      </c>
      <c r="AH49" s="108" t="str">
        <f t="shared" si="21"/>
        <v>FAIL</v>
      </c>
      <c r="AI49" s="108" t="str">
        <f t="shared" si="22"/>
        <v>FAIL</v>
      </c>
      <c r="AJ49" s="108">
        <f t="shared" si="23"/>
        <v>0</v>
      </c>
      <c r="AK49" s="108">
        <f t="shared" si="24"/>
        <v>0</v>
      </c>
      <c r="AL49" s="27"/>
      <c r="AM49" s="27"/>
      <c r="AN49" s="27"/>
    </row>
    <row r="50" spans="1:40" ht="21.95" customHeight="1">
      <c r="A50" s="108">
        <v>42</v>
      </c>
      <c r="B50" s="108" t="s">
        <v>168</v>
      </c>
      <c r="C50" s="39" t="s">
        <v>240</v>
      </c>
      <c r="D50" s="108">
        <v>54</v>
      </c>
      <c r="E50" s="58">
        <v>36</v>
      </c>
      <c r="F50" s="59">
        <v>25</v>
      </c>
      <c r="G50" s="59">
        <v>53</v>
      </c>
      <c r="H50" s="59">
        <v>58</v>
      </c>
      <c r="I50" s="57">
        <v>46</v>
      </c>
      <c r="J50" s="57">
        <v>46</v>
      </c>
      <c r="K50" s="57">
        <v>30</v>
      </c>
      <c r="L50" s="57">
        <v>25</v>
      </c>
      <c r="M50" s="57">
        <v>32</v>
      </c>
      <c r="N50" s="108">
        <f t="shared" si="14"/>
        <v>405</v>
      </c>
      <c r="O50" s="48">
        <f t="shared" si="15"/>
        <v>54</v>
      </c>
      <c r="P50" s="108" t="str">
        <f t="shared" si="25"/>
        <v>PASS</v>
      </c>
      <c r="Q50" s="108" t="str">
        <f t="shared" si="16"/>
        <v>SECOND CLASS</v>
      </c>
      <c r="R50" s="49">
        <f t="shared" si="17"/>
        <v>0</v>
      </c>
      <c r="S50" s="49">
        <f t="shared" si="18"/>
        <v>0</v>
      </c>
      <c r="T50" s="108"/>
      <c r="U50" s="50"/>
      <c r="V50" s="50"/>
      <c r="W50" s="50"/>
      <c r="X50" s="50"/>
      <c r="Y50" s="50"/>
      <c r="Z50" s="50"/>
      <c r="AA50" s="50"/>
      <c r="AB50" s="50"/>
      <c r="AC50" s="50"/>
      <c r="AD50" s="108">
        <f t="shared" si="13"/>
        <v>0</v>
      </c>
      <c r="AE50" s="108">
        <f t="shared" si="19"/>
        <v>405</v>
      </c>
      <c r="AF50" s="39"/>
      <c r="AG50" s="48">
        <f t="shared" si="20"/>
        <v>27</v>
      </c>
      <c r="AH50" s="108" t="str">
        <f t="shared" si="21"/>
        <v>FAIL</v>
      </c>
      <c r="AI50" s="108" t="str">
        <f t="shared" si="22"/>
        <v>FAIL</v>
      </c>
      <c r="AJ50" s="108">
        <f t="shared" si="23"/>
        <v>0</v>
      </c>
      <c r="AK50" s="108">
        <f t="shared" si="24"/>
        <v>0</v>
      </c>
      <c r="AL50" s="27"/>
      <c r="AM50" s="27"/>
      <c r="AN50" s="27"/>
    </row>
    <row r="51" spans="1:40" ht="21.95" customHeight="1">
      <c r="A51" s="108">
        <v>49</v>
      </c>
      <c r="B51" s="108" t="s">
        <v>174</v>
      </c>
      <c r="C51" s="39" t="s">
        <v>247</v>
      </c>
      <c r="D51" s="108">
        <v>48</v>
      </c>
      <c r="E51" s="58">
        <v>33</v>
      </c>
      <c r="F51" s="59">
        <v>10</v>
      </c>
      <c r="G51" s="59">
        <v>53</v>
      </c>
      <c r="H51" s="59">
        <v>57</v>
      </c>
      <c r="I51" s="57">
        <v>45</v>
      </c>
      <c r="J51" s="57">
        <v>53</v>
      </c>
      <c r="K51" s="57">
        <v>35</v>
      </c>
      <c r="L51" s="57">
        <v>30</v>
      </c>
      <c r="M51" s="57">
        <v>38</v>
      </c>
      <c r="N51" s="108">
        <f t="shared" si="14"/>
        <v>402</v>
      </c>
      <c r="O51" s="48">
        <f t="shared" si="15"/>
        <v>53.6</v>
      </c>
      <c r="P51" s="108" t="str">
        <f t="shared" si="25"/>
        <v>FAIL</v>
      </c>
      <c r="Q51" s="108" t="str">
        <f t="shared" si="16"/>
        <v>FAIL</v>
      </c>
      <c r="R51" s="49">
        <f t="shared" si="17"/>
        <v>0</v>
      </c>
      <c r="S51" s="49">
        <f t="shared" si="18"/>
        <v>1</v>
      </c>
      <c r="T51" s="108"/>
      <c r="U51" s="50"/>
      <c r="V51" s="50"/>
      <c r="W51" s="50"/>
      <c r="X51" s="50"/>
      <c r="Y51" s="50"/>
      <c r="Z51" s="50"/>
      <c r="AA51" s="50"/>
      <c r="AB51" s="50"/>
      <c r="AC51" s="50"/>
      <c r="AD51" s="108">
        <f t="shared" si="13"/>
        <v>0</v>
      </c>
      <c r="AE51" s="108">
        <f t="shared" si="19"/>
        <v>402</v>
      </c>
      <c r="AF51" s="39"/>
      <c r="AG51" s="48">
        <f t="shared" si="20"/>
        <v>26.8</v>
      </c>
      <c r="AH51" s="108" t="str">
        <f t="shared" si="21"/>
        <v>FAIL</v>
      </c>
      <c r="AI51" s="108" t="str">
        <f t="shared" si="22"/>
        <v>FAIL</v>
      </c>
      <c r="AJ51" s="108">
        <f t="shared" si="23"/>
        <v>0</v>
      </c>
      <c r="AK51" s="108">
        <f t="shared" si="24"/>
        <v>0</v>
      </c>
      <c r="AL51" s="27"/>
      <c r="AM51" s="27"/>
      <c r="AN51" s="27"/>
    </row>
    <row r="52" spans="1:40" ht="21.95" customHeight="1">
      <c r="A52" s="108">
        <v>43</v>
      </c>
      <c r="B52" s="108" t="s">
        <v>169</v>
      </c>
      <c r="C52" s="39" t="s">
        <v>241</v>
      </c>
      <c r="D52" s="108">
        <v>47</v>
      </c>
      <c r="E52" s="58">
        <v>32</v>
      </c>
      <c r="F52" s="59">
        <v>35</v>
      </c>
      <c r="G52" s="59">
        <v>43</v>
      </c>
      <c r="H52" s="59">
        <v>59</v>
      </c>
      <c r="I52" s="57">
        <v>49</v>
      </c>
      <c r="J52" s="57">
        <v>46</v>
      </c>
      <c r="K52" s="57">
        <v>28</v>
      </c>
      <c r="L52" s="57">
        <v>30</v>
      </c>
      <c r="M52" s="57">
        <v>32</v>
      </c>
      <c r="N52" s="108">
        <f t="shared" si="14"/>
        <v>401</v>
      </c>
      <c r="O52" s="48">
        <f t="shared" si="15"/>
        <v>53.466666666666669</v>
      </c>
      <c r="P52" s="108" t="str">
        <f t="shared" si="25"/>
        <v>PASS</v>
      </c>
      <c r="Q52" s="108" t="str">
        <f t="shared" si="16"/>
        <v>SECOND CLASS</v>
      </c>
      <c r="R52" s="49">
        <f t="shared" si="17"/>
        <v>0</v>
      </c>
      <c r="S52" s="49">
        <f t="shared" si="18"/>
        <v>0</v>
      </c>
      <c r="T52" s="108"/>
      <c r="U52" s="50"/>
      <c r="V52" s="50"/>
      <c r="W52" s="50"/>
      <c r="X52" s="50"/>
      <c r="Y52" s="50"/>
      <c r="Z52" s="50"/>
      <c r="AA52" s="50"/>
      <c r="AB52" s="50"/>
      <c r="AC52" s="50"/>
      <c r="AD52" s="108">
        <f t="shared" si="13"/>
        <v>0</v>
      </c>
      <c r="AE52" s="108">
        <f t="shared" si="19"/>
        <v>401</v>
      </c>
      <c r="AF52" s="39"/>
      <c r="AG52" s="48">
        <f t="shared" si="20"/>
        <v>26.733333333333334</v>
      </c>
      <c r="AH52" s="108" t="str">
        <f t="shared" si="21"/>
        <v>FAIL</v>
      </c>
      <c r="AI52" s="108" t="str">
        <f t="shared" si="22"/>
        <v>FAIL</v>
      </c>
      <c r="AJ52" s="108">
        <f t="shared" si="23"/>
        <v>0</v>
      </c>
      <c r="AK52" s="108">
        <f t="shared" si="24"/>
        <v>0</v>
      </c>
      <c r="AL52" s="27"/>
      <c r="AM52" s="27"/>
      <c r="AN52" s="27"/>
    </row>
    <row r="53" spans="1:40" ht="21.95" customHeight="1">
      <c r="A53" s="108">
        <v>51</v>
      </c>
      <c r="B53" s="108" t="s">
        <v>176</v>
      </c>
      <c r="C53" s="67" t="s">
        <v>249</v>
      </c>
      <c r="D53" s="108">
        <v>41</v>
      </c>
      <c r="E53" s="58">
        <v>42</v>
      </c>
      <c r="F53" s="59">
        <v>35</v>
      </c>
      <c r="G53" s="59">
        <v>40</v>
      </c>
      <c r="H53" s="59">
        <v>52</v>
      </c>
      <c r="I53" s="57">
        <v>43</v>
      </c>
      <c r="J53" s="57">
        <v>31</v>
      </c>
      <c r="K53" s="57">
        <v>40</v>
      </c>
      <c r="L53" s="57">
        <v>39</v>
      </c>
      <c r="M53" s="57">
        <v>38</v>
      </c>
      <c r="N53" s="108">
        <f t="shared" si="14"/>
        <v>401</v>
      </c>
      <c r="O53" s="48">
        <f t="shared" si="15"/>
        <v>53.466666666666669</v>
      </c>
      <c r="P53" s="108" t="str">
        <f t="shared" si="25"/>
        <v>FAIL</v>
      </c>
      <c r="Q53" s="108" t="str">
        <f t="shared" si="16"/>
        <v>FAIL</v>
      </c>
      <c r="R53" s="49">
        <f t="shared" si="17"/>
        <v>1</v>
      </c>
      <c r="S53" s="49">
        <f t="shared" si="18"/>
        <v>0</v>
      </c>
      <c r="T53" s="108"/>
      <c r="U53" s="50"/>
      <c r="V53" s="50"/>
      <c r="W53" s="50"/>
      <c r="X53" s="50"/>
      <c r="Y53" s="50"/>
      <c r="Z53" s="50"/>
      <c r="AA53" s="50"/>
      <c r="AB53" s="50"/>
      <c r="AC53" s="50"/>
      <c r="AD53" s="108">
        <f t="shared" si="13"/>
        <v>0</v>
      </c>
      <c r="AE53" s="108">
        <f t="shared" si="19"/>
        <v>401</v>
      </c>
      <c r="AF53" s="39"/>
      <c r="AG53" s="48">
        <f t="shared" si="20"/>
        <v>26.733333333333334</v>
      </c>
      <c r="AH53" s="108" t="str">
        <f t="shared" si="21"/>
        <v>FAIL</v>
      </c>
      <c r="AI53" s="108" t="str">
        <f t="shared" si="22"/>
        <v>FAIL</v>
      </c>
      <c r="AJ53" s="108">
        <f t="shared" si="23"/>
        <v>0</v>
      </c>
      <c r="AK53" s="108">
        <f t="shared" si="24"/>
        <v>0</v>
      </c>
      <c r="AL53" s="27"/>
      <c r="AM53" s="27"/>
      <c r="AN53" s="27"/>
    </row>
    <row r="54" spans="1:40" ht="21.95" customHeight="1">
      <c r="A54" s="108">
        <v>10</v>
      </c>
      <c r="B54" s="108" t="s">
        <v>141</v>
      </c>
      <c r="C54" s="39" t="s">
        <v>205</v>
      </c>
      <c r="D54" s="108">
        <v>44</v>
      </c>
      <c r="E54" s="58">
        <v>28</v>
      </c>
      <c r="F54" s="59">
        <v>32</v>
      </c>
      <c r="G54" s="59">
        <v>51</v>
      </c>
      <c r="H54" s="59">
        <v>52</v>
      </c>
      <c r="I54" s="57">
        <v>42</v>
      </c>
      <c r="J54" s="57">
        <v>47</v>
      </c>
      <c r="K54" s="57">
        <v>26</v>
      </c>
      <c r="L54" s="57">
        <v>29</v>
      </c>
      <c r="M54" s="57">
        <v>44</v>
      </c>
      <c r="N54" s="108">
        <f t="shared" si="14"/>
        <v>395</v>
      </c>
      <c r="O54" s="48">
        <f t="shared" si="15"/>
        <v>52.666666666666664</v>
      </c>
      <c r="P54" s="108" t="str">
        <f t="shared" si="25"/>
        <v>PASS</v>
      </c>
      <c r="Q54" s="108" t="str">
        <f t="shared" si="16"/>
        <v>SECOND CLASS</v>
      </c>
      <c r="R54" s="49">
        <f t="shared" si="17"/>
        <v>0</v>
      </c>
      <c r="S54" s="49">
        <f t="shared" si="18"/>
        <v>0</v>
      </c>
      <c r="T54" s="108"/>
      <c r="U54" s="50"/>
      <c r="V54" s="50"/>
      <c r="W54" s="50"/>
      <c r="X54" s="50"/>
      <c r="Y54" s="50"/>
      <c r="Z54" s="50"/>
      <c r="AA54" s="50"/>
      <c r="AB54" s="50"/>
      <c r="AC54" s="50"/>
      <c r="AD54" s="108">
        <f t="shared" si="13"/>
        <v>0</v>
      </c>
      <c r="AE54" s="108">
        <f t="shared" si="19"/>
        <v>395</v>
      </c>
      <c r="AF54" s="39"/>
      <c r="AG54" s="48">
        <f t="shared" si="20"/>
        <v>26.333333333333332</v>
      </c>
      <c r="AH54" s="108" t="str">
        <f t="shared" si="21"/>
        <v>FAIL</v>
      </c>
      <c r="AI54" s="108" t="str">
        <f t="shared" si="22"/>
        <v>FAIL</v>
      </c>
      <c r="AJ54" s="108">
        <f t="shared" si="23"/>
        <v>0</v>
      </c>
      <c r="AK54" s="108">
        <f t="shared" si="24"/>
        <v>0</v>
      </c>
      <c r="AL54" s="26"/>
      <c r="AM54" s="27"/>
      <c r="AN54" s="27"/>
    </row>
    <row r="55" spans="1:40" ht="21.95" customHeight="1">
      <c r="A55" s="108">
        <v>27</v>
      </c>
      <c r="B55" s="108" t="s">
        <v>153</v>
      </c>
      <c r="C55" s="39" t="s">
        <v>225</v>
      </c>
      <c r="D55" s="108">
        <v>40</v>
      </c>
      <c r="E55" s="58">
        <v>35</v>
      </c>
      <c r="F55" s="59">
        <v>20</v>
      </c>
      <c r="G55" s="59">
        <v>52</v>
      </c>
      <c r="H55" s="59">
        <v>55</v>
      </c>
      <c r="I55" s="57">
        <v>55</v>
      </c>
      <c r="J55" s="57">
        <v>49</v>
      </c>
      <c r="K55" s="57">
        <v>37</v>
      </c>
      <c r="L55" s="57">
        <v>22</v>
      </c>
      <c r="M55" s="57">
        <v>29</v>
      </c>
      <c r="N55" s="108">
        <f t="shared" si="14"/>
        <v>394</v>
      </c>
      <c r="O55" s="48">
        <f t="shared" si="15"/>
        <v>52.533333333333331</v>
      </c>
      <c r="P55" s="108" t="str">
        <f t="shared" si="25"/>
        <v>PASS</v>
      </c>
      <c r="Q55" s="108" t="str">
        <f t="shared" si="16"/>
        <v>SECOND CLASS</v>
      </c>
      <c r="R55" s="49">
        <f t="shared" si="17"/>
        <v>0</v>
      </c>
      <c r="S55" s="49">
        <f t="shared" si="18"/>
        <v>0</v>
      </c>
      <c r="T55" s="108"/>
      <c r="U55" s="50"/>
      <c r="V55" s="50"/>
      <c r="W55" s="50"/>
      <c r="X55" s="50"/>
      <c r="Y55" s="50"/>
      <c r="Z55" s="50"/>
      <c r="AA55" s="50"/>
      <c r="AB55" s="50"/>
      <c r="AC55" s="50"/>
      <c r="AD55" s="108">
        <f t="shared" si="13"/>
        <v>0</v>
      </c>
      <c r="AE55" s="108">
        <f t="shared" si="19"/>
        <v>394</v>
      </c>
      <c r="AF55" s="39"/>
      <c r="AG55" s="48">
        <f t="shared" si="20"/>
        <v>26.266666666666666</v>
      </c>
      <c r="AH55" s="108" t="str">
        <f t="shared" si="21"/>
        <v>FAIL</v>
      </c>
      <c r="AI55" s="108" t="str">
        <f t="shared" si="22"/>
        <v>FAIL</v>
      </c>
      <c r="AJ55" s="108">
        <f t="shared" si="23"/>
        <v>0</v>
      </c>
      <c r="AK55" s="108">
        <f t="shared" si="24"/>
        <v>0</v>
      </c>
      <c r="AL55" s="27"/>
      <c r="AM55" s="27"/>
      <c r="AN55" s="27"/>
    </row>
    <row r="56" spans="1:40" ht="21.95" customHeight="1">
      <c r="A56" s="108">
        <v>12</v>
      </c>
      <c r="B56" s="108" t="s">
        <v>143</v>
      </c>
      <c r="C56" s="39" t="s">
        <v>207</v>
      </c>
      <c r="D56" s="108">
        <v>43</v>
      </c>
      <c r="E56" s="58">
        <v>33</v>
      </c>
      <c r="F56" s="59">
        <v>30</v>
      </c>
      <c r="G56" s="59">
        <v>57</v>
      </c>
      <c r="H56" s="59">
        <v>50</v>
      </c>
      <c r="I56" s="57">
        <v>44</v>
      </c>
      <c r="J56" s="57">
        <v>58</v>
      </c>
      <c r="K56" s="57">
        <v>23</v>
      </c>
      <c r="L56" s="57">
        <v>20</v>
      </c>
      <c r="M56" s="57">
        <v>34</v>
      </c>
      <c r="N56" s="108">
        <f t="shared" si="14"/>
        <v>392</v>
      </c>
      <c r="O56" s="48">
        <f t="shared" si="15"/>
        <v>52.266666666666666</v>
      </c>
      <c r="P56" s="108" t="str">
        <f t="shared" si="25"/>
        <v>PASS</v>
      </c>
      <c r="Q56" s="108" t="str">
        <f t="shared" si="16"/>
        <v>SECOND CLASS</v>
      </c>
      <c r="R56" s="49">
        <f t="shared" si="17"/>
        <v>0</v>
      </c>
      <c r="S56" s="49">
        <f t="shared" si="18"/>
        <v>0</v>
      </c>
      <c r="T56" s="108"/>
      <c r="U56" s="50"/>
      <c r="V56" s="50"/>
      <c r="W56" s="50"/>
      <c r="X56" s="50"/>
      <c r="Y56" s="50"/>
      <c r="Z56" s="50"/>
      <c r="AA56" s="50"/>
      <c r="AB56" s="50"/>
      <c r="AC56" s="50"/>
      <c r="AD56" s="108">
        <f t="shared" si="13"/>
        <v>0</v>
      </c>
      <c r="AE56" s="108">
        <f t="shared" si="19"/>
        <v>392</v>
      </c>
      <c r="AF56" s="39"/>
      <c r="AG56" s="48">
        <f t="shared" si="20"/>
        <v>26.133333333333333</v>
      </c>
      <c r="AH56" s="108" t="str">
        <f t="shared" si="21"/>
        <v>FAIL</v>
      </c>
      <c r="AI56" s="108" t="str">
        <f t="shared" si="22"/>
        <v>FAIL</v>
      </c>
      <c r="AJ56" s="108">
        <f t="shared" si="23"/>
        <v>0</v>
      </c>
      <c r="AK56" s="108">
        <f t="shared" si="24"/>
        <v>0</v>
      </c>
      <c r="AL56" s="26"/>
      <c r="AM56" s="27"/>
      <c r="AN56" s="27"/>
    </row>
    <row r="57" spans="1:40" ht="21.95" customHeight="1">
      <c r="A57" s="108">
        <v>17</v>
      </c>
      <c r="B57" s="108" t="s">
        <v>187</v>
      </c>
      <c r="C57" s="39" t="s">
        <v>213</v>
      </c>
      <c r="D57" s="108">
        <v>51</v>
      </c>
      <c r="E57" s="56">
        <v>38</v>
      </c>
      <c r="F57" s="57">
        <v>25</v>
      </c>
      <c r="G57" s="57">
        <v>47</v>
      </c>
      <c r="H57" s="57">
        <v>52</v>
      </c>
      <c r="I57" s="57">
        <v>42</v>
      </c>
      <c r="J57" s="57">
        <v>52</v>
      </c>
      <c r="K57" s="57">
        <v>25</v>
      </c>
      <c r="L57" s="57">
        <v>25</v>
      </c>
      <c r="M57" s="57">
        <v>30</v>
      </c>
      <c r="N57" s="108">
        <f t="shared" si="14"/>
        <v>387</v>
      </c>
      <c r="O57" s="48">
        <f t="shared" si="15"/>
        <v>51.6</v>
      </c>
      <c r="P57" s="108" t="str">
        <f t="shared" si="25"/>
        <v>PASS</v>
      </c>
      <c r="Q57" s="108" t="str">
        <f t="shared" si="16"/>
        <v>SECOND CLASS</v>
      </c>
      <c r="R57" s="49">
        <f t="shared" si="17"/>
        <v>0</v>
      </c>
      <c r="S57" s="49">
        <f t="shared" si="18"/>
        <v>0</v>
      </c>
      <c r="T57" s="108"/>
      <c r="U57" s="50"/>
      <c r="V57" s="50"/>
      <c r="W57" s="50"/>
      <c r="X57" s="50"/>
      <c r="Y57" s="50"/>
      <c r="Z57" s="50"/>
      <c r="AA57" s="50"/>
      <c r="AB57" s="50"/>
      <c r="AC57" s="50"/>
      <c r="AD57" s="108">
        <f t="shared" si="13"/>
        <v>0</v>
      </c>
      <c r="AE57" s="108">
        <f t="shared" si="19"/>
        <v>387</v>
      </c>
      <c r="AF57" s="39"/>
      <c r="AG57" s="48">
        <f t="shared" si="20"/>
        <v>25.8</v>
      </c>
      <c r="AH57" s="108" t="str">
        <f t="shared" si="21"/>
        <v>FAIL</v>
      </c>
      <c r="AI57" s="108" t="str">
        <f t="shared" si="22"/>
        <v>FAIL</v>
      </c>
      <c r="AJ57" s="108">
        <f t="shared" si="23"/>
        <v>0</v>
      </c>
      <c r="AK57" s="108">
        <f t="shared" si="24"/>
        <v>0</v>
      </c>
      <c r="AL57" s="27"/>
      <c r="AM57" s="27"/>
      <c r="AN57" s="27"/>
    </row>
    <row r="58" spans="1:40" ht="21.95" customHeight="1">
      <c r="A58" s="108">
        <v>3</v>
      </c>
      <c r="B58" s="108" t="s">
        <v>136</v>
      </c>
      <c r="C58" s="39" t="s">
        <v>196</v>
      </c>
      <c r="D58" s="108">
        <v>40</v>
      </c>
      <c r="E58" s="56">
        <v>32</v>
      </c>
      <c r="F58" s="57">
        <v>25</v>
      </c>
      <c r="G58" s="57">
        <v>47</v>
      </c>
      <c r="H58" s="57">
        <v>57</v>
      </c>
      <c r="I58" s="57">
        <v>47</v>
      </c>
      <c r="J58" s="57">
        <v>53</v>
      </c>
      <c r="K58" s="57">
        <v>26</v>
      </c>
      <c r="L58" s="57">
        <v>25</v>
      </c>
      <c r="M58" s="57">
        <v>33</v>
      </c>
      <c r="N58" s="108">
        <f t="shared" si="14"/>
        <v>385</v>
      </c>
      <c r="O58" s="48">
        <f t="shared" si="15"/>
        <v>51.333333333333336</v>
      </c>
      <c r="P58" s="108" t="str">
        <f t="shared" si="25"/>
        <v>PASS</v>
      </c>
      <c r="Q58" s="108" t="str">
        <f t="shared" si="16"/>
        <v>SECOND CLASS</v>
      </c>
      <c r="R58" s="49">
        <f t="shared" si="17"/>
        <v>0</v>
      </c>
      <c r="S58" s="49">
        <f t="shared" si="18"/>
        <v>0</v>
      </c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>
        <f t="shared" si="13"/>
        <v>0</v>
      </c>
      <c r="AE58" s="108">
        <f t="shared" si="19"/>
        <v>385</v>
      </c>
      <c r="AF58" s="108"/>
      <c r="AG58" s="48">
        <f t="shared" si="20"/>
        <v>25.666666666666668</v>
      </c>
      <c r="AH58" s="108" t="str">
        <f t="shared" si="21"/>
        <v>FAIL</v>
      </c>
      <c r="AI58" s="108" t="str">
        <f t="shared" si="22"/>
        <v>FAIL</v>
      </c>
      <c r="AJ58" s="108">
        <f t="shared" si="23"/>
        <v>0</v>
      </c>
      <c r="AK58" s="108">
        <f t="shared" si="24"/>
        <v>0</v>
      </c>
      <c r="AL58" s="27"/>
      <c r="AM58" s="27"/>
      <c r="AN58" s="27"/>
    </row>
    <row r="59" spans="1:40" ht="21.95" customHeight="1">
      <c r="A59" s="108">
        <v>2</v>
      </c>
      <c r="B59" s="108" t="s">
        <v>135</v>
      </c>
      <c r="C59" s="39" t="s">
        <v>195</v>
      </c>
      <c r="D59" s="108">
        <v>45</v>
      </c>
      <c r="E59" s="56">
        <v>28</v>
      </c>
      <c r="F59" s="57">
        <v>30</v>
      </c>
      <c r="G59" s="57">
        <v>51</v>
      </c>
      <c r="H59" s="57">
        <v>45</v>
      </c>
      <c r="I59" s="57">
        <v>40</v>
      </c>
      <c r="J59" s="57">
        <v>40</v>
      </c>
      <c r="K59" s="57">
        <v>25</v>
      </c>
      <c r="L59" s="57">
        <v>40</v>
      </c>
      <c r="M59" s="57">
        <v>37</v>
      </c>
      <c r="N59" s="108">
        <f t="shared" si="14"/>
        <v>381</v>
      </c>
      <c r="O59" s="48">
        <f t="shared" si="15"/>
        <v>50.8</v>
      </c>
      <c r="P59" s="108" t="str">
        <f t="shared" si="25"/>
        <v>PASS</v>
      </c>
      <c r="Q59" s="108" t="str">
        <f t="shared" si="16"/>
        <v>SECOND CLASS</v>
      </c>
      <c r="R59" s="49">
        <f t="shared" si="17"/>
        <v>0</v>
      </c>
      <c r="S59" s="49">
        <f t="shared" si="18"/>
        <v>0</v>
      </c>
      <c r="T59" s="108"/>
      <c r="U59" s="108"/>
      <c r="V59" s="50"/>
      <c r="W59" s="50"/>
      <c r="X59" s="50"/>
      <c r="Y59" s="50"/>
      <c r="Z59" s="50"/>
      <c r="AA59" s="50"/>
      <c r="AB59" s="50"/>
      <c r="AC59" s="50"/>
      <c r="AD59" s="108">
        <f t="shared" si="13"/>
        <v>0</v>
      </c>
      <c r="AE59" s="108">
        <f t="shared" si="19"/>
        <v>381</v>
      </c>
      <c r="AF59" s="39"/>
      <c r="AG59" s="48">
        <f t="shared" si="20"/>
        <v>25.4</v>
      </c>
      <c r="AH59" s="108" t="str">
        <f t="shared" si="21"/>
        <v>FAIL</v>
      </c>
      <c r="AI59" s="108" t="str">
        <f t="shared" si="22"/>
        <v>FAIL</v>
      </c>
      <c r="AJ59" s="108">
        <f t="shared" si="23"/>
        <v>0</v>
      </c>
      <c r="AK59" s="108">
        <f t="shared" si="24"/>
        <v>0</v>
      </c>
      <c r="AL59" s="27"/>
      <c r="AM59" s="27"/>
      <c r="AN59" s="27"/>
    </row>
    <row r="60" spans="1:40" ht="21.95" customHeight="1">
      <c r="A60" s="108">
        <v>57</v>
      </c>
      <c r="B60" s="108" t="s">
        <v>191</v>
      </c>
      <c r="C60" s="39" t="s">
        <v>255</v>
      </c>
      <c r="D60" s="108">
        <v>42</v>
      </c>
      <c r="E60" s="58">
        <v>35</v>
      </c>
      <c r="F60" s="59">
        <v>29</v>
      </c>
      <c r="G60" s="59">
        <v>43</v>
      </c>
      <c r="H60" s="59">
        <v>58</v>
      </c>
      <c r="I60" s="57">
        <v>43</v>
      </c>
      <c r="J60" s="57">
        <v>50</v>
      </c>
      <c r="K60" s="57">
        <v>25</v>
      </c>
      <c r="L60" s="57">
        <v>20</v>
      </c>
      <c r="M60" s="57">
        <v>33</v>
      </c>
      <c r="N60" s="108">
        <f t="shared" si="14"/>
        <v>378</v>
      </c>
      <c r="O60" s="48">
        <f t="shared" si="15"/>
        <v>50.4</v>
      </c>
      <c r="P60" s="108" t="str">
        <f t="shared" si="25"/>
        <v>PASS</v>
      </c>
      <c r="Q60" s="108" t="str">
        <f t="shared" si="16"/>
        <v>SECOND CLASS</v>
      </c>
      <c r="R60" s="49">
        <f t="shared" si="17"/>
        <v>0</v>
      </c>
      <c r="S60" s="49">
        <f t="shared" si="18"/>
        <v>0</v>
      </c>
      <c r="T60" s="108"/>
      <c r="U60" s="50"/>
      <c r="V60" s="50"/>
      <c r="W60" s="50"/>
      <c r="X60" s="50"/>
      <c r="Y60" s="50"/>
      <c r="Z60" s="50"/>
      <c r="AA60" s="50"/>
      <c r="AB60" s="50"/>
      <c r="AC60" s="50"/>
      <c r="AD60" s="108">
        <f t="shared" si="13"/>
        <v>0</v>
      </c>
      <c r="AE60" s="108">
        <f t="shared" si="19"/>
        <v>378</v>
      </c>
      <c r="AF60" s="39"/>
      <c r="AG60" s="48">
        <f t="shared" si="20"/>
        <v>25.2</v>
      </c>
      <c r="AH60" s="108" t="str">
        <f t="shared" si="21"/>
        <v>FAIL</v>
      </c>
      <c r="AI60" s="108" t="str">
        <f t="shared" si="22"/>
        <v>FAIL</v>
      </c>
      <c r="AJ60" s="108">
        <f t="shared" si="23"/>
        <v>0</v>
      </c>
      <c r="AK60" s="108">
        <f t="shared" si="24"/>
        <v>0</v>
      </c>
      <c r="AL60" s="27"/>
      <c r="AM60" s="27"/>
      <c r="AN60" s="27"/>
    </row>
    <row r="61" spans="1:40" ht="21.95" customHeight="1">
      <c r="A61" s="108">
        <v>5</v>
      </c>
      <c r="B61" s="108" t="s">
        <v>138</v>
      </c>
      <c r="C61" s="39" t="s">
        <v>198</v>
      </c>
      <c r="D61" s="108">
        <v>32</v>
      </c>
      <c r="E61" s="58">
        <v>35</v>
      </c>
      <c r="F61" s="59">
        <v>35</v>
      </c>
      <c r="G61" s="59">
        <v>27</v>
      </c>
      <c r="H61" s="59">
        <v>42</v>
      </c>
      <c r="I61" s="57">
        <v>45</v>
      </c>
      <c r="J61" s="57">
        <v>40</v>
      </c>
      <c r="K61" s="57">
        <v>32</v>
      </c>
      <c r="L61" s="57">
        <v>17</v>
      </c>
      <c r="M61" s="57">
        <v>36</v>
      </c>
      <c r="N61" s="108">
        <f t="shared" si="14"/>
        <v>341</v>
      </c>
      <c r="O61" s="48">
        <f t="shared" si="15"/>
        <v>45.466666666666669</v>
      </c>
      <c r="P61" s="108" t="str">
        <f t="shared" si="25"/>
        <v>FAIL</v>
      </c>
      <c r="Q61" s="108" t="str">
        <f t="shared" si="16"/>
        <v>FAIL</v>
      </c>
      <c r="R61" s="49">
        <f t="shared" si="17"/>
        <v>2</v>
      </c>
      <c r="S61" s="49">
        <f t="shared" si="18"/>
        <v>1</v>
      </c>
      <c r="T61" s="108"/>
      <c r="U61" s="50"/>
      <c r="V61" s="50"/>
      <c r="W61" s="50"/>
      <c r="X61" s="50"/>
      <c r="Y61" s="50"/>
      <c r="Z61" s="50"/>
      <c r="AA61" s="50"/>
      <c r="AB61" s="50"/>
      <c r="AC61" s="50"/>
      <c r="AD61" s="108">
        <f t="shared" si="13"/>
        <v>0</v>
      </c>
      <c r="AE61" s="108">
        <f t="shared" si="19"/>
        <v>341</v>
      </c>
      <c r="AF61" s="39"/>
      <c r="AG61" s="48">
        <f t="shared" si="20"/>
        <v>22.733333333333334</v>
      </c>
      <c r="AH61" s="108" t="str">
        <f t="shared" si="21"/>
        <v>FAIL</v>
      </c>
      <c r="AI61" s="108" t="str">
        <f t="shared" si="22"/>
        <v>FAIL</v>
      </c>
      <c r="AJ61" s="108">
        <f t="shared" si="23"/>
        <v>0</v>
      </c>
      <c r="AK61" s="108">
        <f t="shared" si="24"/>
        <v>0</v>
      </c>
      <c r="AL61" s="27"/>
      <c r="AM61" s="27"/>
      <c r="AN61" s="27"/>
    </row>
    <row r="62" spans="1:40" ht="21.95" customHeight="1">
      <c r="A62" s="108">
        <v>39</v>
      </c>
      <c r="B62" s="108" t="s">
        <v>165</v>
      </c>
      <c r="C62" s="39" t="s">
        <v>237</v>
      </c>
      <c r="D62" s="108">
        <v>29</v>
      </c>
      <c r="E62" s="59" t="s">
        <v>261</v>
      </c>
      <c r="F62" s="59" t="s">
        <v>261</v>
      </c>
      <c r="G62" s="59">
        <v>40</v>
      </c>
      <c r="H62" s="59">
        <v>33</v>
      </c>
      <c r="I62" s="57">
        <v>32</v>
      </c>
      <c r="J62" s="57" t="s">
        <v>261</v>
      </c>
      <c r="K62" s="57" t="s">
        <v>261</v>
      </c>
      <c r="L62" s="57" t="s">
        <v>261</v>
      </c>
      <c r="M62" s="57">
        <v>39</v>
      </c>
      <c r="N62" s="108">
        <f t="shared" si="14"/>
        <v>173</v>
      </c>
      <c r="O62" s="48">
        <f t="shared" si="15"/>
        <v>23.066666666666666</v>
      </c>
      <c r="P62" s="108" t="str">
        <f t="shared" si="25"/>
        <v>FAIL</v>
      </c>
      <c r="Q62" s="108" t="str">
        <f t="shared" si="16"/>
        <v>FAIL</v>
      </c>
      <c r="R62" s="49">
        <f t="shared" si="17"/>
        <v>4</v>
      </c>
      <c r="S62" s="49">
        <f t="shared" si="18"/>
        <v>4</v>
      </c>
      <c r="T62" s="108"/>
      <c r="U62" s="50"/>
      <c r="V62" s="50"/>
      <c r="W62" s="50"/>
      <c r="X62" s="50"/>
      <c r="Y62" s="50"/>
      <c r="Z62" s="50"/>
      <c r="AA62" s="50"/>
      <c r="AB62" s="50"/>
      <c r="AC62" s="50"/>
      <c r="AD62" s="108">
        <f t="shared" si="13"/>
        <v>0</v>
      </c>
      <c r="AE62" s="108">
        <f t="shared" si="19"/>
        <v>173</v>
      </c>
      <c r="AF62" s="39"/>
      <c r="AG62" s="48">
        <f t="shared" si="20"/>
        <v>11.533333333333333</v>
      </c>
      <c r="AH62" s="108" t="str">
        <f t="shared" si="21"/>
        <v>FAIL</v>
      </c>
      <c r="AI62" s="108" t="str">
        <f t="shared" si="22"/>
        <v>FAIL</v>
      </c>
      <c r="AJ62" s="108">
        <f t="shared" si="23"/>
        <v>0</v>
      </c>
      <c r="AK62" s="108">
        <f t="shared" si="24"/>
        <v>0</v>
      </c>
      <c r="AL62" s="27"/>
      <c r="AM62" s="27"/>
      <c r="AN62" s="27"/>
    </row>
    <row r="63" spans="1:40" ht="21.95" customHeight="1">
      <c r="A63" s="26"/>
      <c r="B63" s="32"/>
      <c r="C63" s="33"/>
      <c r="D63" s="34"/>
      <c r="E63" s="34"/>
      <c r="F63" s="34"/>
      <c r="G63" s="34"/>
      <c r="H63" s="34"/>
      <c r="I63" s="35"/>
      <c r="J63" s="35"/>
      <c r="K63" s="35"/>
      <c r="L63" s="35"/>
      <c r="M63" s="35"/>
      <c r="N63" s="26"/>
      <c r="O63" s="28"/>
      <c r="P63" s="26"/>
      <c r="Q63" s="26"/>
      <c r="R63" s="36"/>
      <c r="S63" s="36"/>
      <c r="T63" s="26"/>
      <c r="U63" s="29"/>
      <c r="V63" s="29"/>
      <c r="W63" s="29"/>
      <c r="X63" s="29"/>
      <c r="Y63" s="29"/>
      <c r="Z63" s="29"/>
      <c r="AA63" s="29"/>
      <c r="AB63" s="29"/>
      <c r="AC63" s="29"/>
      <c r="AD63" s="26"/>
      <c r="AE63" s="26"/>
      <c r="AF63" s="27"/>
      <c r="AG63" s="28"/>
      <c r="AH63" s="26"/>
      <c r="AI63" s="26"/>
      <c r="AJ63" s="26"/>
      <c r="AK63" s="26"/>
      <c r="AL63" s="27"/>
      <c r="AM63" s="27"/>
      <c r="AN63" s="27"/>
    </row>
    <row r="64" spans="1:40" ht="21.95" customHeight="1">
      <c r="A64" s="26"/>
      <c r="B64" s="32"/>
      <c r="C64" s="37"/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26"/>
      <c r="O64" s="28"/>
      <c r="P64" s="26"/>
      <c r="Q64" s="26"/>
      <c r="R64" s="36"/>
      <c r="S64" s="36"/>
      <c r="T64" s="26"/>
      <c r="U64" s="29"/>
      <c r="V64" s="29"/>
      <c r="W64" s="29"/>
      <c r="X64" s="29"/>
      <c r="Y64" s="29"/>
      <c r="Z64" s="29"/>
      <c r="AA64" s="29"/>
      <c r="AB64" s="29"/>
      <c r="AC64" s="29"/>
      <c r="AD64" s="26"/>
      <c r="AE64" s="26"/>
      <c r="AF64" s="27"/>
      <c r="AG64" s="28"/>
      <c r="AH64" s="26"/>
      <c r="AI64" s="26"/>
      <c r="AJ64" s="26"/>
      <c r="AK64" s="26"/>
      <c r="AL64" s="27"/>
      <c r="AM64" s="27"/>
      <c r="AN64" s="27"/>
    </row>
    <row r="65" spans="1:40" ht="21.95" customHeight="1">
      <c r="A65" s="26"/>
      <c r="B65" s="32"/>
      <c r="C65" s="37"/>
      <c r="D65" s="34"/>
      <c r="E65" s="35"/>
      <c r="F65" s="35"/>
      <c r="G65" s="35"/>
      <c r="H65" s="35"/>
      <c r="I65" s="35"/>
      <c r="J65" s="35"/>
      <c r="K65" s="35"/>
      <c r="L65" s="35"/>
      <c r="M65" s="35"/>
      <c r="N65" s="26"/>
      <c r="O65" s="28"/>
      <c r="P65" s="26"/>
      <c r="Q65" s="26"/>
      <c r="R65" s="36"/>
      <c r="S65" s="36"/>
      <c r="T65" s="26"/>
      <c r="U65" s="29"/>
      <c r="V65" s="29"/>
      <c r="W65" s="29"/>
      <c r="X65" s="29"/>
      <c r="Y65" s="29"/>
      <c r="Z65" s="29"/>
      <c r="AA65" s="29"/>
      <c r="AB65" s="29"/>
      <c r="AC65" s="29"/>
      <c r="AD65" s="26"/>
      <c r="AE65" s="26"/>
      <c r="AF65" s="27"/>
      <c r="AG65" s="28"/>
      <c r="AH65" s="26"/>
      <c r="AI65" s="26"/>
      <c r="AJ65" s="26"/>
      <c r="AK65" s="26"/>
      <c r="AL65" s="27"/>
      <c r="AM65" s="27"/>
      <c r="AN65" s="27"/>
    </row>
    <row r="66" spans="1:40" ht="21.95" customHeight="1">
      <c r="A66" s="26"/>
      <c r="B66" s="32"/>
      <c r="C66" s="33"/>
      <c r="D66" s="34"/>
      <c r="E66" s="34"/>
      <c r="F66" s="34"/>
      <c r="G66" s="34"/>
      <c r="H66" s="34"/>
      <c r="I66" s="35"/>
      <c r="J66" s="35"/>
      <c r="K66" s="35"/>
      <c r="L66" s="35"/>
      <c r="M66" s="35"/>
      <c r="N66" s="26"/>
      <c r="O66" s="28"/>
      <c r="P66" s="26"/>
      <c r="Q66" s="26"/>
      <c r="R66" s="36"/>
      <c r="S66" s="36"/>
      <c r="T66" s="26"/>
      <c r="U66" s="29"/>
      <c r="V66" s="29"/>
      <c r="W66" s="29"/>
      <c r="X66" s="29"/>
      <c r="Y66" s="29"/>
      <c r="Z66" s="29"/>
      <c r="AA66" s="29"/>
      <c r="AB66" s="29"/>
      <c r="AC66" s="29"/>
      <c r="AD66" s="26"/>
      <c r="AE66" s="26"/>
      <c r="AF66" s="27"/>
      <c r="AG66" s="28"/>
      <c r="AH66" s="26"/>
      <c r="AI66" s="26"/>
      <c r="AJ66" s="26"/>
      <c r="AK66" s="26"/>
      <c r="AL66" s="27"/>
      <c r="AM66" s="27"/>
      <c r="AN66" s="27"/>
    </row>
    <row r="67" spans="1:40" ht="21.95" customHeight="1">
      <c r="A67" s="26"/>
      <c r="B67" s="32"/>
      <c r="C67" s="33"/>
      <c r="D67" s="34"/>
      <c r="E67" s="35"/>
      <c r="F67" s="35"/>
      <c r="G67" s="35"/>
      <c r="H67" s="35"/>
      <c r="I67" s="35"/>
      <c r="J67" s="35"/>
      <c r="K67" s="35"/>
      <c r="L67" s="35"/>
      <c r="M67" s="35"/>
      <c r="N67" s="26"/>
      <c r="O67" s="28"/>
      <c r="P67" s="26"/>
      <c r="Q67" s="26"/>
      <c r="R67" s="36"/>
      <c r="S67" s="36"/>
      <c r="T67" s="26"/>
      <c r="U67" s="29"/>
      <c r="V67" s="29"/>
      <c r="W67" s="29"/>
      <c r="X67" s="29"/>
      <c r="Y67" s="29"/>
      <c r="Z67" s="29"/>
      <c r="AA67" s="29"/>
      <c r="AB67" s="29"/>
      <c r="AC67" s="29"/>
      <c r="AD67" s="26"/>
      <c r="AE67" s="26"/>
      <c r="AF67" s="27"/>
      <c r="AG67" s="28"/>
      <c r="AH67" s="26"/>
      <c r="AI67" s="26"/>
      <c r="AJ67" s="26"/>
      <c r="AK67" s="26"/>
      <c r="AL67" s="27"/>
      <c r="AM67" s="27"/>
      <c r="AN67" s="27"/>
    </row>
    <row r="68" spans="1:40" ht="21.95" customHeight="1">
      <c r="A68" s="26"/>
      <c r="B68" s="32"/>
      <c r="C68" s="37"/>
      <c r="D68" s="34"/>
      <c r="E68" s="34"/>
      <c r="F68" s="34"/>
      <c r="G68" s="34"/>
      <c r="H68" s="34"/>
      <c r="I68" s="35"/>
      <c r="J68" s="35"/>
      <c r="K68" s="35"/>
      <c r="L68" s="35"/>
      <c r="M68" s="35"/>
      <c r="N68" s="26"/>
      <c r="O68" s="28"/>
      <c r="P68" s="26"/>
      <c r="Q68" s="26"/>
      <c r="R68" s="36"/>
      <c r="S68" s="36"/>
      <c r="T68" s="26"/>
      <c r="U68" s="29"/>
      <c r="V68" s="29"/>
      <c r="W68" s="29"/>
      <c r="X68" s="29"/>
      <c r="Y68" s="29"/>
      <c r="Z68" s="29"/>
      <c r="AA68" s="29"/>
      <c r="AB68" s="29"/>
      <c r="AC68" s="29"/>
      <c r="AD68" s="26"/>
      <c r="AE68" s="26"/>
      <c r="AF68" s="27"/>
      <c r="AG68" s="28"/>
      <c r="AH68" s="26"/>
      <c r="AI68" s="26"/>
      <c r="AJ68" s="26"/>
      <c r="AK68" s="26"/>
      <c r="AL68" s="27"/>
      <c r="AM68" s="27"/>
      <c r="AN68" s="27"/>
    </row>
    <row r="69" spans="1:40" ht="21.95" customHeight="1">
      <c r="A69" s="26"/>
      <c r="B69" s="32"/>
      <c r="C69" s="33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26"/>
      <c r="O69" s="28"/>
      <c r="P69" s="26"/>
      <c r="Q69" s="26"/>
      <c r="R69" s="36"/>
      <c r="S69" s="36"/>
      <c r="T69" s="26"/>
      <c r="U69" s="29"/>
      <c r="V69" s="29"/>
      <c r="W69" s="29"/>
      <c r="X69" s="29"/>
      <c r="Y69" s="29"/>
      <c r="Z69" s="29"/>
      <c r="AA69" s="29"/>
      <c r="AB69" s="29"/>
      <c r="AC69" s="29"/>
      <c r="AD69" s="26"/>
      <c r="AE69" s="26"/>
      <c r="AF69" s="27"/>
      <c r="AG69" s="28"/>
      <c r="AH69" s="26"/>
      <c r="AI69" s="26"/>
      <c r="AJ69" s="26"/>
      <c r="AK69" s="26"/>
      <c r="AL69" s="27"/>
      <c r="AM69" s="27"/>
      <c r="AN69" s="27"/>
    </row>
    <row r="70" spans="1:40" ht="21.95" customHeight="1">
      <c r="A70" s="26"/>
      <c r="B70" s="32"/>
      <c r="C70" s="37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26"/>
      <c r="O70" s="28"/>
      <c r="P70" s="26"/>
      <c r="Q70" s="26"/>
      <c r="R70" s="36"/>
      <c r="S70" s="36"/>
      <c r="T70" s="26"/>
      <c r="U70" s="29"/>
      <c r="V70" s="29"/>
      <c r="W70" s="29"/>
      <c r="X70" s="29"/>
      <c r="Y70" s="29"/>
      <c r="Z70" s="29"/>
      <c r="AA70" s="29"/>
      <c r="AB70" s="29"/>
      <c r="AC70" s="29"/>
      <c r="AD70" s="26"/>
      <c r="AE70" s="26"/>
      <c r="AF70" s="27"/>
      <c r="AG70" s="28"/>
      <c r="AH70" s="26"/>
      <c r="AI70" s="26"/>
      <c r="AJ70" s="26"/>
      <c r="AK70" s="26"/>
      <c r="AL70" s="27"/>
      <c r="AM70" s="27"/>
      <c r="AN70" s="27"/>
    </row>
    <row r="71" spans="1:40" ht="21.95" customHeight="1">
      <c r="A71" s="26"/>
      <c r="B71" s="32"/>
      <c r="C71" s="37"/>
      <c r="D71" s="34"/>
      <c r="E71" s="34"/>
      <c r="F71" s="34"/>
      <c r="G71" s="34"/>
      <c r="H71" s="34"/>
      <c r="I71" s="35"/>
      <c r="J71" s="35"/>
      <c r="K71" s="35"/>
      <c r="L71" s="35"/>
      <c r="M71" s="35"/>
      <c r="N71" s="26"/>
      <c r="O71" s="28"/>
      <c r="P71" s="26"/>
      <c r="Q71" s="26"/>
      <c r="R71" s="36"/>
      <c r="S71" s="36"/>
      <c r="T71" s="26"/>
      <c r="U71" s="29"/>
      <c r="V71" s="29"/>
      <c r="W71" s="29"/>
      <c r="X71" s="29"/>
      <c r="Y71" s="29"/>
      <c r="Z71" s="29"/>
      <c r="AA71" s="29"/>
      <c r="AB71" s="29"/>
      <c r="AC71" s="29"/>
      <c r="AD71" s="26"/>
      <c r="AE71" s="26"/>
      <c r="AF71" s="27"/>
      <c r="AG71" s="28"/>
      <c r="AH71" s="26"/>
      <c r="AI71" s="26"/>
      <c r="AJ71" s="26"/>
      <c r="AK71" s="26"/>
      <c r="AL71" s="27"/>
      <c r="AM71" s="27"/>
      <c r="AN71" s="27"/>
    </row>
    <row r="72" spans="1:40" ht="21.95" customHeight="1">
      <c r="A72" s="26"/>
      <c r="B72" s="32"/>
      <c r="C72" s="33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26"/>
      <c r="O72" s="28"/>
      <c r="P72" s="26"/>
      <c r="Q72" s="26"/>
      <c r="R72" s="36"/>
      <c r="S72" s="36"/>
      <c r="T72" s="26"/>
      <c r="U72" s="29"/>
      <c r="V72" s="29"/>
      <c r="W72" s="29"/>
      <c r="X72" s="29"/>
      <c r="Y72" s="29"/>
      <c r="Z72" s="29"/>
      <c r="AA72" s="29"/>
      <c r="AB72" s="29"/>
      <c r="AC72" s="29"/>
      <c r="AD72" s="26"/>
      <c r="AE72" s="26"/>
      <c r="AF72" s="27"/>
      <c r="AG72" s="28"/>
      <c r="AH72" s="26"/>
      <c r="AI72" s="26"/>
      <c r="AJ72" s="26"/>
      <c r="AK72" s="26"/>
      <c r="AL72" s="27"/>
      <c r="AM72" s="27"/>
      <c r="AN72" s="27"/>
    </row>
    <row r="73" spans="1:40" ht="21.95" customHeight="1">
      <c r="A73" s="26"/>
      <c r="B73" s="32"/>
      <c r="C73" s="33"/>
      <c r="D73" s="34"/>
      <c r="E73" s="34"/>
      <c r="F73" s="34"/>
      <c r="G73" s="34"/>
      <c r="H73" s="34"/>
      <c r="I73" s="35"/>
      <c r="J73" s="35"/>
      <c r="K73" s="35"/>
      <c r="L73" s="35"/>
      <c r="M73" s="35"/>
      <c r="N73" s="26"/>
      <c r="O73" s="28"/>
      <c r="P73" s="26"/>
      <c r="Q73" s="26"/>
      <c r="R73" s="36"/>
      <c r="S73" s="36"/>
      <c r="T73" s="26"/>
      <c r="U73" s="29"/>
      <c r="V73" s="29"/>
      <c r="W73" s="29"/>
      <c r="X73" s="29"/>
      <c r="Y73" s="29"/>
      <c r="Z73" s="29"/>
      <c r="AA73" s="29"/>
      <c r="AB73" s="29"/>
      <c r="AC73" s="29"/>
      <c r="AD73" s="26"/>
      <c r="AE73" s="26"/>
      <c r="AF73" s="27"/>
      <c r="AG73" s="28"/>
      <c r="AH73" s="26"/>
      <c r="AI73" s="26"/>
      <c r="AJ73" s="26"/>
      <c r="AK73" s="26"/>
      <c r="AL73" s="27"/>
      <c r="AM73" s="27"/>
      <c r="AN73" s="27"/>
    </row>
    <row r="74" spans="1:40" ht="21.95" customHeight="1">
      <c r="A74" s="26"/>
      <c r="B74" s="32"/>
      <c r="C74" s="33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26"/>
      <c r="O74" s="28"/>
      <c r="P74" s="26"/>
      <c r="Q74" s="26"/>
      <c r="R74" s="36"/>
      <c r="S74" s="36"/>
      <c r="T74" s="26"/>
      <c r="U74" s="29"/>
      <c r="V74" s="29"/>
      <c r="W74" s="29"/>
      <c r="X74" s="29"/>
      <c r="Y74" s="29"/>
      <c r="Z74" s="29"/>
      <c r="AA74" s="29"/>
      <c r="AB74" s="29"/>
      <c r="AC74" s="29"/>
      <c r="AD74" s="26"/>
      <c r="AE74" s="26"/>
      <c r="AF74" s="27"/>
      <c r="AG74" s="28"/>
      <c r="AH74" s="26"/>
      <c r="AI74" s="26"/>
      <c r="AJ74" s="26"/>
      <c r="AK74" s="26"/>
      <c r="AL74" s="27"/>
      <c r="AM74" s="27"/>
      <c r="AN74" s="27"/>
    </row>
    <row r="75" spans="1:40">
      <c r="A75" s="137"/>
      <c r="B75" s="26"/>
      <c r="C75" s="27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8"/>
      <c r="P75" s="26"/>
      <c r="Q75" s="26"/>
      <c r="R75" s="26"/>
      <c r="S75" s="136"/>
      <c r="T75" s="149"/>
      <c r="U75" s="27"/>
      <c r="V75" s="27"/>
      <c r="W75" s="27"/>
      <c r="X75" s="27"/>
      <c r="Y75" s="27"/>
      <c r="Z75" s="27"/>
      <c r="AA75" s="27"/>
      <c r="AB75" s="27"/>
      <c r="AC75" s="27"/>
      <c r="AD75" s="26"/>
      <c r="AE75" s="26"/>
      <c r="AF75" s="27"/>
      <c r="AG75" s="28"/>
      <c r="AH75" s="26"/>
      <c r="AI75" s="26"/>
      <c r="AJ75" s="26"/>
      <c r="AK75" s="26"/>
      <c r="AL75" s="27"/>
      <c r="AM75" s="27"/>
      <c r="AN75" s="27"/>
    </row>
    <row r="76" spans="1:40">
      <c r="A76" s="137"/>
      <c r="B76" s="69"/>
      <c r="C76" s="70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8"/>
      <c r="P76" s="26"/>
      <c r="Q76" s="26"/>
      <c r="R76" s="26"/>
      <c r="S76" s="26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6"/>
      <c r="AE76" s="26"/>
      <c r="AF76" s="27"/>
      <c r="AG76" s="28"/>
      <c r="AH76" s="26"/>
      <c r="AI76" s="26"/>
      <c r="AJ76" s="26"/>
      <c r="AK76" s="26"/>
      <c r="AL76" s="27"/>
      <c r="AM76" s="27"/>
      <c r="AN76" s="27"/>
    </row>
    <row r="77" spans="1:40">
      <c r="A77" s="137"/>
      <c r="B77" s="26"/>
      <c r="C77" s="27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8"/>
      <c r="P77" s="26"/>
      <c r="Q77" s="26"/>
      <c r="R77" s="26"/>
      <c r="S77" s="26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6"/>
      <c r="AE77" s="26"/>
      <c r="AF77" s="27"/>
      <c r="AG77" s="28"/>
      <c r="AH77" s="26"/>
      <c r="AI77" s="26"/>
      <c r="AJ77" s="26"/>
      <c r="AK77" s="26"/>
      <c r="AL77" s="27"/>
      <c r="AM77" s="27"/>
      <c r="AN77" s="27"/>
    </row>
    <row r="78" spans="1:40">
      <c r="A78" s="137"/>
      <c r="B78" s="26"/>
      <c r="C78" s="133" t="s">
        <v>60</v>
      </c>
      <c r="D78" s="23">
        <f t="shared" ref="D78:M78" si="26">COUNT(D5:D77)</f>
        <v>58</v>
      </c>
      <c r="E78" s="23">
        <f t="shared" si="26"/>
        <v>57</v>
      </c>
      <c r="F78" s="23">
        <f t="shared" si="26"/>
        <v>57</v>
      </c>
      <c r="G78" s="23">
        <f t="shared" si="26"/>
        <v>58</v>
      </c>
      <c r="H78" s="23">
        <f t="shared" si="26"/>
        <v>58</v>
      </c>
      <c r="I78" s="23">
        <f t="shared" si="26"/>
        <v>58</v>
      </c>
      <c r="J78" s="23">
        <f t="shared" si="26"/>
        <v>57</v>
      </c>
      <c r="K78" s="23">
        <f t="shared" si="26"/>
        <v>57</v>
      </c>
      <c r="L78" s="23">
        <f t="shared" si="26"/>
        <v>57</v>
      </c>
      <c r="M78" s="23">
        <f t="shared" si="26"/>
        <v>57</v>
      </c>
      <c r="N78" s="150">
        <f>COUNT(N5:N74)</f>
        <v>58</v>
      </c>
      <c r="O78" s="26"/>
      <c r="P78" s="26"/>
      <c r="Q78" s="26"/>
      <c r="R78" s="27"/>
      <c r="S78" s="27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151"/>
      <c r="AG78" s="26"/>
      <c r="AH78" s="27"/>
      <c r="AI78" s="27"/>
      <c r="AJ78" s="27"/>
      <c r="AK78" s="27"/>
      <c r="AL78" s="27"/>
      <c r="AM78" s="27"/>
      <c r="AN78" s="27"/>
    </row>
    <row r="79" spans="1:40">
      <c r="A79" s="137"/>
      <c r="B79" s="26"/>
      <c r="C79" s="133" t="s">
        <v>61</v>
      </c>
      <c r="D79" s="23">
        <f t="shared" ref="D79:J79" si="27">COUNTIF(D5:D77,"&gt;=40")</f>
        <v>54</v>
      </c>
      <c r="E79" s="23">
        <f>COUNTIF(E5:E77,"&gt;=20")</f>
        <v>57</v>
      </c>
      <c r="F79" s="23">
        <f>COUNTIF(F5:F77,"&gt;=20")</f>
        <v>55</v>
      </c>
      <c r="G79" s="23">
        <f t="shared" si="27"/>
        <v>57</v>
      </c>
      <c r="H79" s="152">
        <f t="shared" si="27"/>
        <v>57</v>
      </c>
      <c r="I79" s="152">
        <f t="shared" si="27"/>
        <v>57</v>
      </c>
      <c r="J79" s="152">
        <f t="shared" si="27"/>
        <v>56</v>
      </c>
      <c r="K79" s="152">
        <f>COUNTIF(K5:K77,"&gt;=20")</f>
        <v>57</v>
      </c>
      <c r="L79" s="152">
        <f>COUNTIF(L5:L77,"&gt;=20")</f>
        <v>56</v>
      </c>
      <c r="M79" s="152">
        <f>COUNTIF(M5:M77,"&gt;=20")</f>
        <v>57</v>
      </c>
      <c r="N79" s="78">
        <f>COUNTIF(P5:P74,"pass")</f>
        <v>52</v>
      </c>
      <c r="O79" s="26"/>
      <c r="P79" s="26"/>
      <c r="Q79" s="26"/>
      <c r="R79" s="27"/>
      <c r="S79" s="27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69"/>
      <c r="AE79" s="29"/>
      <c r="AF79" s="151"/>
      <c r="AG79" s="26"/>
      <c r="AH79" s="27"/>
      <c r="AI79" s="27"/>
      <c r="AJ79" s="27"/>
      <c r="AK79" s="27"/>
      <c r="AL79" s="27"/>
      <c r="AM79" s="27"/>
      <c r="AN79" s="27"/>
    </row>
    <row r="80" spans="1:40">
      <c r="A80" s="137"/>
      <c r="B80" s="26"/>
      <c r="C80" s="133" t="s">
        <v>105</v>
      </c>
      <c r="D80" s="23">
        <f>D79/D78*100</f>
        <v>93.103448275862064</v>
      </c>
      <c r="E80" s="23">
        <f t="shared" ref="E80:M80" si="28">E79/E78*100</f>
        <v>100</v>
      </c>
      <c r="F80" s="23">
        <f t="shared" si="28"/>
        <v>96.491228070175438</v>
      </c>
      <c r="G80" s="23">
        <f t="shared" si="28"/>
        <v>98.275862068965509</v>
      </c>
      <c r="H80" s="152">
        <f t="shared" si="28"/>
        <v>98.275862068965509</v>
      </c>
      <c r="I80" s="152">
        <f t="shared" si="28"/>
        <v>98.275862068965509</v>
      </c>
      <c r="J80" s="153">
        <f t="shared" si="28"/>
        <v>98.245614035087712</v>
      </c>
      <c r="K80" s="152">
        <f t="shared" si="28"/>
        <v>100</v>
      </c>
      <c r="L80" s="153">
        <f t="shared" si="28"/>
        <v>98.245614035087712</v>
      </c>
      <c r="M80" s="152">
        <f t="shared" si="28"/>
        <v>100</v>
      </c>
      <c r="N80" s="154">
        <f>N79/N78*100</f>
        <v>89.65517241379311</v>
      </c>
      <c r="O80" s="26"/>
      <c r="P80" s="26"/>
      <c r="Q80" s="26"/>
      <c r="R80" s="27"/>
      <c r="S80" s="27"/>
      <c r="T80" s="29"/>
      <c r="U80" s="29"/>
      <c r="V80" s="29"/>
      <c r="W80" s="29"/>
      <c r="X80" s="29"/>
      <c r="Y80" s="29"/>
      <c r="Z80" s="155"/>
      <c r="AA80" s="29"/>
      <c r="AB80" s="155"/>
      <c r="AC80" s="29"/>
      <c r="AD80" s="156"/>
      <c r="AE80" s="29"/>
      <c r="AF80" s="151"/>
      <c r="AG80" s="26"/>
      <c r="AH80" s="27"/>
      <c r="AI80" s="27"/>
      <c r="AJ80" s="27"/>
      <c r="AK80" s="27"/>
      <c r="AL80" s="27"/>
      <c r="AM80" s="27"/>
      <c r="AN80" s="27"/>
    </row>
    <row r="81" spans="1:53">
      <c r="A81" s="137"/>
      <c r="B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29"/>
      <c r="AE81" s="29"/>
      <c r="AF81" s="151"/>
      <c r="AG81" s="26"/>
      <c r="AH81" s="151"/>
      <c r="AI81" s="151"/>
      <c r="AJ81" s="151"/>
      <c r="AK81" s="151"/>
      <c r="AL81" s="27"/>
      <c r="AM81" s="27"/>
      <c r="AN81" s="27"/>
    </row>
    <row r="82" spans="1:53" ht="15" customHeight="1">
      <c r="A82" s="137"/>
      <c r="B82" s="26"/>
      <c r="C82" s="157" t="s">
        <v>55</v>
      </c>
      <c r="D82" s="158">
        <f>COUNTIF($D$5:$D$77,"&gt;=66")</f>
        <v>0</v>
      </c>
      <c r="E82" s="29"/>
      <c r="F82" s="29"/>
      <c r="G82" s="158">
        <f>COUNTIF($G$5:$G$77,"&gt;=66")</f>
        <v>4</v>
      </c>
      <c r="H82" s="158">
        <f>COUNTIF($H$5:$H$77,"&gt;=66")</f>
        <v>10</v>
      </c>
      <c r="I82" s="158">
        <f>COUNTIF($I$5:$I$77,"&gt;=66")</f>
        <v>2</v>
      </c>
      <c r="J82" s="158">
        <f>COUNTIF($J$5:$J$77,"&gt;=66")</f>
        <v>1</v>
      </c>
      <c r="K82" s="145"/>
      <c r="L82" s="159" t="s">
        <v>62</v>
      </c>
      <c r="M82" s="160">
        <f>COUNTIF($Q$5:$Q$77,"FIRST CLASS WITH DISTINCTION")</f>
        <v>4</v>
      </c>
      <c r="N82" s="26"/>
      <c r="O82" s="26"/>
      <c r="Q82" s="161" t="s">
        <v>18</v>
      </c>
      <c r="R82" s="161">
        <f>COUNTIF($R$5:$R$77,"=1")</f>
        <v>3</v>
      </c>
      <c r="S82" s="26"/>
      <c r="T82" s="29"/>
      <c r="U82" s="29"/>
      <c r="V82" s="29"/>
      <c r="W82" s="29"/>
      <c r="X82" s="29"/>
      <c r="Y82" s="69"/>
      <c r="Z82" s="151"/>
      <c r="AA82" s="151"/>
      <c r="AB82" s="151"/>
      <c r="AC82" s="151"/>
      <c r="AD82" s="29"/>
      <c r="AE82" s="29"/>
      <c r="AF82" s="162"/>
      <c r="AG82" s="26"/>
      <c r="AH82" s="151"/>
      <c r="AI82" s="151"/>
      <c r="AJ82" s="29"/>
      <c r="AK82" s="151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>
      <c r="A83" s="137"/>
      <c r="B83" s="26"/>
      <c r="C83" s="157" t="s">
        <v>56</v>
      </c>
      <c r="D83" s="158">
        <f>COUNTIFS($D$5:$D$77,"&gt;=60",$D$5:$D$77,"&lt;66")</f>
        <v>2</v>
      </c>
      <c r="E83" s="29"/>
      <c r="F83" s="29"/>
      <c r="G83" s="158">
        <f>COUNTIFS($G$5:$G$77,"&gt;=60",$G$5:$G$77,"&lt;66")</f>
        <v>7</v>
      </c>
      <c r="H83" s="158">
        <f>COUNTIFS($H$5:$H$74,"&gt;=60",$H$5:$H$74,"&lt;66")</f>
        <v>13</v>
      </c>
      <c r="I83" s="158">
        <f>COUNTIFS($I$5:$I$74,"&gt;=60",$I$5:$I$74,"&lt;66")</f>
        <v>8</v>
      </c>
      <c r="J83" s="158">
        <f>COUNTIFS($J$5:$J$74,"&gt;=60",$J$5:$J$74,"&lt;66")</f>
        <v>8</v>
      </c>
      <c r="K83" s="145"/>
      <c r="L83" s="159" t="s">
        <v>63</v>
      </c>
      <c r="M83" s="160">
        <f>COUNTIF(Q5:Q77,"FIRST CLASS")</f>
        <v>14</v>
      </c>
      <c r="N83" s="26"/>
      <c r="O83" s="26"/>
      <c r="Q83" s="161" t="s">
        <v>19</v>
      </c>
      <c r="R83" s="161">
        <f>COUNTIF($R$5:$R$77,"=2")</f>
        <v>1</v>
      </c>
      <c r="S83" s="26"/>
      <c r="T83" s="29"/>
      <c r="U83" s="29"/>
      <c r="V83" s="29"/>
      <c r="W83" s="29"/>
      <c r="X83" s="29"/>
      <c r="Y83" s="69"/>
      <c r="Z83" s="151"/>
      <c r="AA83" s="151"/>
      <c r="AB83" s="151"/>
      <c r="AC83" s="151"/>
      <c r="AD83" s="29"/>
      <c r="AE83" s="29"/>
      <c r="AF83" s="162"/>
      <c r="AG83" s="26"/>
      <c r="AH83" s="151"/>
      <c r="AI83" s="151"/>
      <c r="AJ83" s="29"/>
      <c r="AK83" s="151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>
      <c r="A84" s="137"/>
      <c r="B84" s="26"/>
      <c r="C84" s="157" t="s">
        <v>57</v>
      </c>
      <c r="D84" s="158">
        <f>COUNTIFS($D$5:$D$77,"&gt;=55",$D$5:$D$77,"&lt;60")</f>
        <v>9</v>
      </c>
      <c r="E84" s="29"/>
      <c r="F84" s="29"/>
      <c r="G84" s="158">
        <f>COUNTIFS($G$5:$G$77,"&gt;=55",$G$5:$G$77,"&lt;60")</f>
        <v>15</v>
      </c>
      <c r="H84" s="158">
        <f>COUNTIFS($H$5:$H$74,"&gt;=55",$H$5:$H$74,"&lt;60")</f>
        <v>20</v>
      </c>
      <c r="I84" s="158">
        <f>COUNTIFS($I$5:$I$74,"&gt;=55",$I$5:$I$74,"&lt;60")</f>
        <v>11</v>
      </c>
      <c r="J84" s="158">
        <f>COUNTIFS($J$5:$J$74,"&gt;=55",$J$5:$J$74,"&lt;60")</f>
        <v>8</v>
      </c>
      <c r="K84" s="145"/>
      <c r="L84" s="159" t="s">
        <v>64</v>
      </c>
      <c r="M84" s="160">
        <f>COUNTIF(Q5:Q77,"HIGHER SECOND CLASS")</f>
        <v>24</v>
      </c>
      <c r="N84" s="26"/>
      <c r="O84" s="26"/>
      <c r="Q84" s="161" t="s">
        <v>20</v>
      </c>
      <c r="R84" s="161">
        <f>COUNTIF($R$5:$R$77,"=3")</f>
        <v>0</v>
      </c>
      <c r="S84" s="26"/>
      <c r="T84" s="29"/>
      <c r="U84" s="29"/>
      <c r="V84" s="29"/>
      <c r="W84" s="29"/>
      <c r="X84" s="29"/>
      <c r="Y84" s="69"/>
      <c r="Z84" s="151"/>
      <c r="AA84" s="151"/>
      <c r="AB84" s="151"/>
      <c r="AC84" s="151"/>
      <c r="AD84" s="29"/>
      <c r="AE84" s="29"/>
      <c r="AF84" s="162"/>
      <c r="AG84" s="26"/>
      <c r="AH84" s="151"/>
      <c r="AI84" s="151"/>
      <c r="AJ84" s="29"/>
      <c r="AK84" s="151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>
      <c r="A85" s="137"/>
      <c r="B85" s="26"/>
      <c r="C85" s="157" t="s">
        <v>58</v>
      </c>
      <c r="D85" s="158">
        <f>COUNTIFS($D$5:$D$77,"&gt;=50",$D$5:$D$77,"&lt;55")</f>
        <v>15</v>
      </c>
      <c r="E85" s="29"/>
      <c r="F85" s="29"/>
      <c r="G85" s="158">
        <f>COUNTIFS($G$5:$G$77,"&gt;=50",$G$5:$G$77,"&lt;55")</f>
        <v>18</v>
      </c>
      <c r="H85" s="158">
        <f>COUNTIFS($H$5:$H$74,"&gt;=50",$H$5:$H$74,"&lt;55")</f>
        <v>9</v>
      </c>
      <c r="I85" s="158">
        <f>COUNTIFS($I$5:$I$74,"&gt;=50",$I$5:$I$74,"&lt;55")</f>
        <v>15</v>
      </c>
      <c r="J85" s="158">
        <f>COUNTIFS($J$5:$J$74,"&gt;=50",$J$5:$J$74,"&lt;55")</f>
        <v>16</v>
      </c>
      <c r="K85" s="145"/>
      <c r="L85" s="159" t="s">
        <v>93</v>
      </c>
      <c r="M85" s="160">
        <f>COUNTIF(Q5:Q77,"SECOND CLASS")</f>
        <v>10</v>
      </c>
      <c r="N85" s="26"/>
      <c r="O85" s="26"/>
      <c r="Q85" s="161" t="s">
        <v>92</v>
      </c>
      <c r="R85" s="161">
        <f>COUNTIF($R$5:$R$77,"&gt;3")</f>
        <v>1</v>
      </c>
      <c r="S85" s="26"/>
      <c r="T85" s="29"/>
      <c r="U85" s="29"/>
      <c r="V85" s="29"/>
      <c r="W85" s="29"/>
      <c r="X85" s="29"/>
      <c r="Y85" s="69"/>
      <c r="Z85" s="151"/>
      <c r="AA85" s="151"/>
      <c r="AB85" s="151"/>
      <c r="AC85" s="151"/>
      <c r="AD85" s="29"/>
      <c r="AE85" s="29"/>
      <c r="AF85" s="162"/>
      <c r="AG85" s="26"/>
      <c r="AH85" s="151"/>
      <c r="AI85" s="151"/>
      <c r="AJ85" s="29"/>
      <c r="AK85" s="151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>
      <c r="A86" s="137"/>
      <c r="B86" s="26"/>
      <c r="C86" s="157" t="s">
        <v>59</v>
      </c>
      <c r="D86" s="158">
        <f>COUNTIFS($D$5:$D$77,"&gt;=41",$D$5:$D$77,"&lt;50")</f>
        <v>23</v>
      </c>
      <c r="E86" s="29"/>
      <c r="F86" s="29"/>
      <c r="G86" s="158">
        <f>COUNTIFS($G$5:$G$77,"&gt;=41",$G$5:$G$77,"&lt;50")</f>
        <v>10</v>
      </c>
      <c r="H86" s="158">
        <f>COUNTIFS($H$5:$H$74,"&gt;=41",$H$5:$H$74,"&lt;50")</f>
        <v>5</v>
      </c>
      <c r="I86" s="158">
        <f>COUNTIFS($I$5:$I$74,"&gt;=41",$I$5:$I$74,"&lt;50")</f>
        <v>20</v>
      </c>
      <c r="J86" s="158">
        <f>COUNTIFS($J$5:$J$74,"&gt;=41",$J$5:$J$74,"&lt;50")</f>
        <v>20</v>
      </c>
      <c r="K86" s="145"/>
      <c r="L86" s="159" t="s">
        <v>65</v>
      </c>
      <c r="M86" s="160">
        <f>COUNTIF(Q5:Q77,"PASS CLASS")</f>
        <v>0</v>
      </c>
      <c r="N86" s="26"/>
      <c r="O86" s="26"/>
      <c r="Q86" s="161" t="s">
        <v>21</v>
      </c>
      <c r="R86" s="161">
        <f>COUNTIF($S$5:$S$77,"=1")</f>
        <v>4</v>
      </c>
      <c r="S86" s="26"/>
      <c r="T86" s="29"/>
      <c r="U86" s="29"/>
      <c r="V86" s="29"/>
      <c r="W86" s="29"/>
      <c r="X86" s="29"/>
      <c r="Y86" s="69"/>
      <c r="Z86" s="151"/>
      <c r="AA86" s="151"/>
      <c r="AB86" s="151"/>
      <c r="AC86" s="151"/>
      <c r="AD86" s="29"/>
      <c r="AE86" s="29"/>
      <c r="AF86" s="162"/>
      <c r="AG86" s="26"/>
      <c r="AH86" s="151"/>
      <c r="AI86" s="151"/>
      <c r="AJ86" s="29"/>
      <c r="AK86" s="151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>
      <c r="A87" s="137"/>
      <c r="B87" s="26"/>
      <c r="C87" s="163">
        <v>40</v>
      </c>
      <c r="D87" s="158">
        <f>COUNTIF($D$5:$D$77,"=40")</f>
        <v>5</v>
      </c>
      <c r="E87" s="29"/>
      <c r="F87" s="29"/>
      <c r="G87" s="158">
        <f>COUNTIF($G$5:$G$77,"=40")</f>
        <v>3</v>
      </c>
      <c r="H87" s="158">
        <f>COUNTIF($H$5:$H$74,"=40")</f>
        <v>0</v>
      </c>
      <c r="I87" s="158">
        <f>COUNTIF($I$5:$I$74,"=40")</f>
        <v>1</v>
      </c>
      <c r="J87" s="158">
        <f>COUNTIF($J$5:$J$74,"=40")</f>
        <v>3</v>
      </c>
      <c r="K87" s="145"/>
      <c r="L87" s="159" t="s">
        <v>14</v>
      </c>
      <c r="M87" s="160">
        <f>COUNTIF(Q5:Q77,"FAIL")</f>
        <v>6</v>
      </c>
      <c r="N87" s="26"/>
      <c r="O87" s="26"/>
      <c r="Q87" s="161" t="s">
        <v>22</v>
      </c>
      <c r="R87" s="161">
        <f>COUNTIF($S$5:$S$77,"=2")</f>
        <v>0</v>
      </c>
      <c r="S87" s="26"/>
      <c r="T87" s="29"/>
      <c r="U87" s="29"/>
      <c r="V87" s="29"/>
      <c r="W87" s="29"/>
      <c r="X87" s="29"/>
      <c r="Y87" s="69"/>
      <c r="Z87" s="151"/>
      <c r="AA87" s="151"/>
      <c r="AB87" s="151"/>
      <c r="AC87" s="151"/>
      <c r="AD87" s="29"/>
      <c r="AE87" s="29"/>
      <c r="AF87" s="162"/>
      <c r="AG87" s="26"/>
      <c r="AH87" s="151"/>
      <c r="AI87" s="151"/>
      <c r="AJ87" s="29"/>
      <c r="AK87" s="151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>
      <c r="A88" s="137"/>
      <c r="B88" s="26"/>
      <c r="C88" s="163" t="s">
        <v>13</v>
      </c>
      <c r="D88" s="158">
        <f>COUNTIF($D$5:$D$77,"&lt;40")</f>
        <v>4</v>
      </c>
      <c r="E88" s="29"/>
      <c r="F88" s="29"/>
      <c r="G88" s="158">
        <f>COUNTIF($G$5:$G$77,"&lt;40")</f>
        <v>1</v>
      </c>
      <c r="H88" s="158">
        <f>COUNTIF($H$5:$H$77,"&lt;40")</f>
        <v>1</v>
      </c>
      <c r="I88" s="158">
        <f>COUNTIF($I$5:$I$77,"&lt;40")</f>
        <v>1</v>
      </c>
      <c r="J88" s="158">
        <f t="shared" ref="J88" si="29">COUNTIF($J$5:$J$77,"&lt;40")</f>
        <v>1</v>
      </c>
      <c r="K88" s="145"/>
      <c r="L88" s="145"/>
      <c r="M88" s="26"/>
      <c r="N88" s="26"/>
      <c r="O88" s="26"/>
      <c r="P88" s="26"/>
      <c r="Q88" s="161" t="s">
        <v>23</v>
      </c>
      <c r="R88" s="161">
        <f>COUNTIF($S$5:$S$77,"=3")</f>
        <v>0</v>
      </c>
      <c r="S88" s="26"/>
      <c r="T88" s="29"/>
      <c r="U88" s="29"/>
      <c r="V88" s="29"/>
      <c r="W88" s="29"/>
      <c r="X88" s="29"/>
      <c r="Y88" s="69"/>
      <c r="Z88" s="151"/>
      <c r="AA88" s="151"/>
      <c r="AB88" s="151"/>
      <c r="AC88" s="151"/>
      <c r="AD88" s="29"/>
      <c r="AE88" s="29"/>
      <c r="AF88" s="151"/>
      <c r="AG88" s="26"/>
      <c r="AH88" s="151"/>
      <c r="AI88" s="151"/>
      <c r="AJ88" s="29"/>
      <c r="AK88" s="151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 ht="15.75" thickBot="1">
      <c r="A89" s="164"/>
      <c r="B89" s="165"/>
      <c r="C89" s="166"/>
      <c r="D89" s="165"/>
      <c r="E89" s="165"/>
      <c r="F89" s="165"/>
      <c r="G89" s="165"/>
      <c r="H89" s="165"/>
      <c r="I89" s="165"/>
      <c r="J89" s="166"/>
      <c r="K89" s="166"/>
      <c r="L89" s="166"/>
      <c r="M89" s="165"/>
      <c r="N89" s="165"/>
      <c r="O89" s="165"/>
      <c r="P89" s="165"/>
      <c r="Q89" s="167" t="s">
        <v>106</v>
      </c>
      <c r="R89" s="167">
        <f>COUNTIF($S$5:$S$77,"&gt;3")</f>
        <v>1</v>
      </c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29"/>
      <c r="AE89" s="29"/>
      <c r="AF89" s="151"/>
      <c r="AG89" s="26"/>
      <c r="AH89" s="151"/>
      <c r="AI89" s="151"/>
      <c r="AJ89" s="29"/>
      <c r="AK89" s="151"/>
      <c r="AL89" s="27"/>
      <c r="AM89" s="27"/>
      <c r="AN89" s="27"/>
      <c r="AO89" s="27"/>
      <c r="AP89" s="27"/>
      <c r="AQ89" s="27"/>
    </row>
    <row r="90" spans="1:53">
      <c r="AD90" s="148"/>
      <c r="AH90" s="168"/>
      <c r="AI90" s="168"/>
      <c r="AJ90" s="168"/>
      <c r="AK90" s="168"/>
    </row>
    <row r="91" spans="1:53">
      <c r="AD91" s="148"/>
      <c r="AH91" s="168"/>
      <c r="AI91" s="168"/>
      <c r="AJ91" s="168"/>
      <c r="AK91" s="168"/>
    </row>
    <row r="92" spans="1:53">
      <c r="AD92" s="148"/>
      <c r="AH92" s="168"/>
      <c r="AI92" s="168"/>
      <c r="AJ92" s="168"/>
      <c r="AK92" s="168"/>
    </row>
    <row r="93" spans="1:53">
      <c r="AD93" s="148"/>
    </row>
    <row r="94" spans="1:53">
      <c r="AD94" s="148"/>
    </row>
    <row r="95" spans="1:53">
      <c r="AD95" s="148"/>
    </row>
    <row r="96" spans="1:53">
      <c r="AD96" s="148"/>
    </row>
    <row r="97" spans="4:30">
      <c r="AD97" s="148"/>
    </row>
    <row r="98" spans="4:30">
      <c r="AD98" s="148"/>
    </row>
    <row r="99" spans="4:30">
      <c r="AD99" s="148"/>
    </row>
    <row r="100" spans="4:30">
      <c r="AD100" s="148"/>
    </row>
    <row r="101" spans="4:30">
      <c r="AD101" s="148"/>
    </row>
    <row r="102" spans="4:30">
      <c r="AD102" s="148"/>
    </row>
    <row r="103" spans="4:30">
      <c r="AD103" s="148"/>
    </row>
    <row r="104" spans="4:30">
      <c r="AD104" s="148"/>
    </row>
    <row r="105" spans="4:30">
      <c r="AD105" s="148"/>
    </row>
    <row r="106" spans="4:30">
      <c r="AD106" s="148"/>
    </row>
    <row r="111" spans="4:30" ht="15.75"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70"/>
      <c r="U111" s="170"/>
      <c r="V111" s="170"/>
      <c r="W111" s="170"/>
      <c r="X111" s="170"/>
      <c r="Y111" s="170"/>
      <c r="Z111" s="170"/>
      <c r="AA111" s="170"/>
    </row>
  </sheetData>
  <sortState ref="A5:BA62">
    <sortCondition descending="1" ref="O5:O62"/>
  </sortState>
  <dataConsolidate/>
  <mergeCells count="3">
    <mergeCell ref="D1:M1"/>
    <mergeCell ref="O1:S1"/>
    <mergeCell ref="T1:AA1"/>
  </mergeCells>
  <conditionalFormatting sqref="D5:H74 J5:L43 J45:L74 K44:M44">
    <cfRule type="cellIs" dxfId="26" priority="20" stopIfTrue="1" operator="lessThan">
      <formula>20</formula>
    </cfRule>
    <cfRule type="cellIs" dxfId="25" priority="21" stopIfTrue="1" operator="equal">
      <formula>20</formula>
    </cfRule>
  </conditionalFormatting>
  <conditionalFormatting sqref="I5:I43 I45:I74 J44 M5:M43 M45:M74">
    <cfRule type="cellIs" dxfId="24" priority="18" stopIfTrue="1" operator="lessThan">
      <formula>10</formula>
    </cfRule>
    <cfRule type="cellIs" dxfId="23" priority="19" stopIfTrue="1" operator="equal">
      <formula>15</formula>
    </cfRule>
  </conditionalFormatting>
  <conditionalFormatting sqref="G5:H74 I5:J43 I45:J74 J44:K44 D5:D74">
    <cfRule type="cellIs" dxfId="22" priority="17" operator="lessThan">
      <formula>40</formula>
    </cfRule>
  </conditionalFormatting>
  <conditionalFormatting sqref="E5:F74 L44:M44 K5:M43 K45:M74">
    <cfRule type="cellIs" dxfId="21" priority="16" operator="lessThan">
      <formula>20</formula>
    </cfRule>
  </conditionalFormatting>
  <conditionalFormatting sqref="D5:H74 J44:M44 I5:M43 I45:M74">
    <cfRule type="containsText" dxfId="20" priority="15" operator="containsText" text="AA">
      <formula>NOT(ISERROR(SEARCH("AA",D5)))</formula>
    </cfRule>
  </conditionalFormatting>
  <conditionalFormatting sqref="K34:M34 J35:L57 J1:L31 J33:L33 I32:K32 E1:H31 E33:H57 D32:G32">
    <cfRule type="cellIs" dxfId="19" priority="13" stopIfTrue="1" operator="lessThan">
      <formula>20</formula>
    </cfRule>
    <cfRule type="cellIs" dxfId="18" priority="14" stopIfTrue="1" operator="equal">
      <formula>20</formula>
    </cfRule>
  </conditionalFormatting>
  <conditionalFormatting sqref="I35:I57 J34 M35:M57 I1:I31 I33 H32 M1:M31 M33 L32">
    <cfRule type="cellIs" dxfId="17" priority="11" stopIfTrue="1" operator="lessThan">
      <formula>10</formula>
    </cfRule>
    <cfRule type="cellIs" dxfId="16" priority="12" stopIfTrue="1" operator="equal">
      <formula>15</formula>
    </cfRule>
  </conditionalFormatting>
  <conditionalFormatting sqref="I35:J57 J34:K34 G34:H57 G1:J31 G33:J33 F32:I32">
    <cfRule type="cellIs" dxfId="15" priority="10" operator="lessThan">
      <formula>40</formula>
    </cfRule>
  </conditionalFormatting>
  <conditionalFormatting sqref="L34:M34 K35:M57 E1:F31 E33:F57 D32:E32 K1:M31 K33:M33 J32:L32">
    <cfRule type="cellIs" dxfId="14" priority="9" operator="lessThan">
      <formula>20</formula>
    </cfRule>
  </conditionalFormatting>
  <conditionalFormatting sqref="I35:M57 J34:M34 I33:M33 E1:M31 E33:H57 D32:L32">
    <cfRule type="containsText" dxfId="13" priority="8" operator="containsText" text="AA">
      <formula>NOT(ISERROR(SEARCH("AA",D1)))</formula>
    </cfRule>
  </conditionalFormatting>
  <conditionalFormatting sqref="K38:M38 J39:L61 J5:L35 J37:L37 I36:K36 E5:H35 E37:H61 D36:G36">
    <cfRule type="cellIs" dxfId="12" priority="6" stopIfTrue="1" operator="lessThan">
      <formula>20</formula>
    </cfRule>
    <cfRule type="cellIs" dxfId="11" priority="7" stopIfTrue="1" operator="equal">
      <formula>20</formula>
    </cfRule>
  </conditionalFormatting>
  <conditionalFormatting sqref="I39:I61 J38 M39:M61 I5:I35 I37 H36 M5:M35 M37 L36">
    <cfRule type="cellIs" dxfId="10" priority="4" stopIfTrue="1" operator="lessThan">
      <formula>10</formula>
    </cfRule>
    <cfRule type="cellIs" dxfId="9" priority="5" stopIfTrue="1" operator="equal">
      <formula>15</formula>
    </cfRule>
  </conditionalFormatting>
  <conditionalFormatting sqref="I39:J61 J38:K38 G38:H61 G5:J35 G37:J37 F36:I36">
    <cfRule type="cellIs" dxfId="8" priority="3" operator="lessThan">
      <formula>40</formula>
    </cfRule>
  </conditionalFormatting>
  <conditionalFormatting sqref="L38:M38 K39:M61 E5:F35 E37:F61 D36:E36 K5:M35 K37:M37 J36:L36">
    <cfRule type="cellIs" dxfId="7" priority="2" operator="lessThan">
      <formula>20</formula>
    </cfRule>
  </conditionalFormatting>
  <conditionalFormatting sqref="I39:M61 J38:M38 I37:M37 E5:M35 E37:H61 D36:L36">
    <cfRule type="containsText" dxfId="6" priority="1" operator="containsText" text="AA">
      <formula>NOT(ISERROR(SEARCH("AA",D5)))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6"/>
  <sheetViews>
    <sheetView view="pageBreakPreview" zoomScale="73" zoomScaleSheetLayoutView="73" workbookViewId="0">
      <selection sqref="A1:M56"/>
    </sheetView>
  </sheetViews>
  <sheetFormatPr defaultRowHeight="15"/>
  <cols>
    <col min="2" max="2" width="5.5703125" bestFit="1" customWidth="1"/>
    <col min="3" max="3" width="28.28515625" customWidth="1"/>
    <col min="4" max="4" width="10.85546875" style="7" customWidth="1"/>
    <col min="5" max="5" width="36" style="6" customWidth="1"/>
    <col min="6" max="6" width="10.85546875" style="7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>
      <c r="A1" s="82" t="s">
        <v>129</v>
      </c>
      <c r="B1" s="82"/>
      <c r="C1" s="194" t="s">
        <v>258</v>
      </c>
      <c r="D1" s="195"/>
      <c r="E1" s="195"/>
      <c r="F1" s="195"/>
      <c r="G1" s="82"/>
      <c r="H1" s="82"/>
      <c r="I1" s="82"/>
      <c r="J1" s="82"/>
      <c r="K1" s="82"/>
      <c r="L1" s="82"/>
      <c r="M1" s="82"/>
    </row>
    <row r="2" spans="1:13">
      <c r="A2" s="82"/>
      <c r="B2" s="82"/>
      <c r="C2" s="82"/>
      <c r="D2" s="66"/>
      <c r="E2" s="100"/>
      <c r="F2" s="115">
        <v>42186</v>
      </c>
      <c r="G2" s="82"/>
      <c r="H2" s="82"/>
      <c r="I2" s="82"/>
      <c r="J2" s="82"/>
      <c r="K2" s="82"/>
      <c r="L2" s="82"/>
      <c r="M2" s="82"/>
    </row>
    <row r="3" spans="1:13">
      <c r="A3" s="82"/>
      <c r="B3" s="82"/>
      <c r="C3" s="102" t="s">
        <v>25</v>
      </c>
      <c r="D3" s="103" t="s">
        <v>71</v>
      </c>
      <c r="E3" s="104" t="s">
        <v>70</v>
      </c>
      <c r="F3" s="103"/>
      <c r="G3" s="105"/>
      <c r="H3" s="82"/>
      <c r="I3" s="82"/>
      <c r="J3" s="82"/>
      <c r="K3" s="82"/>
      <c r="L3" s="82"/>
      <c r="M3" s="82"/>
    </row>
    <row r="4" spans="1:13">
      <c r="A4" s="82"/>
      <c r="B4" s="82"/>
      <c r="C4" s="102"/>
      <c r="D4" s="103"/>
      <c r="E4" s="104"/>
      <c r="F4" s="103"/>
      <c r="G4" s="105"/>
      <c r="H4" s="82"/>
      <c r="I4" s="82"/>
      <c r="J4" s="82"/>
      <c r="K4" s="82"/>
      <c r="L4" s="82"/>
      <c r="M4" s="82"/>
    </row>
    <row r="5" spans="1:13">
      <c r="A5" s="82"/>
      <c r="B5" s="82"/>
      <c r="C5" s="102" t="s">
        <v>26</v>
      </c>
      <c r="D5" s="103" t="s">
        <v>71</v>
      </c>
      <c r="E5" s="104" t="s">
        <v>115</v>
      </c>
      <c r="F5" s="103"/>
      <c r="G5" s="105"/>
      <c r="H5" s="82"/>
      <c r="I5" s="82"/>
      <c r="J5" s="82"/>
      <c r="K5" s="82"/>
      <c r="L5" s="82"/>
      <c r="M5" s="82"/>
    </row>
    <row r="6" spans="1:13">
      <c r="A6" s="82"/>
      <c r="B6" s="82"/>
      <c r="C6" s="82"/>
      <c r="D6" s="66"/>
      <c r="E6" s="100"/>
      <c r="F6" s="66"/>
      <c r="G6" s="82"/>
      <c r="H6" s="82"/>
      <c r="I6" s="82"/>
      <c r="J6" s="82"/>
      <c r="K6" s="82"/>
      <c r="L6" s="82"/>
      <c r="M6" s="82"/>
    </row>
    <row r="7" spans="1:13">
      <c r="A7" s="82"/>
      <c r="B7" s="82"/>
      <c r="C7" s="82"/>
      <c r="D7" s="66"/>
      <c r="E7" s="100"/>
      <c r="F7" s="66"/>
      <c r="G7" s="82"/>
      <c r="H7" s="82"/>
      <c r="I7" s="82"/>
      <c r="J7" s="82"/>
      <c r="K7" s="82"/>
      <c r="L7" s="82"/>
      <c r="M7" s="82"/>
    </row>
    <row r="8" spans="1:13">
      <c r="A8" s="82"/>
      <c r="B8" s="82"/>
      <c r="C8" s="82"/>
      <c r="D8" s="66"/>
      <c r="E8" s="100"/>
      <c r="F8" s="66"/>
      <c r="G8" s="82"/>
      <c r="H8" s="82"/>
      <c r="I8" s="82"/>
      <c r="J8" s="82"/>
      <c r="K8" s="82"/>
      <c r="L8" s="82"/>
      <c r="M8" s="82"/>
    </row>
    <row r="9" spans="1:13">
      <c r="A9" s="82"/>
      <c r="B9" s="82"/>
      <c r="C9" s="82" t="s">
        <v>72</v>
      </c>
      <c r="D9" s="66">
        <f>B_E.!AD65</f>
        <v>58</v>
      </c>
      <c r="E9" s="100"/>
      <c r="F9" s="66"/>
      <c r="G9" s="82"/>
      <c r="H9" s="82"/>
      <c r="I9" s="82"/>
      <c r="J9" s="82"/>
      <c r="K9" s="82"/>
      <c r="L9" s="82"/>
      <c r="M9" s="82"/>
    </row>
    <row r="10" spans="1:13" ht="30">
      <c r="A10" s="82"/>
      <c r="B10" s="82"/>
      <c r="C10" s="82" t="s">
        <v>73</v>
      </c>
      <c r="D10" s="66">
        <f>B_E.!AD66</f>
        <v>0</v>
      </c>
      <c r="E10" s="100" t="s">
        <v>90</v>
      </c>
      <c r="F10" s="66">
        <f>B_E.!AF74</f>
        <v>57</v>
      </c>
      <c r="G10" s="82"/>
      <c r="H10" s="82"/>
      <c r="I10" s="82"/>
      <c r="J10" s="82"/>
      <c r="K10" s="82"/>
      <c r="L10" s="82"/>
      <c r="M10" s="82"/>
    </row>
    <row r="11" spans="1:13">
      <c r="A11" s="82"/>
      <c r="B11" s="82"/>
      <c r="C11" s="106"/>
      <c r="D11" s="66"/>
      <c r="E11" s="100"/>
      <c r="F11" s="66"/>
      <c r="G11" s="82"/>
      <c r="H11" s="82"/>
      <c r="I11" s="82"/>
      <c r="J11" s="82"/>
      <c r="K11" s="82"/>
      <c r="L11" s="82"/>
      <c r="M11" s="82"/>
    </row>
    <row r="12" spans="1:13">
      <c r="A12" s="82"/>
      <c r="B12" s="82"/>
      <c r="C12" s="82" t="s">
        <v>74</v>
      </c>
      <c r="D12" s="66">
        <f>B_E.!AF69</f>
        <v>0</v>
      </c>
      <c r="E12" s="100" t="s">
        <v>81</v>
      </c>
      <c r="F12" s="66">
        <f>B_E.!AJ69</f>
        <v>0</v>
      </c>
      <c r="G12" s="82"/>
      <c r="H12" s="82"/>
      <c r="I12" s="82"/>
      <c r="J12" s="82"/>
      <c r="K12" s="82"/>
      <c r="L12" s="82"/>
      <c r="M12" s="82"/>
    </row>
    <row r="13" spans="1:13">
      <c r="A13" s="82"/>
      <c r="B13" s="82"/>
      <c r="C13" s="82" t="s">
        <v>75</v>
      </c>
      <c r="D13" s="66">
        <f>B_E.!AF70</f>
        <v>0</v>
      </c>
      <c r="E13" s="100" t="s">
        <v>82</v>
      </c>
      <c r="F13" s="66">
        <f>B_E.!AJ70</f>
        <v>0</v>
      </c>
      <c r="G13" s="82"/>
      <c r="H13" s="82"/>
      <c r="I13" s="82"/>
      <c r="J13" s="82"/>
      <c r="K13" s="82"/>
      <c r="L13" s="82"/>
      <c r="M13" s="82"/>
    </row>
    <row r="14" spans="1:13">
      <c r="A14" s="82"/>
      <c r="B14" s="82"/>
      <c r="C14" s="82" t="s">
        <v>76</v>
      </c>
      <c r="D14" s="66">
        <f>B_E.!AF71</f>
        <v>0</v>
      </c>
      <c r="E14" s="100" t="s">
        <v>83</v>
      </c>
      <c r="F14" s="66">
        <f>B_E.!AJ71</f>
        <v>0</v>
      </c>
      <c r="G14" s="82"/>
      <c r="H14" s="82"/>
      <c r="I14" s="82"/>
      <c r="J14" s="82"/>
      <c r="K14" s="82"/>
      <c r="L14" s="82"/>
      <c r="M14" s="82"/>
    </row>
    <row r="15" spans="1:13" ht="30">
      <c r="A15" s="82"/>
      <c r="B15" s="82"/>
      <c r="C15" s="82" t="s">
        <v>77</v>
      </c>
      <c r="D15" s="66">
        <f>B_E.!AF72</f>
        <v>0</v>
      </c>
      <c r="E15" s="100" t="s">
        <v>84</v>
      </c>
      <c r="F15" s="66">
        <f>B_E.!AJ72</f>
        <v>0</v>
      </c>
      <c r="G15" s="82"/>
      <c r="H15" s="82"/>
      <c r="I15" s="82"/>
      <c r="J15" s="82"/>
      <c r="K15" s="82"/>
      <c r="L15" s="82"/>
      <c r="M15" s="82"/>
    </row>
    <row r="16" spans="1:13">
      <c r="A16" s="82"/>
      <c r="B16" s="82"/>
      <c r="C16" s="82" t="s">
        <v>78</v>
      </c>
      <c r="D16" s="66">
        <f>B_E.!AF73</f>
        <v>0</v>
      </c>
      <c r="E16" s="100" t="s">
        <v>85</v>
      </c>
      <c r="F16" s="66">
        <f>B_E.!AJ73</f>
        <v>0</v>
      </c>
      <c r="G16" s="82"/>
      <c r="H16" s="82"/>
      <c r="I16" s="82"/>
      <c r="J16" s="82"/>
      <c r="K16" s="82"/>
      <c r="L16" s="82"/>
      <c r="M16" s="82"/>
    </row>
    <row r="17" spans="1:13">
      <c r="A17" s="82"/>
      <c r="B17" s="82"/>
      <c r="C17" s="82"/>
      <c r="D17" s="66"/>
      <c r="E17" s="100" t="s">
        <v>86</v>
      </c>
      <c r="F17" s="66">
        <f>B_E.!AJ74</f>
        <v>0</v>
      </c>
      <c r="G17" s="82"/>
      <c r="H17" s="82"/>
      <c r="I17" s="82"/>
      <c r="J17" s="82"/>
      <c r="K17" s="82"/>
      <c r="L17" s="82"/>
      <c r="M17" s="82"/>
    </row>
    <row r="18" spans="1:13">
      <c r="A18" s="82"/>
      <c r="B18" s="82"/>
      <c r="C18" s="82"/>
      <c r="D18" s="66"/>
      <c r="E18" s="100" t="s">
        <v>87</v>
      </c>
      <c r="F18" s="66">
        <f>B_E.!AJ75</f>
        <v>0</v>
      </c>
      <c r="G18" s="82"/>
      <c r="H18" s="82"/>
      <c r="I18" s="82"/>
      <c r="J18" s="82"/>
      <c r="K18" s="82"/>
      <c r="L18" s="82"/>
      <c r="M18" s="82"/>
    </row>
    <row r="19" spans="1:13" ht="30">
      <c r="A19" s="82"/>
      <c r="B19" s="82"/>
      <c r="C19" s="82" t="s">
        <v>79</v>
      </c>
      <c r="D19" s="116">
        <f>B_E.!AD67</f>
        <v>0</v>
      </c>
      <c r="E19" s="100" t="s">
        <v>88</v>
      </c>
      <c r="F19" s="66">
        <f>B_E.!AJ76</f>
        <v>0</v>
      </c>
      <c r="G19" s="82"/>
      <c r="H19" s="82"/>
      <c r="I19" s="82"/>
      <c r="J19" s="82"/>
      <c r="K19" s="82"/>
      <c r="L19" s="82"/>
      <c r="M19" s="82"/>
    </row>
    <row r="20" spans="1:13" ht="34.5" customHeight="1">
      <c r="A20" s="82"/>
      <c r="B20" s="82"/>
      <c r="C20" s="82" t="s">
        <v>80</v>
      </c>
      <c r="D20" s="66"/>
      <c r="E20" s="100" t="s">
        <v>89</v>
      </c>
      <c r="F20" s="66"/>
      <c r="G20" s="82"/>
      <c r="H20" s="82"/>
      <c r="I20" s="82"/>
      <c r="J20" s="82"/>
      <c r="K20" s="82"/>
      <c r="L20" s="82"/>
      <c r="M20" s="82"/>
    </row>
    <row r="21" spans="1:13" ht="34.5" customHeight="1">
      <c r="A21" s="82"/>
      <c r="B21" s="82"/>
      <c r="C21" s="82"/>
      <c r="D21" s="66"/>
      <c r="E21" s="100" t="s">
        <v>66</v>
      </c>
      <c r="F21" s="66"/>
      <c r="G21" s="82"/>
      <c r="H21" s="82"/>
      <c r="I21" s="82"/>
      <c r="J21" s="82"/>
      <c r="K21" s="82"/>
      <c r="L21" s="82"/>
      <c r="M21" s="82"/>
    </row>
    <row r="22" spans="1:13">
      <c r="A22" s="82"/>
      <c r="B22" s="82"/>
      <c r="C22" s="82"/>
      <c r="D22" s="66"/>
      <c r="E22" s="100"/>
      <c r="F22" s="66"/>
      <c r="G22" s="82"/>
      <c r="H22" s="82"/>
      <c r="I22" s="82"/>
      <c r="J22" s="82"/>
      <c r="K22" s="82"/>
      <c r="L22" s="82"/>
      <c r="M22" s="82"/>
    </row>
    <row r="23" spans="1:13">
      <c r="A23" s="82"/>
      <c r="B23" s="82"/>
      <c r="C23" s="82"/>
      <c r="D23" s="66"/>
      <c r="E23" s="100"/>
      <c r="F23" s="66"/>
      <c r="G23" s="82"/>
      <c r="H23" s="82"/>
      <c r="I23" s="82"/>
      <c r="J23" s="82"/>
      <c r="K23" s="82"/>
      <c r="L23" s="82"/>
      <c r="M23" s="82"/>
    </row>
    <row r="24" spans="1:13" ht="15" customHeight="1">
      <c r="A24" s="82"/>
      <c r="B24" s="52" t="s">
        <v>28</v>
      </c>
      <c r="C24" s="52" t="s">
        <v>67</v>
      </c>
      <c r="D24" s="52" t="s">
        <v>30</v>
      </c>
      <c r="E24" s="112" t="s">
        <v>31</v>
      </c>
      <c r="F24" s="52" t="s">
        <v>34</v>
      </c>
      <c r="G24" s="52" t="s">
        <v>34</v>
      </c>
      <c r="H24" s="192" t="s">
        <v>38</v>
      </c>
      <c r="I24" s="82"/>
      <c r="J24" s="82"/>
      <c r="K24" s="82"/>
      <c r="L24" s="82"/>
      <c r="M24" s="82"/>
    </row>
    <row r="25" spans="1:13" ht="15" customHeight="1">
      <c r="A25" s="82"/>
      <c r="B25" s="52" t="s">
        <v>29</v>
      </c>
      <c r="C25" s="52" t="s">
        <v>68</v>
      </c>
      <c r="D25" s="52" t="s">
        <v>69</v>
      </c>
      <c r="E25" s="112" t="s">
        <v>32</v>
      </c>
      <c r="F25" s="52" t="s">
        <v>35</v>
      </c>
      <c r="G25" s="52" t="s">
        <v>35</v>
      </c>
      <c r="H25" s="192"/>
      <c r="I25" s="82"/>
      <c r="J25" s="82"/>
      <c r="K25" s="82"/>
      <c r="L25" s="82"/>
      <c r="M25" s="82"/>
    </row>
    <row r="26" spans="1:13" ht="15" customHeight="1">
      <c r="A26" s="82"/>
      <c r="B26" s="117"/>
      <c r="C26" s="117"/>
      <c r="D26" s="52"/>
      <c r="E26" s="112" t="s">
        <v>33</v>
      </c>
      <c r="F26" s="52" t="s">
        <v>36</v>
      </c>
      <c r="G26" s="52" t="s">
        <v>37</v>
      </c>
      <c r="H26" s="192"/>
      <c r="I26" s="82"/>
      <c r="J26" s="82"/>
      <c r="K26" s="82"/>
      <c r="L26" s="82"/>
      <c r="M26" s="82"/>
    </row>
    <row r="27" spans="1:13" ht="15" customHeight="1">
      <c r="A27" s="82"/>
      <c r="B27" s="52">
        <v>1</v>
      </c>
      <c r="C27" s="52" t="s">
        <v>39</v>
      </c>
      <c r="D27" s="52" t="str">
        <f>B_E.!T2</f>
        <v>SOM</v>
      </c>
      <c r="E27" s="118" t="s">
        <v>131</v>
      </c>
      <c r="F27" s="52">
        <f>B_E.!T65</f>
        <v>0</v>
      </c>
      <c r="G27" s="52">
        <f>B_E.!T66</f>
        <v>0</v>
      </c>
      <c r="H27" s="52" t="e">
        <f>B_E.!T67</f>
        <v>#DIV/0!</v>
      </c>
      <c r="I27" s="82"/>
      <c r="J27" s="82"/>
      <c r="K27" s="82"/>
      <c r="L27" s="82"/>
      <c r="M27" s="82"/>
    </row>
    <row r="28" spans="1:13" ht="15" customHeight="1">
      <c r="A28" s="82"/>
      <c r="B28" s="52">
        <v>2</v>
      </c>
      <c r="C28" s="52" t="s">
        <v>40</v>
      </c>
      <c r="D28" s="52" t="str">
        <f>B_E.!U2</f>
        <v>DS</v>
      </c>
      <c r="E28" s="104" t="s">
        <v>130</v>
      </c>
      <c r="F28" s="52">
        <f>B_E.!E65</f>
        <v>57</v>
      </c>
      <c r="G28" s="52">
        <f>B_E.!U66</f>
        <v>0</v>
      </c>
      <c r="H28" s="52" t="e">
        <f>B_E.!U67</f>
        <v>#DIV/0!</v>
      </c>
      <c r="I28" s="82"/>
      <c r="J28" s="82"/>
      <c r="K28" s="82"/>
      <c r="L28" s="82"/>
      <c r="M28" s="82"/>
    </row>
    <row r="29" spans="1:13" ht="15" customHeight="1">
      <c r="A29" s="82"/>
      <c r="B29" s="52">
        <v>3</v>
      </c>
      <c r="C29" s="52" t="s">
        <v>41</v>
      </c>
      <c r="D29" s="52" t="str">
        <f>B_E.!V2</f>
        <v>IR</v>
      </c>
      <c r="E29" s="118" t="s">
        <v>132</v>
      </c>
      <c r="F29" s="52">
        <f>B_E.!F65</f>
        <v>57</v>
      </c>
      <c r="G29" s="52">
        <f>B_E.!V66</f>
        <v>0</v>
      </c>
      <c r="H29" s="52" t="e">
        <f>B_E.!V67</f>
        <v>#DIV/0!</v>
      </c>
      <c r="I29" s="82"/>
      <c r="J29" s="82"/>
      <c r="K29" s="82"/>
      <c r="L29" s="82"/>
      <c r="M29" s="82"/>
    </row>
    <row r="30" spans="1:13" ht="15" customHeight="1">
      <c r="A30" s="82"/>
      <c r="B30" s="52">
        <v>4</v>
      </c>
      <c r="C30" s="52" t="s">
        <v>42</v>
      </c>
      <c r="D30" s="52" t="str">
        <f>B_E.!W2</f>
        <v>SA</v>
      </c>
      <c r="E30" s="118" t="s">
        <v>127</v>
      </c>
      <c r="F30" s="52">
        <f>B_E.!G65</f>
        <v>58</v>
      </c>
      <c r="G30" s="52">
        <f>B_E.!W66</f>
        <v>0</v>
      </c>
      <c r="H30" s="52" t="e">
        <f>B_E.!W67</f>
        <v>#DIV/0!</v>
      </c>
      <c r="I30" s="82"/>
      <c r="J30" s="82"/>
      <c r="K30" s="82"/>
      <c r="L30" s="82"/>
      <c r="M30" s="82"/>
    </row>
    <row r="31" spans="1:13" ht="15" customHeight="1">
      <c r="A31" s="82"/>
      <c r="B31" s="52">
        <v>5</v>
      </c>
      <c r="C31" s="52" t="s">
        <v>126</v>
      </c>
      <c r="D31" s="52" t="str">
        <f>B_E.!X2</f>
        <v>SA (TW)</v>
      </c>
      <c r="E31" s="118" t="s">
        <v>127</v>
      </c>
      <c r="F31" s="52">
        <f>B_E.!X65</f>
        <v>0</v>
      </c>
      <c r="G31" s="52">
        <f>B_E.!X66</f>
        <v>0</v>
      </c>
      <c r="H31" s="52" t="e">
        <f>B_E.!X67</f>
        <v>#DIV/0!</v>
      </c>
      <c r="I31" s="82"/>
      <c r="J31" s="82"/>
      <c r="K31" s="82"/>
      <c r="L31" s="82"/>
      <c r="M31" s="82"/>
    </row>
    <row r="32" spans="1:13" ht="15" customHeight="1">
      <c r="A32" s="82"/>
      <c r="B32" s="52">
        <v>6</v>
      </c>
      <c r="C32" s="52" t="s">
        <v>2</v>
      </c>
      <c r="D32" s="103" t="s">
        <v>133</v>
      </c>
      <c r="E32" s="118" t="s">
        <v>127</v>
      </c>
      <c r="F32" s="52">
        <f>B_E.!Z65</f>
        <v>0</v>
      </c>
      <c r="G32" s="52">
        <f>B_E.!Y66</f>
        <v>0</v>
      </c>
      <c r="H32" s="112" t="e">
        <f>B_E.!Y67</f>
        <v>#DIV/0!</v>
      </c>
      <c r="I32" s="82"/>
      <c r="J32" s="82"/>
      <c r="K32" s="82"/>
      <c r="L32" s="82"/>
      <c r="M32" s="82"/>
    </row>
    <row r="33" spans="1:13" ht="15" customHeight="1">
      <c r="A33" s="82"/>
      <c r="B33" s="52">
        <v>7</v>
      </c>
      <c r="C33" s="52" t="s">
        <v>2</v>
      </c>
      <c r="D33" s="103" t="s">
        <v>134</v>
      </c>
      <c r="E33" s="118"/>
      <c r="F33" s="52">
        <f>B_E.!AC65</f>
        <v>0</v>
      </c>
      <c r="G33" s="52">
        <f>B_E.!AC66</f>
        <v>0</v>
      </c>
      <c r="H33" s="112" t="e">
        <f>B_E.!AC67</f>
        <v>#DIV/0!</v>
      </c>
      <c r="I33" s="82"/>
      <c r="J33" s="82"/>
      <c r="K33" s="82"/>
      <c r="L33" s="82"/>
      <c r="M33" s="82"/>
    </row>
    <row r="34" spans="1:13" ht="15" customHeight="1">
      <c r="A34" s="82"/>
      <c r="B34" s="52">
        <v>8</v>
      </c>
      <c r="C34" s="52" t="s">
        <v>126</v>
      </c>
      <c r="D34" s="117" t="str">
        <f>B_E.!AB2</f>
        <v>PROJECT (TW)</v>
      </c>
      <c r="E34" s="118"/>
      <c r="F34" s="52">
        <f>B_E.!AB65</f>
        <v>0</v>
      </c>
      <c r="G34" s="52">
        <f>B_E.!AC66</f>
        <v>0</v>
      </c>
      <c r="H34" s="112" t="e">
        <f>B_E.!AB67</f>
        <v>#DIV/0!</v>
      </c>
      <c r="I34" s="82"/>
      <c r="J34" s="82"/>
      <c r="K34" s="82"/>
      <c r="L34" s="82"/>
      <c r="M34" s="82"/>
    </row>
    <row r="35" spans="1:13" ht="15" customHeight="1">
      <c r="A35" s="82"/>
      <c r="B35" s="50">
        <v>9</v>
      </c>
      <c r="C35" s="119" t="s">
        <v>126</v>
      </c>
      <c r="D35" s="52" t="str">
        <f>B_E.!Z2</f>
        <v>CLP-II (TW)</v>
      </c>
      <c r="E35" s="104" t="s">
        <v>130</v>
      </c>
      <c r="F35" s="52">
        <f>B_E.!Z65</f>
        <v>0</v>
      </c>
      <c r="G35" s="52">
        <f>B_E.!Z66</f>
        <v>0</v>
      </c>
      <c r="H35" s="52" t="e">
        <f>B_E.!Z67</f>
        <v>#DIV/0!</v>
      </c>
      <c r="I35" s="82"/>
      <c r="J35" s="82"/>
      <c r="K35" s="82"/>
      <c r="L35" s="82"/>
      <c r="M35" s="82"/>
    </row>
    <row r="36" spans="1:13" ht="15" customHeight="1">
      <c r="A36" s="82"/>
      <c r="B36" s="120">
        <v>10</v>
      </c>
      <c r="C36" s="52" t="s">
        <v>2</v>
      </c>
      <c r="D36" s="120" t="s">
        <v>128</v>
      </c>
      <c r="E36" s="104" t="s">
        <v>130</v>
      </c>
      <c r="F36" s="52">
        <f>B_E.!AA65</f>
        <v>0</v>
      </c>
      <c r="G36" s="52">
        <f>B_E.!AA66</f>
        <v>0</v>
      </c>
      <c r="H36" s="52" t="e">
        <f>B_E.!AA67</f>
        <v>#DIV/0!</v>
      </c>
      <c r="I36" s="82"/>
      <c r="J36" s="82"/>
      <c r="K36" s="82"/>
      <c r="L36" s="82"/>
      <c r="M36" s="82"/>
    </row>
    <row r="37" spans="1:13" ht="15.75" customHeight="1" thickBot="1">
      <c r="A37" s="82"/>
      <c r="B37" s="82"/>
      <c r="C37" s="82"/>
      <c r="D37" s="66"/>
      <c r="E37" s="100"/>
      <c r="F37" s="66"/>
      <c r="G37" s="82"/>
      <c r="H37" s="82"/>
      <c r="I37" s="82"/>
      <c r="J37" s="82"/>
      <c r="K37" s="82"/>
      <c r="L37" s="82"/>
      <c r="M37" s="82"/>
    </row>
    <row r="38" spans="1:13" ht="30" customHeight="1">
      <c r="A38" s="82"/>
      <c r="B38" s="63" t="s">
        <v>103</v>
      </c>
      <c r="C38" s="121" t="s">
        <v>102</v>
      </c>
      <c r="D38" s="60" t="s">
        <v>47</v>
      </c>
      <c r="E38" s="122" t="s">
        <v>104</v>
      </c>
      <c r="F38" s="202" t="s">
        <v>95</v>
      </c>
      <c r="G38" s="196" t="s">
        <v>51</v>
      </c>
      <c r="H38" s="197"/>
      <c r="I38" s="197"/>
      <c r="J38" s="197"/>
      <c r="K38" s="197"/>
      <c r="L38" s="197"/>
      <c r="M38" s="198"/>
    </row>
    <row r="39" spans="1:13" ht="16.5" customHeight="1" thickBot="1">
      <c r="A39" s="82"/>
      <c r="B39" s="125"/>
      <c r="C39" s="62"/>
      <c r="D39" s="61"/>
      <c r="E39" s="126"/>
      <c r="F39" s="203"/>
      <c r="G39" s="199"/>
      <c r="H39" s="200"/>
      <c r="I39" s="200"/>
      <c r="J39" s="200"/>
      <c r="K39" s="200"/>
      <c r="L39" s="200"/>
      <c r="M39" s="201"/>
    </row>
    <row r="40" spans="1:13" ht="45">
      <c r="A40" s="82"/>
      <c r="B40" s="61"/>
      <c r="C40" s="75"/>
      <c r="D40" s="61"/>
      <c r="E40" s="127"/>
      <c r="F40" s="203"/>
      <c r="G40" s="62" t="s">
        <v>96</v>
      </c>
      <c r="H40" s="62" t="s">
        <v>97</v>
      </c>
      <c r="I40" s="62" t="s">
        <v>98</v>
      </c>
      <c r="J40" s="62" t="s">
        <v>99</v>
      </c>
      <c r="K40" s="62" t="s">
        <v>100</v>
      </c>
      <c r="L40" s="63">
        <v>40</v>
      </c>
      <c r="M40" s="62" t="s">
        <v>101</v>
      </c>
    </row>
    <row r="41" spans="1:13" ht="15.75" thickBot="1">
      <c r="A41" s="82"/>
      <c r="B41" s="128">
        <v>1</v>
      </c>
      <c r="C41" s="118" t="s">
        <v>131</v>
      </c>
      <c r="D41" s="129" t="str">
        <f>B_E.!T2</f>
        <v>SOM</v>
      </c>
      <c r="E41" s="130" t="e">
        <f>B_E.!T67</f>
        <v>#DIV/0!</v>
      </c>
      <c r="F41" s="129">
        <f>F27</f>
        <v>0</v>
      </c>
      <c r="G41" s="129">
        <f>B_E.!T69</f>
        <v>0</v>
      </c>
      <c r="H41" s="129">
        <f>B_E.!T70</f>
        <v>0</v>
      </c>
      <c r="I41" s="129">
        <f>B_E.!T71</f>
        <v>0</v>
      </c>
      <c r="J41" s="129">
        <f>B_E.!T72</f>
        <v>0</v>
      </c>
      <c r="K41" s="129">
        <f>B_E.!T73</f>
        <v>0</v>
      </c>
      <c r="L41" s="129">
        <f>B_E.!T74</f>
        <v>0</v>
      </c>
      <c r="M41" s="129">
        <f>B_E.!T75</f>
        <v>0</v>
      </c>
    </row>
    <row r="42" spans="1:13" ht="15.75" thickBot="1">
      <c r="A42" s="82"/>
      <c r="B42" s="128">
        <v>2</v>
      </c>
      <c r="C42" s="104" t="s">
        <v>130</v>
      </c>
      <c r="D42" s="129" t="str">
        <f>B_E.!U2</f>
        <v>DS</v>
      </c>
      <c r="E42" s="130" t="e">
        <f>B_E.!U67</f>
        <v>#DIV/0!</v>
      </c>
      <c r="F42" s="129">
        <f>B_E.!U65</f>
        <v>0</v>
      </c>
      <c r="G42" s="129">
        <f>B_E.!E69</f>
        <v>0</v>
      </c>
      <c r="H42" s="129">
        <f>B_E.!E70</f>
        <v>0</v>
      </c>
      <c r="I42" s="129">
        <f>B_E.!E71</f>
        <v>0</v>
      </c>
      <c r="J42" s="129">
        <f>B_E.!E72</f>
        <v>0</v>
      </c>
      <c r="K42" s="129">
        <f>B_E.!E73</f>
        <v>0</v>
      </c>
      <c r="L42" s="129">
        <f>B_E.!E74</f>
        <v>0</v>
      </c>
      <c r="M42" s="129">
        <f>B_E.!E75</f>
        <v>0</v>
      </c>
    </row>
    <row r="43" spans="1:13" ht="15.75" thickBot="1">
      <c r="A43" s="82"/>
      <c r="B43" s="128">
        <v>3</v>
      </c>
      <c r="C43" s="118" t="s">
        <v>132</v>
      </c>
      <c r="D43" s="129" t="str">
        <f>B_E.!V2</f>
        <v>IR</v>
      </c>
      <c r="E43" s="130">
        <v>100</v>
      </c>
      <c r="F43" s="129">
        <f>B_E.!V65</f>
        <v>0</v>
      </c>
      <c r="G43" s="129">
        <f>B_E.!F69</f>
        <v>0</v>
      </c>
      <c r="H43" s="129">
        <f>B_E.!F70</f>
        <v>0</v>
      </c>
      <c r="I43" s="129">
        <f>B_E.!F71</f>
        <v>0</v>
      </c>
      <c r="J43" s="129">
        <f>B_E.!F72</f>
        <v>0</v>
      </c>
      <c r="K43" s="129">
        <f>B_E.!F73</f>
        <v>0</v>
      </c>
      <c r="L43" s="129">
        <f>B_E.!F74</f>
        <v>0</v>
      </c>
      <c r="M43" s="129">
        <f>B_E.!F75</f>
        <v>0</v>
      </c>
    </row>
    <row r="44" spans="1:13" ht="15.75" thickBot="1">
      <c r="A44" s="82"/>
      <c r="B44" s="128">
        <v>4</v>
      </c>
      <c r="C44" s="118" t="s">
        <v>127</v>
      </c>
      <c r="D44" s="129" t="str">
        <f>B_E.!W2</f>
        <v>SA</v>
      </c>
      <c r="E44" s="130" t="e">
        <f>B_E.!W67</f>
        <v>#DIV/0!</v>
      </c>
      <c r="F44" s="129">
        <f>B_E.!W65</f>
        <v>0</v>
      </c>
      <c r="G44" s="129">
        <f>B_E.!G69</f>
        <v>4</v>
      </c>
      <c r="H44" s="129">
        <f>B_E.!G70</f>
        <v>7</v>
      </c>
      <c r="I44" s="129">
        <f>B_E.!G71</f>
        <v>15</v>
      </c>
      <c r="J44" s="129">
        <f>B_E.!G72</f>
        <v>18</v>
      </c>
      <c r="K44" s="129">
        <f>B_E.!G73</f>
        <v>10</v>
      </c>
      <c r="L44" s="129">
        <f>B_E.!G74</f>
        <v>3</v>
      </c>
      <c r="M44" s="129">
        <f>B_E.!G75</f>
        <v>1</v>
      </c>
    </row>
    <row r="45" spans="1:13" ht="15.75" thickBot="1">
      <c r="A45" s="82"/>
      <c r="B45" s="128">
        <v>5</v>
      </c>
      <c r="C45" s="118" t="s">
        <v>127</v>
      </c>
      <c r="D45" s="129" t="str">
        <f>B_E.!X2</f>
        <v>SA (TW)</v>
      </c>
      <c r="E45" s="130" t="e">
        <f>B_E.!X67</f>
        <v>#DIV/0!</v>
      </c>
      <c r="F45" s="129">
        <f>B_E.!X65</f>
        <v>0</v>
      </c>
      <c r="G45" s="129">
        <f>B_E.!H69</f>
        <v>10</v>
      </c>
      <c r="H45" s="129">
        <f>B_E.!H70</f>
        <v>12</v>
      </c>
      <c r="I45" s="129">
        <f>B_E.!H71</f>
        <v>20</v>
      </c>
      <c r="J45" s="129">
        <f>B_E.!F72</f>
        <v>0</v>
      </c>
      <c r="K45" s="129">
        <f>B_E.!H73</f>
        <v>5</v>
      </c>
      <c r="L45" s="129">
        <f>B_E.!H74</f>
        <v>0</v>
      </c>
      <c r="M45" s="129">
        <f>B_E.!H75</f>
        <v>1</v>
      </c>
    </row>
    <row r="46" spans="1:13">
      <c r="A46" s="82"/>
      <c r="B46" s="82"/>
      <c r="C46" s="82"/>
      <c r="D46" s="66"/>
      <c r="E46" s="100"/>
      <c r="F46" s="66"/>
      <c r="G46" s="82"/>
      <c r="H46" s="82"/>
      <c r="I46" s="82"/>
      <c r="J46" s="82"/>
      <c r="K46" s="82"/>
      <c r="L46" s="82"/>
      <c r="M46" s="82"/>
    </row>
    <row r="47" spans="1:13">
      <c r="A47" s="82"/>
      <c r="B47" s="82"/>
      <c r="C47" s="82"/>
      <c r="D47" s="40">
        <v>1</v>
      </c>
      <c r="E47" s="67"/>
      <c r="F47" s="48"/>
      <c r="G47" s="82"/>
      <c r="H47" s="82"/>
      <c r="I47" s="82"/>
      <c r="J47" s="82"/>
      <c r="K47" s="82"/>
      <c r="L47" s="82"/>
      <c r="M47" s="82"/>
    </row>
    <row r="48" spans="1:13">
      <c r="A48" s="82"/>
      <c r="B48" s="82"/>
      <c r="C48" s="82"/>
      <c r="D48" s="40">
        <v>2</v>
      </c>
      <c r="E48" s="39"/>
      <c r="F48" s="48"/>
      <c r="G48" s="82"/>
      <c r="H48" s="82"/>
      <c r="I48" s="82"/>
      <c r="J48" s="82"/>
      <c r="K48" s="82"/>
      <c r="L48" s="82"/>
      <c r="M48" s="82"/>
    </row>
    <row r="49" spans="1:13">
      <c r="A49" s="82"/>
      <c r="B49" s="82"/>
      <c r="C49" s="82"/>
      <c r="D49" s="40">
        <v>3</v>
      </c>
      <c r="E49" s="67"/>
      <c r="F49" s="48"/>
      <c r="G49" s="82"/>
      <c r="H49" s="82"/>
      <c r="I49" s="82"/>
      <c r="J49" s="82"/>
      <c r="K49" s="82"/>
      <c r="L49" s="82"/>
      <c r="M49" s="82"/>
    </row>
    <row r="50" spans="1:13">
      <c r="A50" s="82"/>
      <c r="B50" s="82"/>
      <c r="C50" s="82"/>
      <c r="D50" s="40">
        <v>4</v>
      </c>
      <c r="E50" s="109"/>
      <c r="F50" s="40"/>
      <c r="G50" s="82"/>
      <c r="H50" s="82"/>
      <c r="I50" s="82"/>
      <c r="J50" s="82"/>
      <c r="K50" s="82"/>
      <c r="L50" s="82"/>
      <c r="M50" s="82"/>
    </row>
    <row r="51" spans="1:13">
      <c r="A51" s="82"/>
      <c r="B51" s="82"/>
      <c r="C51" s="82"/>
      <c r="D51" s="40">
        <v>5</v>
      </c>
      <c r="E51" s="109"/>
      <c r="F51" s="40"/>
      <c r="G51" s="82"/>
      <c r="H51" s="82"/>
      <c r="I51" s="82"/>
      <c r="J51" s="82"/>
      <c r="K51" s="82"/>
      <c r="L51" s="82"/>
      <c r="M51" s="82"/>
    </row>
    <row r="52" spans="1:13">
      <c r="A52" s="82"/>
      <c r="B52" s="82"/>
      <c r="C52" s="82"/>
      <c r="D52" s="66"/>
      <c r="E52" s="100"/>
      <c r="F52" s="66"/>
      <c r="G52" s="82"/>
      <c r="H52" s="82"/>
      <c r="I52" s="82"/>
      <c r="J52" s="82"/>
      <c r="K52" s="82"/>
      <c r="L52" s="82"/>
      <c r="M52" s="82"/>
    </row>
    <row r="53" spans="1:13">
      <c r="A53" s="82"/>
      <c r="B53" s="82"/>
      <c r="C53" s="82"/>
      <c r="D53" s="66"/>
      <c r="E53" s="100"/>
      <c r="F53" s="66"/>
      <c r="G53" s="82"/>
      <c r="H53" s="82"/>
      <c r="I53" s="82"/>
      <c r="J53" s="82"/>
      <c r="K53" s="82"/>
      <c r="L53" s="82"/>
      <c r="M53" s="82"/>
    </row>
    <row r="54" spans="1:13">
      <c r="A54" s="82"/>
      <c r="B54" s="82"/>
      <c r="C54" s="82"/>
      <c r="D54" s="66"/>
      <c r="E54" s="100"/>
      <c r="F54" s="66"/>
      <c r="G54" s="82"/>
      <c r="H54" s="82"/>
      <c r="I54" s="82"/>
      <c r="J54" s="82"/>
      <c r="K54" s="82"/>
      <c r="L54" s="82"/>
      <c r="M54" s="82"/>
    </row>
    <row r="55" spans="1:13">
      <c r="A55" s="82"/>
      <c r="B55" s="82"/>
      <c r="C55" s="82"/>
      <c r="D55" s="66"/>
      <c r="E55" s="100"/>
      <c r="F55" s="66"/>
      <c r="G55" s="82"/>
      <c r="H55" s="82"/>
      <c r="I55" s="82"/>
      <c r="J55" s="82"/>
      <c r="K55" s="82"/>
      <c r="L55" s="82"/>
      <c r="M55" s="82"/>
    </row>
    <row r="56" spans="1:13">
      <c r="A56" s="82"/>
      <c r="B56" s="82"/>
      <c r="C56" s="82"/>
      <c r="D56" s="66"/>
      <c r="E56" s="100"/>
      <c r="F56" s="66"/>
      <c r="G56" s="82"/>
      <c r="H56" s="82"/>
      <c r="I56" s="82"/>
      <c r="J56" s="82"/>
      <c r="K56" s="82"/>
      <c r="L56" s="82"/>
      <c r="M56" s="82"/>
    </row>
  </sheetData>
  <mergeCells count="4">
    <mergeCell ref="G38:M39"/>
    <mergeCell ref="C1:F1"/>
    <mergeCell ref="H24:H26"/>
    <mergeCell ref="F38:F40"/>
  </mergeCells>
  <pageMargins left="0.28000000000000003" right="0.24" top="0.24" bottom="0.31" header="0.26" footer="0.3"/>
  <pageSetup paperSize="9" scale="67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89"/>
  <sheetViews>
    <sheetView workbookViewId="0">
      <selection sqref="A1:AK89"/>
    </sheetView>
  </sheetViews>
  <sheetFormatPr defaultRowHeight="15"/>
  <cols>
    <col min="3" max="3" width="32" customWidth="1"/>
    <col min="17" max="17" width="25.42578125" customWidth="1"/>
    <col min="35" max="35" width="29.42578125" customWidth="1"/>
  </cols>
  <sheetData>
    <row r="1" spans="1:38" ht="18.75">
      <c r="A1" s="131"/>
      <c r="B1" s="132"/>
      <c r="C1" s="132"/>
      <c r="D1" s="204"/>
      <c r="E1" s="205"/>
      <c r="F1" s="205"/>
      <c r="G1" s="205"/>
      <c r="H1" s="205"/>
      <c r="I1" s="205"/>
      <c r="J1" s="205"/>
      <c r="K1" s="205"/>
      <c r="L1" s="205"/>
      <c r="M1" s="206"/>
      <c r="N1" s="25"/>
      <c r="O1" s="204"/>
      <c r="P1" s="205"/>
      <c r="Q1" s="205"/>
      <c r="R1" s="205"/>
      <c r="S1" s="205"/>
      <c r="T1" s="207"/>
      <c r="U1" s="207"/>
      <c r="V1" s="207"/>
      <c r="W1" s="207"/>
      <c r="X1" s="207"/>
      <c r="Y1" s="207"/>
      <c r="Z1" s="207"/>
      <c r="AA1" s="207"/>
      <c r="AB1" s="133"/>
      <c r="AC1" s="133"/>
      <c r="AD1" s="133"/>
      <c r="AE1" s="23"/>
      <c r="AF1" s="133"/>
      <c r="AG1" s="23"/>
      <c r="AH1" s="133"/>
      <c r="AI1" s="133"/>
      <c r="AJ1" s="133"/>
      <c r="AK1" s="133"/>
    </row>
    <row r="2" spans="1:38">
      <c r="A2" s="19"/>
      <c r="B2" s="20"/>
      <c r="C2" s="20"/>
      <c r="D2" s="18"/>
      <c r="E2" s="18"/>
      <c r="F2" s="18"/>
      <c r="G2" s="18"/>
      <c r="H2" s="18"/>
      <c r="I2" s="18"/>
      <c r="J2" s="18"/>
      <c r="K2" s="18"/>
      <c r="L2" s="18"/>
      <c r="M2" s="18"/>
      <c r="N2" s="20"/>
      <c r="O2" s="20"/>
      <c r="P2" s="20"/>
      <c r="Q2" s="20"/>
      <c r="R2" s="20"/>
      <c r="S2" s="24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3"/>
      <c r="AK2" s="23"/>
    </row>
    <row r="3" spans="1:38">
      <c r="A3" s="134"/>
      <c r="B3" s="134"/>
      <c r="C3" s="13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26"/>
      <c r="R3" s="26"/>
      <c r="S3" s="136"/>
      <c r="T3" s="137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8">
      <c r="A4" s="23"/>
      <c r="B4" s="23"/>
      <c r="C4" s="21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2"/>
    </row>
    <row r="5" spans="1:38">
      <c r="A5" s="133"/>
      <c r="B5" s="138"/>
      <c r="C5" s="139"/>
      <c r="D5" s="140"/>
      <c r="E5" s="140"/>
      <c r="F5" s="140"/>
      <c r="G5" s="140"/>
      <c r="H5" s="140"/>
      <c r="I5" s="141"/>
      <c r="J5" s="141"/>
      <c r="K5" s="141"/>
      <c r="L5" s="141"/>
      <c r="M5" s="141"/>
      <c r="N5" s="23"/>
      <c r="O5" s="142"/>
      <c r="P5" s="23"/>
      <c r="Q5" s="23"/>
      <c r="R5" s="143"/>
      <c r="S5" s="143"/>
      <c r="T5" s="23"/>
      <c r="U5" s="144"/>
      <c r="V5" s="144"/>
      <c r="W5" s="144"/>
      <c r="X5" s="144"/>
      <c r="Y5" s="144"/>
      <c r="Z5" s="144"/>
      <c r="AA5" s="144"/>
      <c r="AB5" s="144"/>
      <c r="AC5" s="144"/>
      <c r="AD5" s="23"/>
      <c r="AE5" s="23"/>
      <c r="AF5" s="133"/>
      <c r="AG5" s="142"/>
      <c r="AH5" s="23"/>
      <c r="AI5" s="23"/>
      <c r="AJ5" s="23"/>
      <c r="AK5" s="23"/>
      <c r="AL5" s="22"/>
    </row>
    <row r="6" spans="1:38">
      <c r="A6" s="133"/>
      <c r="B6" s="138"/>
      <c r="C6" s="139"/>
      <c r="D6" s="140"/>
      <c r="E6" s="140"/>
      <c r="F6" s="140"/>
      <c r="G6" s="140"/>
      <c r="H6" s="140"/>
      <c r="I6" s="141"/>
      <c r="J6" s="141"/>
      <c r="K6" s="141"/>
      <c r="L6" s="141"/>
      <c r="M6" s="141"/>
      <c r="N6" s="23"/>
      <c r="O6" s="142"/>
      <c r="P6" s="23"/>
      <c r="Q6" s="23"/>
      <c r="R6" s="143"/>
      <c r="S6" s="143"/>
      <c r="T6" s="23"/>
      <c r="U6" s="144"/>
      <c r="V6" s="144"/>
      <c r="W6" s="144"/>
      <c r="X6" s="144"/>
      <c r="Y6" s="144"/>
      <c r="Z6" s="144"/>
      <c r="AA6" s="144"/>
      <c r="AB6" s="144"/>
      <c r="AC6" s="144"/>
      <c r="AD6" s="23"/>
      <c r="AE6" s="23"/>
      <c r="AF6" s="133"/>
      <c r="AG6" s="142"/>
      <c r="AH6" s="23"/>
      <c r="AI6" s="23"/>
      <c r="AJ6" s="23"/>
      <c r="AK6" s="23"/>
      <c r="AL6" s="22"/>
    </row>
    <row r="7" spans="1:38">
      <c r="A7" s="133"/>
      <c r="B7" s="138"/>
      <c r="C7" s="133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23"/>
      <c r="O7" s="142"/>
      <c r="P7" s="23"/>
      <c r="Q7" s="23"/>
      <c r="R7" s="143"/>
      <c r="S7" s="143"/>
      <c r="T7" s="23"/>
      <c r="U7" s="144"/>
      <c r="V7" s="144"/>
      <c r="W7" s="144"/>
      <c r="X7" s="144"/>
      <c r="Y7" s="144"/>
      <c r="Z7" s="144"/>
      <c r="AA7" s="144"/>
      <c r="AB7" s="144"/>
      <c r="AC7" s="144"/>
      <c r="AD7" s="23"/>
      <c r="AE7" s="23"/>
      <c r="AF7" s="133"/>
      <c r="AG7" s="142"/>
      <c r="AH7" s="23"/>
      <c r="AI7" s="23"/>
      <c r="AJ7" s="23"/>
      <c r="AK7" s="23"/>
      <c r="AL7" s="22"/>
    </row>
    <row r="8" spans="1:38">
      <c r="A8" s="133"/>
      <c r="B8" s="138"/>
      <c r="C8" s="139"/>
      <c r="D8" s="140"/>
      <c r="E8" s="140"/>
      <c r="F8" s="140"/>
      <c r="G8" s="140"/>
      <c r="H8" s="140"/>
      <c r="I8" s="141"/>
      <c r="J8" s="141"/>
      <c r="K8" s="141"/>
      <c r="L8" s="141"/>
      <c r="M8" s="141"/>
      <c r="N8" s="23"/>
      <c r="O8" s="142"/>
      <c r="P8" s="23"/>
      <c r="Q8" s="23"/>
      <c r="R8" s="143"/>
      <c r="S8" s="143"/>
      <c r="T8" s="23"/>
      <c r="U8" s="144"/>
      <c r="V8" s="144"/>
      <c r="W8" s="144"/>
      <c r="X8" s="144"/>
      <c r="Y8" s="144"/>
      <c r="Z8" s="144"/>
      <c r="AA8" s="144"/>
      <c r="AB8" s="144"/>
      <c r="AC8" s="144"/>
      <c r="AD8" s="23"/>
      <c r="AE8" s="23"/>
      <c r="AF8" s="133"/>
      <c r="AG8" s="142"/>
      <c r="AH8" s="23"/>
      <c r="AI8" s="23"/>
      <c r="AJ8" s="23"/>
      <c r="AK8" s="23"/>
      <c r="AL8" s="22"/>
    </row>
    <row r="9" spans="1:38">
      <c r="A9" s="133"/>
      <c r="B9" s="138"/>
      <c r="C9" s="133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23"/>
      <c r="O9" s="142"/>
      <c r="P9" s="23"/>
      <c r="Q9" s="23"/>
      <c r="R9" s="143"/>
      <c r="S9" s="143"/>
      <c r="T9" s="23"/>
      <c r="U9" s="144"/>
      <c r="V9" s="144"/>
      <c r="W9" s="144"/>
      <c r="X9" s="144"/>
      <c r="Y9" s="144"/>
      <c r="Z9" s="144"/>
      <c r="AA9" s="144"/>
      <c r="AB9" s="144"/>
      <c r="AC9" s="144"/>
      <c r="AD9" s="23"/>
      <c r="AE9" s="23"/>
      <c r="AF9" s="133"/>
      <c r="AG9" s="142"/>
      <c r="AH9" s="23"/>
      <c r="AI9" s="23"/>
      <c r="AJ9" s="23"/>
      <c r="AK9" s="23"/>
      <c r="AL9" s="22"/>
    </row>
    <row r="10" spans="1:38">
      <c r="A10" s="133"/>
      <c r="B10" s="138"/>
      <c r="C10" s="133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23"/>
      <c r="O10" s="142"/>
      <c r="P10" s="23"/>
      <c r="Q10" s="23"/>
      <c r="R10" s="143"/>
      <c r="S10" s="143"/>
      <c r="T10" s="23"/>
      <c r="U10" s="144"/>
      <c r="V10" s="144"/>
      <c r="W10" s="144"/>
      <c r="X10" s="144"/>
      <c r="Y10" s="144"/>
      <c r="Z10" s="144"/>
      <c r="AA10" s="144"/>
      <c r="AB10" s="144"/>
      <c r="AC10" s="144"/>
      <c r="AD10" s="23"/>
      <c r="AE10" s="23"/>
      <c r="AF10" s="133"/>
      <c r="AG10" s="142"/>
      <c r="AH10" s="23"/>
      <c r="AI10" s="23"/>
      <c r="AJ10" s="23"/>
      <c r="AK10" s="23"/>
      <c r="AL10" s="22"/>
    </row>
    <row r="11" spans="1:38">
      <c r="A11" s="133"/>
      <c r="B11" s="138"/>
      <c r="C11" s="139"/>
      <c r="D11" s="140"/>
      <c r="E11" s="140"/>
      <c r="F11" s="140"/>
      <c r="G11" s="140"/>
      <c r="H11" s="140"/>
      <c r="I11" s="141"/>
      <c r="J11" s="141"/>
      <c r="K11" s="141"/>
      <c r="L11" s="141"/>
      <c r="M11" s="141"/>
      <c r="N11" s="23"/>
      <c r="O11" s="142"/>
      <c r="P11" s="23"/>
      <c r="Q11" s="23"/>
      <c r="R11" s="143"/>
      <c r="S11" s="143"/>
      <c r="T11" s="23"/>
      <c r="U11" s="144"/>
      <c r="V11" s="144"/>
      <c r="W11" s="144"/>
      <c r="X11" s="144"/>
      <c r="Y11" s="144"/>
      <c r="Z11" s="144"/>
      <c r="AA11" s="144"/>
      <c r="AB11" s="144"/>
      <c r="AC11" s="144"/>
      <c r="AD11" s="23"/>
      <c r="AE11" s="23"/>
      <c r="AF11" s="133"/>
      <c r="AG11" s="142"/>
      <c r="AH11" s="23"/>
      <c r="AI11" s="23"/>
      <c r="AJ11" s="23"/>
      <c r="AK11" s="23"/>
      <c r="AL11" s="22"/>
    </row>
    <row r="12" spans="1:38">
      <c r="A12" s="133"/>
      <c r="B12" s="138"/>
      <c r="C12" s="133"/>
      <c r="D12" s="140"/>
      <c r="E12" s="140"/>
      <c r="F12" s="140"/>
      <c r="G12" s="140"/>
      <c r="H12" s="140"/>
      <c r="I12" s="141"/>
      <c r="J12" s="141"/>
      <c r="K12" s="141"/>
      <c r="L12" s="141"/>
      <c r="M12" s="141"/>
      <c r="N12" s="23"/>
      <c r="O12" s="142"/>
      <c r="P12" s="23"/>
      <c r="Q12" s="23"/>
      <c r="R12" s="143"/>
      <c r="S12" s="143"/>
      <c r="T12" s="23"/>
      <c r="U12" s="144"/>
      <c r="V12" s="144"/>
      <c r="W12" s="144"/>
      <c r="X12" s="144"/>
      <c r="Y12" s="144"/>
      <c r="Z12" s="144"/>
      <c r="AA12" s="144"/>
      <c r="AB12" s="144"/>
      <c r="AC12" s="144"/>
      <c r="AD12" s="23"/>
      <c r="AE12" s="23"/>
      <c r="AF12" s="133"/>
      <c r="AG12" s="142"/>
      <c r="AH12" s="23"/>
      <c r="AI12" s="23"/>
      <c r="AJ12" s="23"/>
      <c r="AK12" s="23"/>
      <c r="AL12" s="22"/>
    </row>
    <row r="13" spans="1:38">
      <c r="A13" s="133"/>
      <c r="B13" s="138"/>
      <c r="C13" s="133"/>
      <c r="D13" s="140"/>
      <c r="E13" s="140"/>
      <c r="F13" s="140"/>
      <c r="G13" s="140"/>
      <c r="H13" s="140"/>
      <c r="I13" s="141"/>
      <c r="J13" s="141"/>
      <c r="K13" s="141"/>
      <c r="L13" s="141"/>
      <c r="M13" s="141"/>
      <c r="N13" s="23"/>
      <c r="O13" s="142"/>
      <c r="P13" s="23"/>
      <c r="Q13" s="23"/>
      <c r="R13" s="143"/>
      <c r="S13" s="143"/>
      <c r="T13" s="23"/>
      <c r="U13" s="144"/>
      <c r="V13" s="144"/>
      <c r="W13" s="144"/>
      <c r="X13" s="144"/>
      <c r="Y13" s="144"/>
      <c r="Z13" s="144"/>
      <c r="AA13" s="144"/>
      <c r="AB13" s="144"/>
      <c r="AC13" s="144"/>
      <c r="AD13" s="23"/>
      <c r="AE13" s="23"/>
      <c r="AF13" s="133"/>
      <c r="AG13" s="142"/>
      <c r="AH13" s="23"/>
      <c r="AI13" s="23"/>
      <c r="AJ13" s="23"/>
      <c r="AK13" s="23"/>
      <c r="AL13" s="22"/>
    </row>
    <row r="14" spans="1:38">
      <c r="A14" s="133"/>
      <c r="B14" s="138"/>
      <c r="C14" s="133"/>
      <c r="D14" s="140"/>
      <c r="E14" s="140"/>
      <c r="F14" s="140"/>
      <c r="G14" s="140"/>
      <c r="H14" s="140"/>
      <c r="I14" s="141"/>
      <c r="J14" s="141"/>
      <c r="K14" s="141"/>
      <c r="L14" s="141"/>
      <c r="M14" s="141"/>
      <c r="N14" s="23"/>
      <c r="O14" s="142"/>
      <c r="P14" s="23"/>
      <c r="Q14" s="23"/>
      <c r="R14" s="143"/>
      <c r="S14" s="143"/>
      <c r="T14" s="23"/>
      <c r="U14" s="144"/>
      <c r="V14" s="144"/>
      <c r="W14" s="144"/>
      <c r="X14" s="144"/>
      <c r="Y14" s="144"/>
      <c r="Z14" s="144"/>
      <c r="AA14" s="144"/>
      <c r="AB14" s="144"/>
      <c r="AC14" s="144"/>
      <c r="AD14" s="23"/>
      <c r="AE14" s="23"/>
      <c r="AF14" s="133"/>
      <c r="AG14" s="142"/>
      <c r="AH14" s="23"/>
      <c r="AI14" s="23"/>
      <c r="AJ14" s="23"/>
      <c r="AK14" s="23"/>
      <c r="AL14" s="22"/>
    </row>
    <row r="15" spans="1:38">
      <c r="A15" s="133"/>
      <c r="B15" s="138"/>
      <c r="C15" s="139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142"/>
      <c r="P15" s="23"/>
      <c r="Q15" s="23"/>
      <c r="R15" s="143"/>
      <c r="S15" s="143"/>
      <c r="T15" s="23"/>
      <c r="U15" s="144"/>
      <c r="V15" s="144"/>
      <c r="W15" s="144"/>
      <c r="X15" s="144"/>
      <c r="Y15" s="144"/>
      <c r="Z15" s="144"/>
      <c r="AA15" s="144"/>
      <c r="AB15" s="144"/>
      <c r="AC15" s="144"/>
      <c r="AD15" s="23"/>
      <c r="AE15" s="23"/>
      <c r="AF15" s="133"/>
      <c r="AG15" s="142"/>
      <c r="AH15" s="23"/>
      <c r="AI15" s="23"/>
      <c r="AJ15" s="23"/>
      <c r="AK15" s="23"/>
      <c r="AL15" s="22"/>
    </row>
    <row r="16" spans="1:38">
      <c r="A16" s="133"/>
      <c r="B16" s="138"/>
      <c r="C16" s="139"/>
      <c r="D16" s="140"/>
      <c r="E16" s="140"/>
      <c r="F16" s="140"/>
      <c r="G16" s="140"/>
      <c r="H16" s="140"/>
      <c r="I16" s="141"/>
      <c r="J16" s="141"/>
      <c r="K16" s="141"/>
      <c r="L16" s="141"/>
      <c r="M16" s="141"/>
      <c r="N16" s="23"/>
      <c r="O16" s="142"/>
      <c r="P16" s="23"/>
      <c r="Q16" s="23"/>
      <c r="R16" s="143"/>
      <c r="S16" s="143"/>
      <c r="T16" s="23"/>
      <c r="U16" s="144"/>
      <c r="V16" s="144"/>
      <c r="W16" s="144"/>
      <c r="X16" s="144"/>
      <c r="Y16" s="144"/>
      <c r="Z16" s="144"/>
      <c r="AA16" s="144"/>
      <c r="AB16" s="144"/>
      <c r="AC16" s="144"/>
      <c r="AD16" s="23"/>
      <c r="AE16" s="23"/>
      <c r="AF16" s="133"/>
      <c r="AG16" s="142"/>
      <c r="AH16" s="23"/>
      <c r="AI16" s="23"/>
      <c r="AJ16" s="23"/>
      <c r="AK16" s="23"/>
      <c r="AL16" s="22"/>
    </row>
    <row r="17" spans="1:38">
      <c r="A17" s="133"/>
      <c r="B17" s="138"/>
      <c r="C17" s="133"/>
      <c r="D17" s="140"/>
      <c r="E17" s="140"/>
      <c r="F17" s="140"/>
      <c r="G17" s="140"/>
      <c r="H17" s="140"/>
      <c r="I17" s="141"/>
      <c r="J17" s="141"/>
      <c r="K17" s="141"/>
      <c r="L17" s="141"/>
      <c r="M17" s="141"/>
      <c r="N17" s="23"/>
      <c r="O17" s="142"/>
      <c r="P17" s="23"/>
      <c r="Q17" s="23"/>
      <c r="R17" s="143"/>
      <c r="S17" s="143"/>
      <c r="T17" s="23"/>
      <c r="U17" s="144"/>
      <c r="V17" s="144"/>
      <c r="W17" s="144"/>
      <c r="X17" s="144"/>
      <c r="Y17" s="144"/>
      <c r="Z17" s="144"/>
      <c r="AA17" s="144"/>
      <c r="AB17" s="144"/>
      <c r="AC17" s="144"/>
      <c r="AD17" s="23"/>
      <c r="AE17" s="23"/>
      <c r="AF17" s="133"/>
      <c r="AG17" s="142"/>
      <c r="AH17" s="23"/>
      <c r="AI17" s="23"/>
      <c r="AJ17" s="23"/>
      <c r="AK17" s="23"/>
      <c r="AL17" s="22"/>
    </row>
    <row r="18" spans="1:38">
      <c r="A18" s="133"/>
      <c r="B18" s="138"/>
      <c r="C18" s="133"/>
      <c r="D18" s="141"/>
      <c r="E18" s="140"/>
      <c r="F18" s="140"/>
      <c r="G18" s="140"/>
      <c r="H18" s="140"/>
      <c r="I18" s="141"/>
      <c r="J18" s="141"/>
      <c r="K18" s="141"/>
      <c r="L18" s="141"/>
      <c r="M18" s="141"/>
      <c r="N18" s="23"/>
      <c r="O18" s="142"/>
      <c r="P18" s="23"/>
      <c r="Q18" s="23"/>
      <c r="R18" s="143"/>
      <c r="S18" s="143"/>
      <c r="T18" s="23"/>
      <c r="U18" s="144"/>
      <c r="V18" s="144"/>
      <c r="W18" s="144"/>
      <c r="X18" s="144"/>
      <c r="Y18" s="144"/>
      <c r="Z18" s="144"/>
      <c r="AA18" s="144"/>
      <c r="AB18" s="144"/>
      <c r="AC18" s="144"/>
      <c r="AD18" s="23"/>
      <c r="AE18" s="23"/>
      <c r="AF18" s="133"/>
      <c r="AG18" s="142"/>
      <c r="AH18" s="23"/>
      <c r="AI18" s="23"/>
      <c r="AJ18" s="23"/>
      <c r="AK18" s="23"/>
      <c r="AL18" s="22"/>
    </row>
    <row r="19" spans="1:38">
      <c r="A19" s="133"/>
      <c r="B19" s="138"/>
      <c r="C19" s="133"/>
      <c r="D19" s="140"/>
      <c r="E19" s="140"/>
      <c r="F19" s="140"/>
      <c r="G19" s="140"/>
      <c r="H19" s="140"/>
      <c r="I19" s="141"/>
      <c r="J19" s="141"/>
      <c r="K19" s="141"/>
      <c r="L19" s="141"/>
      <c r="M19" s="141"/>
      <c r="N19" s="23"/>
      <c r="O19" s="142"/>
      <c r="P19" s="23"/>
      <c r="Q19" s="23"/>
      <c r="R19" s="143"/>
      <c r="S19" s="143"/>
      <c r="T19" s="23"/>
      <c r="U19" s="144"/>
      <c r="V19" s="144"/>
      <c r="W19" s="144"/>
      <c r="X19" s="144"/>
      <c r="Y19" s="144"/>
      <c r="Z19" s="144"/>
      <c r="AA19" s="144"/>
      <c r="AB19" s="144"/>
      <c r="AC19" s="144"/>
      <c r="AD19" s="23"/>
      <c r="AE19" s="23"/>
      <c r="AF19" s="133"/>
      <c r="AG19" s="142"/>
      <c r="AH19" s="23"/>
      <c r="AI19" s="23"/>
      <c r="AJ19" s="23"/>
      <c r="AK19" s="23"/>
      <c r="AL19" s="22"/>
    </row>
    <row r="20" spans="1:38">
      <c r="A20" s="133"/>
      <c r="B20" s="138"/>
      <c r="C20" s="139"/>
      <c r="D20" s="140"/>
      <c r="E20" s="140"/>
      <c r="F20" s="140"/>
      <c r="G20" s="140"/>
      <c r="H20" s="140"/>
      <c r="I20" s="141"/>
      <c r="J20" s="141"/>
      <c r="K20" s="141"/>
      <c r="L20" s="141"/>
      <c r="M20" s="141"/>
      <c r="N20" s="23"/>
      <c r="O20" s="142"/>
      <c r="P20" s="23"/>
      <c r="Q20" s="23"/>
      <c r="R20" s="143"/>
      <c r="S20" s="143"/>
      <c r="T20" s="23"/>
      <c r="U20" s="144"/>
      <c r="V20" s="144"/>
      <c r="W20" s="144"/>
      <c r="X20" s="144"/>
      <c r="Y20" s="144"/>
      <c r="Z20" s="144"/>
      <c r="AA20" s="144"/>
      <c r="AB20" s="144"/>
      <c r="AC20" s="144"/>
      <c r="AD20" s="23"/>
      <c r="AE20" s="23"/>
      <c r="AF20" s="133"/>
      <c r="AG20" s="142"/>
      <c r="AH20" s="23"/>
      <c r="AI20" s="23"/>
      <c r="AJ20" s="23"/>
      <c r="AK20" s="23"/>
      <c r="AL20" s="22"/>
    </row>
    <row r="21" spans="1:38">
      <c r="A21" s="133"/>
      <c r="B21" s="138"/>
      <c r="C21" s="133"/>
      <c r="D21" s="140"/>
      <c r="E21" s="140"/>
      <c r="F21" s="140"/>
      <c r="G21" s="140"/>
      <c r="H21" s="140"/>
      <c r="I21" s="141"/>
      <c r="J21" s="141"/>
      <c r="K21" s="141"/>
      <c r="L21" s="141"/>
      <c r="M21" s="141"/>
      <c r="N21" s="23"/>
      <c r="O21" s="142"/>
      <c r="P21" s="23"/>
      <c r="Q21" s="23"/>
      <c r="R21" s="143"/>
      <c r="S21" s="143"/>
      <c r="T21" s="23"/>
      <c r="U21" s="144"/>
      <c r="V21" s="144"/>
      <c r="W21" s="144"/>
      <c r="X21" s="144"/>
      <c r="Y21" s="144"/>
      <c r="Z21" s="144"/>
      <c r="AA21" s="144"/>
      <c r="AB21" s="144"/>
      <c r="AC21" s="144"/>
      <c r="AD21" s="23"/>
      <c r="AE21" s="23"/>
      <c r="AF21" s="133"/>
      <c r="AG21" s="142"/>
      <c r="AH21" s="23"/>
      <c r="AI21" s="23"/>
      <c r="AJ21" s="23"/>
      <c r="AK21" s="23"/>
      <c r="AL21" s="22"/>
    </row>
    <row r="22" spans="1:38">
      <c r="A22" s="133"/>
      <c r="B22" s="138"/>
      <c r="C22" s="133"/>
      <c r="D22" s="140"/>
      <c r="E22" s="140"/>
      <c r="F22" s="140"/>
      <c r="G22" s="140"/>
      <c r="H22" s="140"/>
      <c r="I22" s="141"/>
      <c r="J22" s="141"/>
      <c r="K22" s="141"/>
      <c r="L22" s="141"/>
      <c r="M22" s="141"/>
      <c r="N22" s="23"/>
      <c r="O22" s="142"/>
      <c r="P22" s="23"/>
      <c r="Q22" s="23"/>
      <c r="R22" s="143"/>
      <c r="S22" s="143"/>
      <c r="T22" s="23"/>
      <c r="U22" s="144"/>
      <c r="V22" s="144"/>
      <c r="W22" s="144"/>
      <c r="X22" s="144"/>
      <c r="Y22" s="144"/>
      <c r="Z22" s="144"/>
      <c r="AA22" s="144"/>
      <c r="AB22" s="144"/>
      <c r="AC22" s="144"/>
      <c r="AD22" s="23"/>
      <c r="AE22" s="23"/>
      <c r="AF22" s="133"/>
      <c r="AG22" s="142"/>
      <c r="AH22" s="23"/>
      <c r="AI22" s="23"/>
      <c r="AJ22" s="23"/>
      <c r="AK22" s="23"/>
      <c r="AL22" s="22"/>
    </row>
    <row r="23" spans="1:38">
      <c r="A23" s="133"/>
      <c r="B23" s="138"/>
      <c r="C23" s="133"/>
      <c r="D23" s="140"/>
      <c r="E23" s="141"/>
      <c r="F23" s="141"/>
      <c r="G23" s="141"/>
      <c r="H23" s="141"/>
      <c r="I23" s="141"/>
      <c r="J23" s="141"/>
      <c r="K23" s="141"/>
      <c r="L23" s="141"/>
      <c r="M23" s="141"/>
      <c r="N23" s="23"/>
      <c r="O23" s="142"/>
      <c r="P23" s="23"/>
      <c r="Q23" s="23"/>
      <c r="R23" s="143"/>
      <c r="S23" s="143"/>
      <c r="T23" s="23"/>
      <c r="U23" s="144"/>
      <c r="V23" s="144"/>
      <c r="W23" s="144"/>
      <c r="X23" s="144"/>
      <c r="Y23" s="144"/>
      <c r="Z23" s="144"/>
      <c r="AA23" s="144"/>
      <c r="AB23" s="144"/>
      <c r="AC23" s="144"/>
      <c r="AD23" s="23"/>
      <c r="AE23" s="23"/>
      <c r="AF23" s="133"/>
      <c r="AG23" s="142"/>
      <c r="AH23" s="23"/>
      <c r="AI23" s="23"/>
      <c r="AJ23" s="23"/>
      <c r="AK23" s="23"/>
      <c r="AL23" s="22"/>
    </row>
    <row r="24" spans="1:38">
      <c r="A24" s="133"/>
      <c r="B24" s="138"/>
      <c r="C24" s="133"/>
      <c r="D24" s="140"/>
      <c r="E24" s="140"/>
      <c r="F24" s="140"/>
      <c r="G24" s="140"/>
      <c r="H24" s="140"/>
      <c r="I24" s="141"/>
      <c r="J24" s="141"/>
      <c r="K24" s="141"/>
      <c r="L24" s="141"/>
      <c r="M24" s="141"/>
      <c r="N24" s="23"/>
      <c r="O24" s="142"/>
      <c r="P24" s="23"/>
      <c r="Q24" s="23"/>
      <c r="R24" s="143"/>
      <c r="S24" s="143"/>
      <c r="T24" s="23"/>
      <c r="U24" s="144"/>
      <c r="V24" s="144"/>
      <c r="W24" s="144"/>
      <c r="X24" s="144"/>
      <c r="Y24" s="144"/>
      <c r="Z24" s="144"/>
      <c r="AA24" s="144"/>
      <c r="AB24" s="144"/>
      <c r="AC24" s="144"/>
      <c r="AD24" s="23"/>
      <c r="AE24" s="23"/>
      <c r="AF24" s="133"/>
      <c r="AG24" s="142"/>
      <c r="AH24" s="23"/>
      <c r="AI24" s="23"/>
      <c r="AJ24" s="23"/>
      <c r="AK24" s="23"/>
      <c r="AL24" s="22"/>
    </row>
    <row r="25" spans="1:38">
      <c r="A25" s="133"/>
      <c r="B25" s="138"/>
      <c r="C25" s="133"/>
      <c r="D25" s="140"/>
      <c r="E25" s="141"/>
      <c r="F25" s="141"/>
      <c r="G25" s="141"/>
      <c r="H25" s="141"/>
      <c r="I25" s="141"/>
      <c r="J25" s="141"/>
      <c r="K25" s="141"/>
      <c r="L25" s="141"/>
      <c r="M25" s="141"/>
      <c r="N25" s="23"/>
      <c r="O25" s="142"/>
      <c r="P25" s="23"/>
      <c r="Q25" s="23"/>
      <c r="R25" s="143"/>
      <c r="S25" s="143"/>
      <c r="T25" s="23"/>
      <c r="U25" s="144"/>
      <c r="V25" s="144"/>
      <c r="W25" s="144"/>
      <c r="X25" s="144"/>
      <c r="Y25" s="144"/>
      <c r="Z25" s="144"/>
      <c r="AA25" s="144"/>
      <c r="AB25" s="144"/>
      <c r="AC25" s="144"/>
      <c r="AD25" s="23"/>
      <c r="AE25" s="23"/>
      <c r="AF25" s="133"/>
      <c r="AG25" s="142"/>
      <c r="AH25" s="23"/>
      <c r="AI25" s="23"/>
      <c r="AJ25" s="23"/>
      <c r="AK25" s="23"/>
      <c r="AL25" s="22"/>
    </row>
    <row r="26" spans="1:38">
      <c r="A26" s="133"/>
      <c r="B26" s="138"/>
      <c r="C26" s="139"/>
      <c r="D26" s="140"/>
      <c r="E26" s="140"/>
      <c r="F26" s="140"/>
      <c r="G26" s="140"/>
      <c r="H26" s="140"/>
      <c r="I26" s="141"/>
      <c r="J26" s="141"/>
      <c r="K26" s="141"/>
      <c r="L26" s="141"/>
      <c r="M26" s="141"/>
      <c r="N26" s="23"/>
      <c r="O26" s="142"/>
      <c r="P26" s="23"/>
      <c r="Q26" s="23"/>
      <c r="R26" s="143"/>
      <c r="S26" s="143"/>
      <c r="T26" s="23"/>
      <c r="U26" s="144"/>
      <c r="V26" s="144"/>
      <c r="W26" s="144"/>
      <c r="X26" s="144"/>
      <c r="Y26" s="144"/>
      <c r="Z26" s="144"/>
      <c r="AA26" s="144"/>
      <c r="AB26" s="144"/>
      <c r="AC26" s="144"/>
      <c r="AD26" s="23"/>
      <c r="AE26" s="23"/>
      <c r="AF26" s="133"/>
      <c r="AG26" s="142"/>
      <c r="AH26" s="23"/>
      <c r="AI26" s="23"/>
      <c r="AJ26" s="23"/>
      <c r="AK26" s="23"/>
      <c r="AL26" s="22"/>
    </row>
    <row r="27" spans="1:38">
      <c r="A27" s="133"/>
      <c r="B27" s="138"/>
      <c r="C27" s="139"/>
      <c r="D27" s="140"/>
      <c r="E27" s="140"/>
      <c r="F27" s="140"/>
      <c r="G27" s="140"/>
      <c r="H27" s="140"/>
      <c r="I27" s="141"/>
      <c r="J27" s="141"/>
      <c r="K27" s="141"/>
      <c r="L27" s="141"/>
      <c r="M27" s="141"/>
      <c r="N27" s="23"/>
      <c r="O27" s="142"/>
      <c r="P27" s="23"/>
      <c r="Q27" s="23"/>
      <c r="R27" s="143"/>
      <c r="S27" s="143"/>
      <c r="T27" s="23"/>
      <c r="U27" s="144"/>
      <c r="V27" s="144"/>
      <c r="W27" s="144"/>
      <c r="X27" s="144"/>
      <c r="Y27" s="144"/>
      <c r="Z27" s="144"/>
      <c r="AA27" s="144"/>
      <c r="AB27" s="144"/>
      <c r="AC27" s="144"/>
      <c r="AD27" s="23"/>
      <c r="AE27" s="23"/>
      <c r="AF27" s="133"/>
      <c r="AG27" s="142"/>
      <c r="AH27" s="23"/>
      <c r="AI27" s="23"/>
      <c r="AJ27" s="23"/>
      <c r="AK27" s="23"/>
      <c r="AL27" s="22"/>
    </row>
    <row r="28" spans="1:38">
      <c r="A28" s="133"/>
      <c r="B28" s="138"/>
      <c r="C28" s="133"/>
      <c r="D28" s="140"/>
      <c r="E28" s="140"/>
      <c r="F28" s="140"/>
      <c r="G28" s="140"/>
      <c r="H28" s="140"/>
      <c r="I28" s="141"/>
      <c r="J28" s="141"/>
      <c r="K28" s="141"/>
      <c r="L28" s="141"/>
      <c r="M28" s="141"/>
      <c r="N28" s="23"/>
      <c r="O28" s="142"/>
      <c r="P28" s="23"/>
      <c r="Q28" s="23"/>
      <c r="R28" s="143"/>
      <c r="S28" s="143"/>
      <c r="T28" s="23"/>
      <c r="U28" s="144"/>
      <c r="V28" s="144"/>
      <c r="W28" s="144"/>
      <c r="X28" s="144"/>
      <c r="Y28" s="144"/>
      <c r="Z28" s="144"/>
      <c r="AA28" s="144"/>
      <c r="AB28" s="144"/>
      <c r="AC28" s="144"/>
      <c r="AD28" s="23"/>
      <c r="AE28" s="23"/>
      <c r="AF28" s="133"/>
      <c r="AG28" s="142"/>
      <c r="AH28" s="23"/>
      <c r="AI28" s="23"/>
      <c r="AJ28" s="23"/>
      <c r="AK28" s="23"/>
      <c r="AL28" s="22"/>
    </row>
    <row r="29" spans="1:38">
      <c r="A29" s="133"/>
      <c r="B29" s="138"/>
      <c r="C29" s="133"/>
      <c r="D29" s="140"/>
      <c r="E29" s="140"/>
      <c r="F29" s="140"/>
      <c r="G29" s="140"/>
      <c r="H29" s="140"/>
      <c r="I29" s="141"/>
      <c r="J29" s="141"/>
      <c r="K29" s="141"/>
      <c r="L29" s="141"/>
      <c r="M29" s="141"/>
      <c r="N29" s="23"/>
      <c r="O29" s="142"/>
      <c r="P29" s="23"/>
      <c r="Q29" s="23"/>
      <c r="R29" s="143"/>
      <c r="S29" s="143"/>
      <c r="T29" s="23"/>
      <c r="U29" s="144"/>
      <c r="V29" s="144"/>
      <c r="W29" s="144"/>
      <c r="X29" s="144"/>
      <c r="Y29" s="144"/>
      <c r="Z29" s="144"/>
      <c r="AA29" s="144"/>
      <c r="AB29" s="144"/>
      <c r="AC29" s="144"/>
      <c r="AD29" s="23"/>
      <c r="AE29" s="23"/>
      <c r="AF29" s="133"/>
      <c r="AG29" s="142"/>
      <c r="AH29" s="23"/>
      <c r="AI29" s="23"/>
      <c r="AJ29" s="23"/>
      <c r="AK29" s="23"/>
      <c r="AL29" s="22"/>
    </row>
    <row r="30" spans="1:38">
      <c r="A30" s="133"/>
      <c r="B30" s="138"/>
      <c r="C30" s="139"/>
      <c r="D30" s="140"/>
      <c r="E30" s="140"/>
      <c r="F30" s="140"/>
      <c r="G30" s="140"/>
      <c r="H30" s="140"/>
      <c r="I30" s="141"/>
      <c r="J30" s="141"/>
      <c r="K30" s="141"/>
      <c r="L30" s="141"/>
      <c r="M30" s="141"/>
      <c r="N30" s="23"/>
      <c r="O30" s="142"/>
      <c r="P30" s="23"/>
      <c r="Q30" s="23"/>
      <c r="R30" s="143"/>
      <c r="S30" s="143"/>
      <c r="T30" s="23"/>
      <c r="U30" s="144"/>
      <c r="V30" s="144"/>
      <c r="W30" s="144"/>
      <c r="X30" s="144"/>
      <c r="Y30" s="144"/>
      <c r="Z30" s="144"/>
      <c r="AA30" s="144"/>
      <c r="AB30" s="144"/>
      <c r="AC30" s="144"/>
      <c r="AD30" s="23"/>
      <c r="AE30" s="23"/>
      <c r="AF30" s="133"/>
      <c r="AG30" s="142"/>
      <c r="AH30" s="23"/>
      <c r="AI30" s="23"/>
      <c r="AJ30" s="23"/>
      <c r="AK30" s="23"/>
      <c r="AL30" s="22"/>
    </row>
    <row r="31" spans="1:38">
      <c r="A31" s="133"/>
      <c r="B31" s="138"/>
      <c r="C31" s="133"/>
      <c r="D31" s="140"/>
      <c r="E31" s="140"/>
      <c r="F31" s="140"/>
      <c r="G31" s="140"/>
      <c r="H31" s="140"/>
      <c r="I31" s="141"/>
      <c r="J31" s="141"/>
      <c r="K31" s="141"/>
      <c r="L31" s="141"/>
      <c r="M31" s="141"/>
      <c r="N31" s="23"/>
      <c r="O31" s="142"/>
      <c r="P31" s="23"/>
      <c r="Q31" s="23"/>
      <c r="R31" s="143"/>
      <c r="S31" s="143"/>
      <c r="T31" s="23"/>
      <c r="U31" s="144"/>
      <c r="V31" s="144"/>
      <c r="W31" s="144"/>
      <c r="X31" s="144"/>
      <c r="Y31" s="144"/>
      <c r="Z31" s="144"/>
      <c r="AA31" s="144"/>
      <c r="AB31" s="144"/>
      <c r="AC31" s="144"/>
      <c r="AD31" s="23"/>
      <c r="AE31" s="23"/>
      <c r="AF31" s="133"/>
      <c r="AG31" s="142"/>
      <c r="AH31" s="23"/>
      <c r="AI31" s="23"/>
      <c r="AJ31" s="23"/>
      <c r="AK31" s="23"/>
      <c r="AL31" s="22"/>
    </row>
    <row r="32" spans="1:38">
      <c r="A32" s="133"/>
      <c r="B32" s="138"/>
      <c r="C32" s="133"/>
      <c r="D32" s="140"/>
      <c r="E32" s="140"/>
      <c r="F32" s="140"/>
      <c r="G32" s="140"/>
      <c r="H32" s="140"/>
      <c r="I32" s="141"/>
      <c r="J32" s="141"/>
      <c r="K32" s="141"/>
      <c r="L32" s="141"/>
      <c r="M32" s="141"/>
      <c r="N32" s="23"/>
      <c r="O32" s="142"/>
      <c r="P32" s="23"/>
      <c r="Q32" s="23"/>
      <c r="R32" s="143"/>
      <c r="S32" s="143"/>
      <c r="T32" s="23"/>
      <c r="U32" s="144"/>
      <c r="V32" s="144"/>
      <c r="W32" s="144"/>
      <c r="X32" s="144"/>
      <c r="Y32" s="144"/>
      <c r="Z32" s="144"/>
      <c r="AA32" s="144"/>
      <c r="AB32" s="144"/>
      <c r="AC32" s="144"/>
      <c r="AD32" s="23"/>
      <c r="AE32" s="23"/>
      <c r="AF32" s="133"/>
      <c r="AG32" s="142"/>
      <c r="AH32" s="23"/>
      <c r="AI32" s="23"/>
      <c r="AJ32" s="23"/>
      <c r="AK32" s="23"/>
      <c r="AL32" s="22"/>
    </row>
    <row r="33" spans="1:38">
      <c r="A33" s="133"/>
      <c r="B33" s="138"/>
      <c r="C33" s="139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2"/>
      <c r="P33" s="23"/>
      <c r="Q33" s="23"/>
      <c r="R33" s="143"/>
      <c r="S33" s="143"/>
      <c r="T33" s="23"/>
      <c r="U33" s="144"/>
      <c r="V33" s="144"/>
      <c r="W33" s="144"/>
      <c r="X33" s="144"/>
      <c r="Y33" s="144"/>
      <c r="Z33" s="144"/>
      <c r="AA33" s="144"/>
      <c r="AB33" s="144"/>
      <c r="AC33" s="144"/>
      <c r="AD33" s="23"/>
      <c r="AE33" s="23"/>
      <c r="AF33" s="133"/>
      <c r="AG33" s="142"/>
      <c r="AH33" s="23"/>
      <c r="AI33" s="23"/>
      <c r="AJ33" s="23"/>
      <c r="AK33" s="23"/>
      <c r="AL33" s="22"/>
    </row>
    <row r="34" spans="1:38">
      <c r="A34" s="133"/>
      <c r="B34" s="138"/>
      <c r="C34" s="133"/>
      <c r="D34" s="140"/>
      <c r="E34" s="140"/>
      <c r="F34" s="140"/>
      <c r="G34" s="140"/>
      <c r="H34" s="140"/>
      <c r="I34" s="141"/>
      <c r="J34" s="141"/>
      <c r="K34" s="141"/>
      <c r="L34" s="141"/>
      <c r="M34" s="141"/>
      <c r="N34" s="23"/>
      <c r="O34" s="142"/>
      <c r="P34" s="23"/>
      <c r="Q34" s="23"/>
      <c r="R34" s="143"/>
      <c r="S34" s="143"/>
      <c r="T34" s="23"/>
      <c r="U34" s="144"/>
      <c r="V34" s="144"/>
      <c r="W34" s="144"/>
      <c r="X34" s="144"/>
      <c r="Y34" s="144"/>
      <c r="Z34" s="144"/>
      <c r="AA34" s="144"/>
      <c r="AB34" s="144"/>
      <c r="AC34" s="144"/>
      <c r="AD34" s="23"/>
      <c r="AE34" s="23"/>
      <c r="AF34" s="133"/>
      <c r="AG34" s="142"/>
      <c r="AH34" s="23"/>
      <c r="AI34" s="23"/>
      <c r="AJ34" s="23"/>
      <c r="AK34" s="23"/>
      <c r="AL34" s="22"/>
    </row>
    <row r="35" spans="1:38">
      <c r="A35" s="133"/>
      <c r="B35" s="138"/>
      <c r="C35" s="133"/>
      <c r="D35" s="140"/>
      <c r="E35" s="141"/>
      <c r="F35" s="141"/>
      <c r="G35" s="141"/>
      <c r="H35" s="141"/>
      <c r="I35" s="141"/>
      <c r="J35" s="141"/>
      <c r="K35" s="141"/>
      <c r="L35" s="141"/>
      <c r="M35" s="141"/>
      <c r="N35" s="23"/>
      <c r="O35" s="142"/>
      <c r="P35" s="23"/>
      <c r="Q35" s="23"/>
      <c r="R35" s="143"/>
      <c r="S35" s="143"/>
      <c r="T35" s="23"/>
      <c r="U35" s="144"/>
      <c r="V35" s="144"/>
      <c r="W35" s="144"/>
      <c r="X35" s="144"/>
      <c r="Y35" s="144"/>
      <c r="Z35" s="144"/>
      <c r="AA35" s="144"/>
      <c r="AB35" s="144"/>
      <c r="AC35" s="144"/>
      <c r="AD35" s="23"/>
      <c r="AE35" s="23"/>
      <c r="AF35" s="133"/>
      <c r="AG35" s="142"/>
      <c r="AH35" s="23"/>
      <c r="AI35" s="23"/>
      <c r="AJ35" s="23"/>
      <c r="AK35" s="23"/>
      <c r="AL35" s="22"/>
    </row>
    <row r="36" spans="1:38">
      <c r="A36" s="133"/>
      <c r="B36" s="138"/>
      <c r="C36" s="139"/>
      <c r="D36" s="140"/>
      <c r="E36" s="140"/>
      <c r="F36" s="140"/>
      <c r="G36" s="140"/>
      <c r="H36" s="140"/>
      <c r="I36" s="141"/>
      <c r="J36" s="141"/>
      <c r="K36" s="141"/>
      <c r="L36" s="141"/>
      <c r="M36" s="141"/>
      <c r="N36" s="23"/>
      <c r="O36" s="142"/>
      <c r="P36" s="23"/>
      <c r="Q36" s="23"/>
      <c r="R36" s="143"/>
      <c r="S36" s="143"/>
      <c r="T36" s="23"/>
      <c r="U36" s="144"/>
      <c r="V36" s="144"/>
      <c r="W36" s="144"/>
      <c r="X36" s="144"/>
      <c r="Y36" s="144"/>
      <c r="Z36" s="144"/>
      <c r="AA36" s="144"/>
      <c r="AB36" s="144"/>
      <c r="AC36" s="144"/>
      <c r="AD36" s="23"/>
      <c r="AE36" s="23"/>
      <c r="AF36" s="133"/>
      <c r="AG36" s="142"/>
      <c r="AH36" s="23"/>
      <c r="AI36" s="23"/>
      <c r="AJ36" s="23"/>
      <c r="AK36" s="23"/>
      <c r="AL36" s="22"/>
    </row>
    <row r="37" spans="1:38">
      <c r="A37" s="133"/>
      <c r="B37" s="138"/>
      <c r="C37" s="139"/>
      <c r="D37" s="141"/>
      <c r="E37" s="140"/>
      <c r="F37" s="140"/>
      <c r="G37" s="140"/>
      <c r="H37" s="140"/>
      <c r="I37" s="141"/>
      <c r="J37" s="141"/>
      <c r="K37" s="141"/>
      <c r="L37" s="141"/>
      <c r="M37" s="141"/>
      <c r="N37" s="23"/>
      <c r="O37" s="142"/>
      <c r="P37" s="23"/>
      <c r="Q37" s="23"/>
      <c r="R37" s="143"/>
      <c r="S37" s="143"/>
      <c r="T37" s="23"/>
      <c r="U37" s="144"/>
      <c r="V37" s="144"/>
      <c r="W37" s="144"/>
      <c r="X37" s="144"/>
      <c r="Y37" s="144"/>
      <c r="Z37" s="144"/>
      <c r="AA37" s="144"/>
      <c r="AB37" s="144"/>
      <c r="AC37" s="144"/>
      <c r="AD37" s="23"/>
      <c r="AE37" s="23"/>
      <c r="AF37" s="133"/>
      <c r="AG37" s="142"/>
      <c r="AH37" s="23"/>
      <c r="AI37" s="23"/>
      <c r="AJ37" s="23"/>
      <c r="AK37" s="23"/>
      <c r="AL37" s="22"/>
    </row>
    <row r="38" spans="1:38">
      <c r="A38" s="133"/>
      <c r="B38" s="138"/>
      <c r="C38" s="133"/>
      <c r="D38" s="140"/>
      <c r="E38" s="141"/>
      <c r="F38" s="141"/>
      <c r="G38" s="141"/>
      <c r="H38" s="141"/>
      <c r="I38" s="141"/>
      <c r="J38" s="141"/>
      <c r="K38" s="141"/>
      <c r="L38" s="141"/>
      <c r="M38" s="141"/>
      <c r="N38" s="23"/>
      <c r="O38" s="142"/>
      <c r="P38" s="23"/>
      <c r="Q38" s="23"/>
      <c r="R38" s="143"/>
      <c r="S38" s="143"/>
      <c r="T38" s="23"/>
      <c r="U38" s="23"/>
      <c r="V38" s="144"/>
      <c r="W38" s="144"/>
      <c r="X38" s="144"/>
      <c r="Y38" s="144"/>
      <c r="Z38" s="144"/>
      <c r="AA38" s="144"/>
      <c r="AB38" s="144"/>
      <c r="AC38" s="144"/>
      <c r="AD38" s="23"/>
      <c r="AE38" s="23"/>
      <c r="AF38" s="133"/>
      <c r="AG38" s="142"/>
      <c r="AH38" s="23"/>
      <c r="AI38" s="23"/>
      <c r="AJ38" s="23"/>
      <c r="AK38" s="23"/>
      <c r="AL38" s="22"/>
    </row>
    <row r="39" spans="1:38">
      <c r="A39" s="133"/>
      <c r="B39" s="138"/>
      <c r="C39" s="133"/>
      <c r="D39" s="140"/>
      <c r="E39" s="141"/>
      <c r="F39" s="141"/>
      <c r="G39" s="141"/>
      <c r="H39" s="141"/>
      <c r="I39" s="141"/>
      <c r="J39" s="141"/>
      <c r="K39" s="141"/>
      <c r="L39" s="141"/>
      <c r="M39" s="141"/>
      <c r="N39" s="23"/>
      <c r="O39" s="142"/>
      <c r="P39" s="23"/>
      <c r="Q39" s="23"/>
      <c r="R39" s="143"/>
      <c r="S39" s="143"/>
      <c r="T39" s="23"/>
      <c r="U39" s="144"/>
      <c r="V39" s="144"/>
      <c r="W39" s="144"/>
      <c r="X39" s="144"/>
      <c r="Y39" s="144"/>
      <c r="Z39" s="144"/>
      <c r="AA39" s="144"/>
      <c r="AB39" s="144"/>
      <c r="AC39" s="144"/>
      <c r="AD39" s="23"/>
      <c r="AE39" s="23"/>
      <c r="AF39" s="133"/>
      <c r="AG39" s="142"/>
      <c r="AH39" s="23"/>
      <c r="AI39" s="23"/>
      <c r="AJ39" s="23"/>
      <c r="AK39" s="23"/>
      <c r="AL39" s="22"/>
    </row>
    <row r="40" spans="1:38">
      <c r="A40" s="133"/>
      <c r="B40" s="138"/>
      <c r="C40" s="139"/>
      <c r="D40" s="141"/>
      <c r="E40" s="140"/>
      <c r="F40" s="140"/>
      <c r="G40" s="140"/>
      <c r="H40" s="140"/>
      <c r="I40" s="141"/>
      <c r="J40" s="141"/>
      <c r="K40" s="141"/>
      <c r="L40" s="141"/>
      <c r="M40" s="141"/>
      <c r="N40" s="23"/>
      <c r="O40" s="142"/>
      <c r="P40" s="23"/>
      <c r="Q40" s="23"/>
      <c r="R40" s="143"/>
      <c r="S40" s="143"/>
      <c r="T40" s="23"/>
      <c r="U40" s="144"/>
      <c r="V40" s="144"/>
      <c r="W40" s="144"/>
      <c r="X40" s="144"/>
      <c r="Y40" s="144"/>
      <c r="Z40" s="144"/>
      <c r="AA40" s="144"/>
      <c r="AB40" s="144"/>
      <c r="AC40" s="144"/>
      <c r="AD40" s="23"/>
      <c r="AE40" s="23"/>
      <c r="AF40" s="133"/>
      <c r="AG40" s="142"/>
      <c r="AH40" s="23"/>
      <c r="AI40" s="23"/>
      <c r="AJ40" s="23"/>
      <c r="AK40" s="23"/>
      <c r="AL40" s="22"/>
    </row>
    <row r="41" spans="1:38">
      <c r="A41" s="133"/>
      <c r="B41" s="138"/>
      <c r="C41" s="139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23"/>
      <c r="O41" s="142"/>
      <c r="P41" s="23"/>
      <c r="Q41" s="23"/>
      <c r="R41" s="143"/>
      <c r="S41" s="143"/>
      <c r="T41" s="23"/>
      <c r="U41" s="144"/>
      <c r="V41" s="144"/>
      <c r="W41" s="144"/>
      <c r="X41" s="144"/>
      <c r="Y41" s="144"/>
      <c r="Z41" s="144"/>
      <c r="AA41" s="144"/>
      <c r="AB41" s="144"/>
      <c r="AC41" s="144"/>
      <c r="AD41" s="23"/>
      <c r="AE41" s="23"/>
      <c r="AF41" s="133"/>
      <c r="AG41" s="142"/>
      <c r="AH41" s="23"/>
      <c r="AI41" s="23"/>
      <c r="AJ41" s="23"/>
      <c r="AK41" s="23"/>
      <c r="AL41" s="22"/>
    </row>
    <row r="42" spans="1:38">
      <c r="A42" s="133"/>
      <c r="B42" s="138"/>
      <c r="C42" s="133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23"/>
      <c r="O42" s="142"/>
      <c r="P42" s="23"/>
      <c r="Q42" s="23"/>
      <c r="R42" s="143"/>
      <c r="S42" s="14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142"/>
      <c r="AH42" s="23"/>
      <c r="AI42" s="23"/>
      <c r="AJ42" s="23"/>
      <c r="AK42" s="23"/>
      <c r="AL42" s="22"/>
    </row>
    <row r="43" spans="1:38">
      <c r="A43" s="133"/>
      <c r="B43" s="138"/>
      <c r="C43" s="139"/>
      <c r="D43" s="140"/>
      <c r="E43" s="140"/>
      <c r="F43" s="140"/>
      <c r="G43" s="140"/>
      <c r="H43" s="140"/>
      <c r="I43" s="141"/>
      <c r="J43" s="141"/>
      <c r="K43" s="141"/>
      <c r="L43" s="141"/>
      <c r="M43" s="141"/>
      <c r="N43" s="23"/>
      <c r="O43" s="142"/>
      <c r="P43" s="23"/>
      <c r="Q43" s="23"/>
      <c r="R43" s="143"/>
      <c r="S43" s="143"/>
      <c r="T43" s="23"/>
      <c r="U43" s="144"/>
      <c r="V43" s="144"/>
      <c r="W43" s="144"/>
      <c r="X43" s="144"/>
      <c r="Y43" s="144"/>
      <c r="Z43" s="144"/>
      <c r="AA43" s="144"/>
      <c r="AB43" s="144"/>
      <c r="AC43" s="144"/>
      <c r="AD43" s="23"/>
      <c r="AE43" s="23"/>
      <c r="AF43" s="133"/>
      <c r="AG43" s="142"/>
      <c r="AH43" s="23"/>
      <c r="AI43" s="23"/>
      <c r="AJ43" s="23"/>
      <c r="AK43" s="23"/>
      <c r="AL43" s="22"/>
    </row>
    <row r="44" spans="1:38">
      <c r="A44" s="133"/>
      <c r="B44" s="138"/>
      <c r="C44" s="133"/>
      <c r="D44" s="140"/>
      <c r="E44" s="141"/>
      <c r="F44" s="141"/>
      <c r="G44" s="141"/>
      <c r="H44" s="141"/>
      <c r="I44" s="141"/>
      <c r="J44" s="141"/>
      <c r="K44" s="141"/>
      <c r="L44" s="141"/>
      <c r="M44" s="141"/>
      <c r="N44" s="23"/>
      <c r="O44" s="142"/>
      <c r="P44" s="23"/>
      <c r="Q44" s="23"/>
      <c r="R44" s="143"/>
      <c r="S44" s="143"/>
      <c r="T44" s="23"/>
      <c r="U44" s="144"/>
      <c r="V44" s="144"/>
      <c r="W44" s="144"/>
      <c r="X44" s="144"/>
      <c r="Y44" s="144"/>
      <c r="Z44" s="144"/>
      <c r="AA44" s="144"/>
      <c r="AB44" s="144"/>
      <c r="AC44" s="144"/>
      <c r="AD44" s="23"/>
      <c r="AE44" s="23"/>
      <c r="AF44" s="133"/>
      <c r="AG44" s="142"/>
      <c r="AH44" s="23"/>
      <c r="AI44" s="23"/>
      <c r="AJ44" s="23"/>
      <c r="AK44" s="23"/>
      <c r="AL44" s="22"/>
    </row>
    <row r="45" spans="1:38">
      <c r="A45" s="133"/>
      <c r="B45" s="138"/>
      <c r="C45" s="133"/>
      <c r="D45" s="140"/>
      <c r="E45" s="140"/>
      <c r="F45" s="140"/>
      <c r="G45" s="140"/>
      <c r="H45" s="140"/>
      <c r="I45" s="141"/>
      <c r="J45" s="141"/>
      <c r="K45" s="141"/>
      <c r="L45" s="141"/>
      <c r="M45" s="141"/>
      <c r="N45" s="23"/>
      <c r="O45" s="142"/>
      <c r="P45" s="23"/>
      <c r="Q45" s="23"/>
      <c r="R45" s="143"/>
      <c r="S45" s="143"/>
      <c r="T45" s="23"/>
      <c r="U45" s="144"/>
      <c r="V45" s="144"/>
      <c r="W45" s="144"/>
      <c r="X45" s="144"/>
      <c r="Y45" s="144"/>
      <c r="Z45" s="144"/>
      <c r="AA45" s="144"/>
      <c r="AB45" s="144"/>
      <c r="AC45" s="144"/>
      <c r="AD45" s="23"/>
      <c r="AE45" s="23"/>
      <c r="AF45" s="133"/>
      <c r="AG45" s="142"/>
      <c r="AH45" s="23"/>
      <c r="AI45" s="23"/>
      <c r="AJ45" s="23"/>
      <c r="AK45" s="23"/>
      <c r="AL45" s="22"/>
    </row>
    <row r="46" spans="1:38">
      <c r="A46" s="133"/>
      <c r="B46" s="138"/>
      <c r="C46" s="139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42"/>
      <c r="P46" s="23"/>
      <c r="Q46" s="23"/>
      <c r="R46" s="143"/>
      <c r="S46" s="143"/>
      <c r="T46" s="23"/>
      <c r="U46" s="144"/>
      <c r="V46" s="144"/>
      <c r="W46" s="144"/>
      <c r="X46" s="144"/>
      <c r="Y46" s="144"/>
      <c r="Z46" s="144"/>
      <c r="AA46" s="144"/>
      <c r="AB46" s="144"/>
      <c r="AC46" s="144"/>
      <c r="AD46" s="23"/>
      <c r="AE46" s="23"/>
      <c r="AF46" s="133"/>
      <c r="AG46" s="142"/>
      <c r="AH46" s="23"/>
      <c r="AI46" s="23"/>
      <c r="AJ46" s="23"/>
      <c r="AK46" s="23"/>
      <c r="AL46" s="22"/>
    </row>
    <row r="47" spans="1:38">
      <c r="A47" s="133"/>
      <c r="B47" s="138"/>
      <c r="C47" s="139"/>
      <c r="D47" s="140"/>
      <c r="E47" s="140"/>
      <c r="F47" s="140"/>
      <c r="G47" s="140"/>
      <c r="H47" s="140"/>
      <c r="I47" s="141"/>
      <c r="J47" s="141"/>
      <c r="K47" s="141"/>
      <c r="L47" s="141"/>
      <c r="M47" s="141"/>
      <c r="N47" s="23"/>
      <c r="O47" s="142"/>
      <c r="P47" s="23"/>
      <c r="Q47" s="23"/>
      <c r="R47" s="143"/>
      <c r="S47" s="143"/>
      <c r="T47" s="23"/>
      <c r="U47" s="144"/>
      <c r="V47" s="144"/>
      <c r="W47" s="144"/>
      <c r="X47" s="144"/>
      <c r="Y47" s="144"/>
      <c r="Z47" s="144"/>
      <c r="AA47" s="144"/>
      <c r="AB47" s="144"/>
      <c r="AC47" s="144"/>
      <c r="AD47" s="23"/>
      <c r="AE47" s="23"/>
      <c r="AF47" s="133"/>
      <c r="AG47" s="142"/>
      <c r="AH47" s="23"/>
      <c r="AI47" s="23"/>
      <c r="AJ47" s="23"/>
      <c r="AK47" s="23"/>
      <c r="AL47" s="22"/>
    </row>
    <row r="48" spans="1:38">
      <c r="A48" s="133"/>
      <c r="B48" s="138"/>
      <c r="C48" s="139"/>
      <c r="D48" s="140"/>
      <c r="E48" s="141"/>
      <c r="F48" s="141"/>
      <c r="G48" s="141"/>
      <c r="H48" s="141"/>
      <c r="I48" s="141"/>
      <c r="J48" s="141"/>
      <c r="K48" s="141"/>
      <c r="L48" s="141"/>
      <c r="M48" s="141"/>
      <c r="N48" s="23"/>
      <c r="O48" s="142"/>
      <c r="P48" s="23"/>
      <c r="Q48" s="23"/>
      <c r="R48" s="143"/>
      <c r="S48" s="143"/>
      <c r="T48" s="23"/>
      <c r="U48" s="144"/>
      <c r="V48" s="144"/>
      <c r="W48" s="144"/>
      <c r="X48" s="144"/>
      <c r="Y48" s="144"/>
      <c r="Z48" s="144"/>
      <c r="AA48" s="144"/>
      <c r="AB48" s="144"/>
      <c r="AC48" s="144"/>
      <c r="AD48" s="23"/>
      <c r="AE48" s="23"/>
      <c r="AF48" s="133"/>
      <c r="AG48" s="142"/>
      <c r="AH48" s="23"/>
      <c r="AI48" s="23"/>
      <c r="AJ48" s="23"/>
      <c r="AK48" s="23"/>
      <c r="AL48" s="22"/>
    </row>
    <row r="49" spans="1:38">
      <c r="A49" s="133"/>
      <c r="B49" s="138"/>
      <c r="C49" s="133"/>
      <c r="D49" s="140"/>
      <c r="E49" s="140"/>
      <c r="F49" s="140"/>
      <c r="G49" s="140"/>
      <c r="H49" s="140"/>
      <c r="I49" s="141"/>
      <c r="J49" s="141"/>
      <c r="K49" s="141"/>
      <c r="L49" s="141"/>
      <c r="M49" s="141"/>
      <c r="N49" s="23"/>
      <c r="O49" s="142"/>
      <c r="P49" s="23"/>
      <c r="Q49" s="23"/>
      <c r="R49" s="143"/>
      <c r="S49" s="143"/>
      <c r="T49" s="23"/>
      <c r="U49" s="144"/>
      <c r="V49" s="144"/>
      <c r="W49" s="144"/>
      <c r="X49" s="144"/>
      <c r="Y49" s="144"/>
      <c r="Z49" s="144"/>
      <c r="AA49" s="144"/>
      <c r="AB49" s="144"/>
      <c r="AC49" s="144"/>
      <c r="AD49" s="23"/>
      <c r="AE49" s="23"/>
      <c r="AF49" s="133"/>
      <c r="AG49" s="142"/>
      <c r="AH49" s="23"/>
      <c r="AI49" s="23"/>
      <c r="AJ49" s="23"/>
      <c r="AK49" s="23"/>
      <c r="AL49" s="22"/>
    </row>
    <row r="50" spans="1:38">
      <c r="A50" s="133"/>
      <c r="B50" s="138"/>
      <c r="C50" s="133"/>
      <c r="D50" s="140"/>
      <c r="E50" s="140"/>
      <c r="F50" s="140"/>
      <c r="G50" s="140"/>
      <c r="H50" s="140"/>
      <c r="I50" s="141"/>
      <c r="J50" s="141"/>
      <c r="K50" s="141"/>
      <c r="L50" s="141"/>
      <c r="M50" s="141"/>
      <c r="N50" s="23"/>
      <c r="O50" s="142"/>
      <c r="P50" s="23"/>
      <c r="Q50" s="23"/>
      <c r="R50" s="143"/>
      <c r="S50" s="143"/>
      <c r="T50" s="23"/>
      <c r="U50" s="144"/>
      <c r="V50" s="144"/>
      <c r="W50" s="144"/>
      <c r="X50" s="144"/>
      <c r="Y50" s="144"/>
      <c r="Z50" s="144"/>
      <c r="AA50" s="144"/>
      <c r="AB50" s="144"/>
      <c r="AC50" s="144"/>
      <c r="AD50" s="23"/>
      <c r="AE50" s="23"/>
      <c r="AF50" s="133"/>
      <c r="AG50" s="142"/>
      <c r="AH50" s="23"/>
      <c r="AI50" s="23"/>
      <c r="AJ50" s="23"/>
      <c r="AK50" s="23"/>
      <c r="AL50" s="22"/>
    </row>
    <row r="51" spans="1:38">
      <c r="A51" s="133"/>
      <c r="B51" s="138"/>
      <c r="C51" s="133"/>
      <c r="D51" s="140"/>
      <c r="E51" s="141"/>
      <c r="F51" s="141"/>
      <c r="G51" s="141"/>
      <c r="H51" s="141"/>
      <c r="I51" s="141"/>
      <c r="J51" s="141"/>
      <c r="K51" s="141"/>
      <c r="L51" s="141"/>
      <c r="M51" s="141"/>
      <c r="N51" s="23"/>
      <c r="O51" s="142"/>
      <c r="P51" s="23"/>
      <c r="Q51" s="23"/>
      <c r="R51" s="143"/>
      <c r="S51" s="143"/>
      <c r="T51" s="23"/>
      <c r="U51" s="144"/>
      <c r="V51" s="144"/>
      <c r="W51" s="144"/>
      <c r="X51" s="144"/>
      <c r="Y51" s="144"/>
      <c r="Z51" s="144"/>
      <c r="AA51" s="144"/>
      <c r="AB51" s="144"/>
      <c r="AC51" s="144"/>
      <c r="AD51" s="23"/>
      <c r="AE51" s="23"/>
      <c r="AF51" s="133"/>
      <c r="AG51" s="142"/>
      <c r="AH51" s="23"/>
      <c r="AI51" s="23"/>
      <c r="AJ51" s="23"/>
      <c r="AK51" s="23"/>
      <c r="AL51" s="22"/>
    </row>
    <row r="52" spans="1:38">
      <c r="A52" s="133"/>
      <c r="B52" s="138"/>
      <c r="C52" s="139"/>
      <c r="D52" s="140"/>
      <c r="E52" s="141"/>
      <c r="F52" s="141"/>
      <c r="G52" s="141"/>
      <c r="H52" s="141"/>
      <c r="I52" s="141"/>
      <c r="J52" s="141"/>
      <c r="K52" s="141"/>
      <c r="L52" s="141"/>
      <c r="M52" s="141"/>
      <c r="N52" s="23"/>
      <c r="O52" s="142"/>
      <c r="P52" s="23"/>
      <c r="Q52" s="23"/>
      <c r="R52" s="143"/>
      <c r="S52" s="143"/>
      <c r="T52" s="23"/>
      <c r="U52" s="144"/>
      <c r="V52" s="144"/>
      <c r="W52" s="144"/>
      <c r="X52" s="144"/>
      <c r="Y52" s="144"/>
      <c r="Z52" s="144"/>
      <c r="AA52" s="144"/>
      <c r="AB52" s="144"/>
      <c r="AC52" s="144"/>
      <c r="AD52" s="23"/>
      <c r="AE52" s="23"/>
      <c r="AF52" s="133"/>
      <c r="AG52" s="142"/>
      <c r="AH52" s="23"/>
      <c r="AI52" s="23"/>
      <c r="AJ52" s="23"/>
      <c r="AK52" s="23"/>
      <c r="AL52" s="22"/>
    </row>
    <row r="53" spans="1:38">
      <c r="A53" s="133"/>
      <c r="B53" s="138"/>
      <c r="C53" s="139"/>
      <c r="D53" s="140"/>
      <c r="E53" s="141"/>
      <c r="F53" s="141"/>
      <c r="G53" s="141"/>
      <c r="H53" s="141"/>
      <c r="I53" s="141"/>
      <c r="J53" s="141"/>
      <c r="K53" s="141"/>
      <c r="L53" s="141"/>
      <c r="M53" s="141"/>
      <c r="N53" s="23"/>
      <c r="O53" s="142"/>
      <c r="P53" s="23"/>
      <c r="Q53" s="23"/>
      <c r="R53" s="143"/>
      <c r="S53" s="143"/>
      <c r="T53" s="23"/>
      <c r="U53" s="144"/>
      <c r="V53" s="144"/>
      <c r="W53" s="144"/>
      <c r="X53" s="144"/>
      <c r="Y53" s="144"/>
      <c r="Z53" s="144"/>
      <c r="AA53" s="144"/>
      <c r="AB53" s="144"/>
      <c r="AC53" s="144"/>
      <c r="AD53" s="23"/>
      <c r="AE53" s="23"/>
      <c r="AF53" s="133"/>
      <c r="AG53" s="142"/>
      <c r="AH53" s="23"/>
      <c r="AI53" s="23"/>
      <c r="AJ53" s="23"/>
      <c r="AK53" s="23"/>
      <c r="AL53" s="22"/>
    </row>
    <row r="54" spans="1:38">
      <c r="A54" s="133"/>
      <c r="B54" s="138"/>
      <c r="C54" s="139"/>
      <c r="D54" s="140"/>
      <c r="E54" s="140"/>
      <c r="F54" s="140"/>
      <c r="G54" s="140"/>
      <c r="H54" s="140"/>
      <c r="I54" s="141"/>
      <c r="J54" s="141"/>
      <c r="K54" s="141"/>
      <c r="L54" s="141"/>
      <c r="M54" s="141"/>
      <c r="N54" s="23"/>
      <c r="O54" s="142"/>
      <c r="P54" s="23"/>
      <c r="Q54" s="23"/>
      <c r="R54" s="143"/>
      <c r="S54" s="143"/>
      <c r="T54" s="23"/>
      <c r="U54" s="144"/>
      <c r="V54" s="144"/>
      <c r="W54" s="144"/>
      <c r="X54" s="144"/>
      <c r="Y54" s="144"/>
      <c r="Z54" s="144"/>
      <c r="AA54" s="144"/>
      <c r="AB54" s="144"/>
      <c r="AC54" s="144"/>
      <c r="AD54" s="23"/>
      <c r="AE54" s="23"/>
      <c r="AF54" s="133"/>
      <c r="AG54" s="142"/>
      <c r="AH54" s="23"/>
      <c r="AI54" s="23"/>
      <c r="AJ54" s="23"/>
      <c r="AK54" s="23"/>
      <c r="AL54" s="22"/>
    </row>
    <row r="55" spans="1:38">
      <c r="A55" s="133"/>
      <c r="B55" s="138"/>
      <c r="C55" s="133"/>
      <c r="D55" s="140"/>
      <c r="E55" s="141"/>
      <c r="F55" s="141"/>
      <c r="G55" s="141"/>
      <c r="H55" s="141"/>
      <c r="I55" s="141"/>
      <c r="J55" s="141"/>
      <c r="K55" s="141"/>
      <c r="L55" s="141"/>
      <c r="M55" s="141"/>
      <c r="N55" s="23"/>
      <c r="O55" s="142"/>
      <c r="P55" s="23"/>
      <c r="Q55" s="23"/>
      <c r="R55" s="143"/>
      <c r="S55" s="143"/>
      <c r="T55" s="23"/>
      <c r="U55" s="144"/>
      <c r="V55" s="144"/>
      <c r="W55" s="144"/>
      <c r="X55" s="144"/>
      <c r="Y55" s="144"/>
      <c r="Z55" s="144"/>
      <c r="AA55" s="144"/>
      <c r="AB55" s="144"/>
      <c r="AC55" s="144"/>
      <c r="AD55" s="23"/>
      <c r="AE55" s="23"/>
      <c r="AF55" s="133"/>
      <c r="AG55" s="142"/>
      <c r="AH55" s="23"/>
      <c r="AI55" s="23"/>
      <c r="AJ55" s="23"/>
      <c r="AK55" s="23"/>
      <c r="AL55" s="22"/>
    </row>
    <row r="56" spans="1:38">
      <c r="A56" s="133"/>
      <c r="B56" s="138"/>
      <c r="C56" s="133"/>
      <c r="D56" s="140"/>
      <c r="E56" s="141"/>
      <c r="F56" s="141"/>
      <c r="G56" s="141"/>
      <c r="H56" s="141"/>
      <c r="I56" s="141"/>
      <c r="J56" s="141"/>
      <c r="K56" s="141"/>
      <c r="L56" s="141"/>
      <c r="M56" s="141"/>
      <c r="N56" s="23"/>
      <c r="O56" s="142"/>
      <c r="P56" s="23"/>
      <c r="Q56" s="23"/>
      <c r="R56" s="143"/>
      <c r="S56" s="143"/>
      <c r="T56" s="23"/>
      <c r="U56" s="144"/>
      <c r="V56" s="144"/>
      <c r="W56" s="144"/>
      <c r="X56" s="144"/>
      <c r="Y56" s="144"/>
      <c r="Z56" s="144"/>
      <c r="AA56" s="144"/>
      <c r="AB56" s="144"/>
      <c r="AC56" s="144"/>
      <c r="AD56" s="23"/>
      <c r="AE56" s="23"/>
      <c r="AF56" s="133"/>
      <c r="AG56" s="142"/>
      <c r="AH56" s="23"/>
      <c r="AI56" s="23"/>
      <c r="AJ56" s="23"/>
      <c r="AK56" s="23"/>
      <c r="AL56" s="22"/>
    </row>
    <row r="57" spans="1:38">
      <c r="A57" s="133"/>
      <c r="B57" s="138"/>
      <c r="C57" s="139"/>
      <c r="D57" s="140"/>
      <c r="E57" s="140"/>
      <c r="F57" s="140"/>
      <c r="G57" s="140"/>
      <c r="H57" s="140"/>
      <c r="I57" s="141"/>
      <c r="J57" s="141"/>
      <c r="K57" s="141"/>
      <c r="L57" s="141"/>
      <c r="M57" s="141"/>
      <c r="N57" s="23"/>
      <c r="O57" s="142"/>
      <c r="P57" s="23"/>
      <c r="Q57" s="23"/>
      <c r="R57" s="143"/>
      <c r="S57" s="143"/>
      <c r="T57" s="23"/>
      <c r="U57" s="144"/>
      <c r="V57" s="144"/>
      <c r="W57" s="144"/>
      <c r="X57" s="144"/>
      <c r="Y57" s="144"/>
      <c r="Z57" s="144"/>
      <c r="AA57" s="144"/>
      <c r="AB57" s="144"/>
      <c r="AC57" s="144"/>
      <c r="AD57" s="23"/>
      <c r="AE57" s="23"/>
      <c r="AF57" s="133"/>
      <c r="AG57" s="142"/>
      <c r="AH57" s="23"/>
      <c r="AI57" s="23"/>
      <c r="AJ57" s="23"/>
      <c r="AK57" s="23"/>
      <c r="AL57" s="22"/>
    </row>
    <row r="58" spans="1:38">
      <c r="A58" s="133"/>
      <c r="B58" s="138"/>
      <c r="C58" s="139"/>
      <c r="D58" s="140"/>
      <c r="E58" s="140"/>
      <c r="F58" s="140"/>
      <c r="G58" s="140"/>
      <c r="H58" s="140"/>
      <c r="I58" s="141"/>
      <c r="J58" s="141"/>
      <c r="K58" s="141"/>
      <c r="L58" s="141"/>
      <c r="M58" s="141"/>
      <c r="N58" s="23"/>
      <c r="O58" s="142"/>
      <c r="P58" s="23"/>
      <c r="Q58" s="23"/>
      <c r="R58" s="143"/>
      <c r="S58" s="143"/>
      <c r="T58" s="23"/>
      <c r="U58" s="144"/>
      <c r="V58" s="144"/>
      <c r="W58" s="144"/>
      <c r="X58" s="144"/>
      <c r="Y58" s="144"/>
      <c r="Z58" s="144"/>
      <c r="AA58" s="144"/>
      <c r="AB58" s="144"/>
      <c r="AC58" s="144"/>
      <c r="AD58" s="23"/>
      <c r="AE58" s="23"/>
      <c r="AF58" s="133"/>
      <c r="AG58" s="142"/>
      <c r="AH58" s="23"/>
      <c r="AI58" s="23"/>
      <c r="AJ58" s="23"/>
      <c r="AK58" s="23"/>
      <c r="AL58" s="22"/>
    </row>
    <row r="59" spans="1:38">
      <c r="A59" s="133"/>
      <c r="B59" s="138"/>
      <c r="C59" s="139"/>
      <c r="D59" s="140"/>
      <c r="E59" s="140"/>
      <c r="F59" s="140"/>
      <c r="G59" s="140"/>
      <c r="H59" s="140"/>
      <c r="I59" s="141"/>
      <c r="J59" s="141"/>
      <c r="K59" s="141"/>
      <c r="L59" s="141"/>
      <c r="M59" s="141"/>
      <c r="N59" s="23"/>
      <c r="O59" s="142"/>
      <c r="P59" s="23"/>
      <c r="Q59" s="23"/>
      <c r="R59" s="143"/>
      <c r="S59" s="143"/>
      <c r="T59" s="23"/>
      <c r="U59" s="144"/>
      <c r="V59" s="144"/>
      <c r="W59" s="144"/>
      <c r="X59" s="144"/>
      <c r="Y59" s="144"/>
      <c r="Z59" s="144"/>
      <c r="AA59" s="144"/>
      <c r="AB59" s="144"/>
      <c r="AC59" s="144"/>
      <c r="AD59" s="23"/>
      <c r="AE59" s="23"/>
      <c r="AF59" s="133"/>
      <c r="AG59" s="142"/>
      <c r="AH59" s="23"/>
      <c r="AI59" s="23"/>
      <c r="AJ59" s="23"/>
      <c r="AK59" s="23"/>
      <c r="AL59" s="22"/>
    </row>
    <row r="60" spans="1:38">
      <c r="A60" s="133"/>
      <c r="B60" s="138"/>
      <c r="C60" s="133"/>
      <c r="D60" s="140"/>
      <c r="E60" s="140"/>
      <c r="F60" s="140"/>
      <c r="G60" s="140"/>
      <c r="H60" s="140"/>
      <c r="I60" s="141"/>
      <c r="J60" s="141"/>
      <c r="K60" s="141"/>
      <c r="L60" s="141"/>
      <c r="M60" s="141"/>
      <c r="N60" s="23"/>
      <c r="O60" s="142"/>
      <c r="P60" s="23"/>
      <c r="Q60" s="23"/>
      <c r="R60" s="143"/>
      <c r="S60" s="143"/>
      <c r="T60" s="23"/>
      <c r="U60" s="144"/>
      <c r="V60" s="144"/>
      <c r="W60" s="144"/>
      <c r="X60" s="144"/>
      <c r="Y60" s="144"/>
      <c r="Z60" s="144"/>
      <c r="AA60" s="144"/>
      <c r="AB60" s="144"/>
      <c r="AC60" s="144"/>
      <c r="AD60" s="23"/>
      <c r="AE60" s="23"/>
      <c r="AF60" s="133"/>
      <c r="AG60" s="142"/>
      <c r="AH60" s="23"/>
      <c r="AI60" s="23"/>
      <c r="AJ60" s="23"/>
      <c r="AK60" s="23"/>
      <c r="AL60" s="22"/>
    </row>
    <row r="61" spans="1:38">
      <c r="A61" s="133"/>
      <c r="B61" s="138"/>
      <c r="C61" s="139"/>
      <c r="D61" s="140"/>
      <c r="E61" s="141"/>
      <c r="F61" s="141"/>
      <c r="G61" s="141"/>
      <c r="H61" s="141"/>
      <c r="I61" s="141"/>
      <c r="J61" s="141"/>
      <c r="K61" s="141"/>
      <c r="L61" s="141"/>
      <c r="M61" s="141"/>
      <c r="N61" s="23"/>
      <c r="O61" s="142"/>
      <c r="P61" s="23"/>
      <c r="Q61" s="23"/>
      <c r="R61" s="143"/>
      <c r="S61" s="143"/>
      <c r="T61" s="23"/>
      <c r="U61" s="144"/>
      <c r="V61" s="144"/>
      <c r="W61" s="144"/>
      <c r="X61" s="144"/>
      <c r="Y61" s="144"/>
      <c r="Z61" s="144"/>
      <c r="AA61" s="144"/>
      <c r="AB61" s="144"/>
      <c r="AC61" s="144"/>
      <c r="AD61" s="23"/>
      <c r="AE61" s="23"/>
      <c r="AF61" s="133"/>
      <c r="AG61" s="142"/>
      <c r="AH61" s="23"/>
      <c r="AI61" s="23"/>
      <c r="AJ61" s="23"/>
      <c r="AK61" s="23"/>
      <c r="AL61" s="22"/>
    </row>
    <row r="62" spans="1:38">
      <c r="A62" s="133"/>
      <c r="B62" s="138"/>
      <c r="C62" s="139"/>
      <c r="D62" s="140"/>
      <c r="E62" s="140"/>
      <c r="F62" s="140"/>
      <c r="G62" s="140"/>
      <c r="H62" s="140"/>
      <c r="I62" s="141"/>
      <c r="J62" s="141"/>
      <c r="K62" s="141"/>
      <c r="L62" s="141"/>
      <c r="M62" s="141"/>
      <c r="N62" s="23"/>
      <c r="O62" s="142"/>
      <c r="P62" s="23"/>
      <c r="Q62" s="23"/>
      <c r="R62" s="143"/>
      <c r="S62" s="143"/>
      <c r="T62" s="23"/>
      <c r="U62" s="144"/>
      <c r="V62" s="144"/>
      <c r="W62" s="144"/>
      <c r="X62" s="144"/>
      <c r="Y62" s="144"/>
      <c r="Z62" s="144"/>
      <c r="AA62" s="144"/>
      <c r="AB62" s="144"/>
      <c r="AC62" s="144"/>
      <c r="AD62" s="23"/>
      <c r="AE62" s="23"/>
      <c r="AF62" s="133"/>
      <c r="AG62" s="142"/>
      <c r="AH62" s="23"/>
      <c r="AI62" s="23"/>
      <c r="AJ62" s="23"/>
      <c r="AK62" s="23"/>
      <c r="AL62" s="22"/>
    </row>
    <row r="63" spans="1:38">
      <c r="A63" s="133"/>
      <c r="B63" s="138"/>
      <c r="C63" s="133"/>
      <c r="D63" s="140"/>
      <c r="E63" s="141"/>
      <c r="F63" s="141"/>
      <c r="G63" s="141"/>
      <c r="H63" s="141"/>
      <c r="I63" s="141"/>
      <c r="J63" s="141"/>
      <c r="K63" s="141"/>
      <c r="L63" s="141"/>
      <c r="M63" s="141"/>
      <c r="N63" s="23"/>
      <c r="O63" s="142"/>
      <c r="P63" s="23"/>
      <c r="Q63" s="23"/>
      <c r="R63" s="143"/>
      <c r="S63" s="143"/>
      <c r="T63" s="23"/>
      <c r="U63" s="144"/>
      <c r="V63" s="144"/>
      <c r="W63" s="144"/>
      <c r="X63" s="144"/>
      <c r="Y63" s="144"/>
      <c r="Z63" s="144"/>
      <c r="AA63" s="144"/>
      <c r="AB63" s="144"/>
      <c r="AC63" s="144"/>
      <c r="AD63" s="23"/>
      <c r="AE63" s="23"/>
      <c r="AF63" s="133"/>
      <c r="AG63" s="142"/>
      <c r="AH63" s="23"/>
      <c r="AI63" s="23"/>
      <c r="AJ63" s="23"/>
      <c r="AK63" s="23"/>
      <c r="AL63" s="22"/>
    </row>
    <row r="64" spans="1:38">
      <c r="A64" s="133"/>
      <c r="B64" s="138"/>
      <c r="C64" s="133"/>
      <c r="D64" s="140"/>
      <c r="E64" s="141"/>
      <c r="F64" s="141"/>
      <c r="G64" s="141"/>
      <c r="H64" s="141"/>
      <c r="I64" s="141"/>
      <c r="J64" s="141"/>
      <c r="K64" s="141"/>
      <c r="L64" s="141"/>
      <c r="M64" s="141"/>
      <c r="N64" s="23"/>
      <c r="O64" s="142"/>
      <c r="P64" s="23"/>
      <c r="Q64" s="23"/>
      <c r="R64" s="143"/>
      <c r="S64" s="143"/>
      <c r="T64" s="23"/>
      <c r="U64" s="144"/>
      <c r="V64" s="144"/>
      <c r="W64" s="144"/>
      <c r="X64" s="144"/>
      <c r="Y64" s="144"/>
      <c r="Z64" s="144"/>
      <c r="AA64" s="144"/>
      <c r="AB64" s="144"/>
      <c r="AC64" s="144"/>
      <c r="AD64" s="23"/>
      <c r="AE64" s="23"/>
      <c r="AF64" s="133"/>
      <c r="AG64" s="142"/>
      <c r="AH64" s="23"/>
      <c r="AI64" s="23"/>
      <c r="AJ64" s="23"/>
      <c r="AK64" s="23"/>
      <c r="AL64" s="22"/>
    </row>
    <row r="65" spans="1:38">
      <c r="A65" s="133"/>
      <c r="B65" s="138"/>
      <c r="C65" s="139"/>
      <c r="D65" s="140"/>
      <c r="E65" s="140"/>
      <c r="F65" s="140"/>
      <c r="G65" s="140"/>
      <c r="H65" s="140"/>
      <c r="I65" s="141"/>
      <c r="J65" s="141"/>
      <c r="K65" s="141"/>
      <c r="L65" s="141"/>
      <c r="M65" s="141"/>
      <c r="N65" s="23"/>
      <c r="O65" s="142"/>
      <c r="P65" s="23"/>
      <c r="Q65" s="23"/>
      <c r="R65" s="143"/>
      <c r="S65" s="143"/>
      <c r="T65" s="23"/>
      <c r="U65" s="144"/>
      <c r="V65" s="144"/>
      <c r="W65" s="144"/>
      <c r="X65" s="144"/>
      <c r="Y65" s="144"/>
      <c r="Z65" s="144"/>
      <c r="AA65" s="144"/>
      <c r="AB65" s="144"/>
      <c r="AC65" s="144"/>
      <c r="AD65" s="23"/>
      <c r="AE65" s="23"/>
      <c r="AF65" s="133"/>
      <c r="AG65" s="142"/>
      <c r="AH65" s="23"/>
      <c r="AI65" s="23"/>
      <c r="AJ65" s="23"/>
      <c r="AK65" s="23"/>
      <c r="AL65" s="22"/>
    </row>
    <row r="66" spans="1:38">
      <c r="A66" s="133"/>
      <c r="B66" s="138"/>
      <c r="C66" s="139"/>
      <c r="D66" s="140"/>
      <c r="E66" s="140"/>
      <c r="F66" s="140"/>
      <c r="G66" s="140"/>
      <c r="H66" s="140"/>
      <c r="I66" s="141"/>
      <c r="J66" s="141"/>
      <c r="K66" s="141"/>
      <c r="L66" s="141"/>
      <c r="M66" s="141"/>
      <c r="N66" s="23"/>
      <c r="O66" s="142"/>
      <c r="P66" s="23"/>
      <c r="Q66" s="23"/>
      <c r="R66" s="143"/>
      <c r="S66" s="143"/>
      <c r="T66" s="23"/>
      <c r="U66" s="144"/>
      <c r="V66" s="144"/>
      <c r="W66" s="144"/>
      <c r="X66" s="144"/>
      <c r="Y66" s="144"/>
      <c r="Z66" s="144"/>
      <c r="AA66" s="144"/>
      <c r="AB66" s="144"/>
      <c r="AC66" s="144"/>
      <c r="AD66" s="23"/>
      <c r="AE66" s="23"/>
      <c r="AF66" s="133"/>
      <c r="AG66" s="142"/>
      <c r="AH66" s="23"/>
      <c r="AI66" s="23"/>
      <c r="AJ66" s="23"/>
      <c r="AK66" s="23"/>
      <c r="AL66" s="22"/>
    </row>
    <row r="67" spans="1:38">
      <c r="A67" s="133"/>
      <c r="B67" s="138"/>
      <c r="C67" s="133"/>
      <c r="D67" s="140"/>
      <c r="E67" s="141"/>
      <c r="F67" s="141"/>
      <c r="G67" s="141"/>
      <c r="H67" s="141"/>
      <c r="I67" s="141"/>
      <c r="J67" s="141"/>
      <c r="K67" s="141"/>
      <c r="L67" s="141"/>
      <c r="M67" s="141"/>
      <c r="N67" s="23"/>
      <c r="O67" s="142"/>
      <c r="P67" s="23"/>
      <c r="Q67" s="23"/>
      <c r="R67" s="143"/>
      <c r="S67" s="143"/>
      <c r="T67" s="23"/>
      <c r="U67" s="144"/>
      <c r="V67" s="144"/>
      <c r="W67" s="144"/>
      <c r="X67" s="144"/>
      <c r="Y67" s="144"/>
      <c r="Z67" s="144"/>
      <c r="AA67" s="144"/>
      <c r="AB67" s="144"/>
      <c r="AC67" s="144"/>
      <c r="AD67" s="23"/>
      <c r="AE67" s="23"/>
      <c r="AF67" s="133"/>
      <c r="AG67" s="142"/>
      <c r="AH67" s="23"/>
      <c r="AI67" s="23"/>
      <c r="AJ67" s="23"/>
      <c r="AK67" s="23"/>
      <c r="AL67" s="22"/>
    </row>
    <row r="68" spans="1:38">
      <c r="A68" s="133"/>
      <c r="B68" s="138"/>
      <c r="C68" s="133"/>
      <c r="D68" s="140"/>
      <c r="E68" s="140"/>
      <c r="F68" s="140"/>
      <c r="G68" s="140"/>
      <c r="H68" s="140"/>
      <c r="I68" s="141"/>
      <c r="J68" s="141"/>
      <c r="K68" s="141"/>
      <c r="L68" s="141"/>
      <c r="M68" s="141"/>
      <c r="N68" s="23"/>
      <c r="O68" s="142"/>
      <c r="P68" s="23"/>
      <c r="Q68" s="23"/>
      <c r="R68" s="143"/>
      <c r="S68" s="143"/>
      <c r="T68" s="23"/>
      <c r="U68" s="144"/>
      <c r="V68" s="144"/>
      <c r="W68" s="144"/>
      <c r="X68" s="144"/>
      <c r="Y68" s="144"/>
      <c r="Z68" s="144"/>
      <c r="AA68" s="144"/>
      <c r="AB68" s="144"/>
      <c r="AC68" s="144"/>
      <c r="AD68" s="23"/>
      <c r="AE68" s="23"/>
      <c r="AF68" s="133"/>
      <c r="AG68" s="142"/>
      <c r="AH68" s="23"/>
      <c r="AI68" s="23"/>
      <c r="AJ68" s="23"/>
      <c r="AK68" s="23"/>
      <c r="AL68" s="22"/>
    </row>
    <row r="69" spans="1:38">
      <c r="A69" s="133"/>
      <c r="B69" s="138"/>
      <c r="C69" s="133"/>
      <c r="D69" s="140"/>
      <c r="E69" s="141"/>
      <c r="F69" s="141"/>
      <c r="G69" s="141"/>
      <c r="H69" s="141"/>
      <c r="I69" s="141"/>
      <c r="J69" s="141"/>
      <c r="K69" s="141"/>
      <c r="L69" s="141"/>
      <c r="M69" s="141"/>
      <c r="N69" s="23"/>
      <c r="O69" s="142"/>
      <c r="P69" s="23"/>
      <c r="Q69" s="23"/>
      <c r="R69" s="143"/>
      <c r="S69" s="143"/>
      <c r="T69" s="23"/>
      <c r="U69" s="144"/>
      <c r="V69" s="144"/>
      <c r="W69" s="144"/>
      <c r="X69" s="144"/>
      <c r="Y69" s="144"/>
      <c r="Z69" s="144"/>
      <c r="AA69" s="144"/>
      <c r="AB69" s="144"/>
      <c r="AC69" s="144"/>
      <c r="AD69" s="23"/>
      <c r="AE69" s="23"/>
      <c r="AF69" s="133"/>
      <c r="AG69" s="142"/>
      <c r="AH69" s="23"/>
      <c r="AI69" s="23"/>
      <c r="AJ69" s="23"/>
      <c r="AK69" s="23"/>
      <c r="AL69" s="22"/>
    </row>
    <row r="70" spans="1:38">
      <c r="A70" s="133"/>
      <c r="B70" s="138"/>
      <c r="C70" s="139"/>
      <c r="D70" s="140"/>
      <c r="E70" s="140"/>
      <c r="F70" s="140"/>
      <c r="G70" s="140"/>
      <c r="H70" s="140"/>
      <c r="I70" s="141"/>
      <c r="J70" s="141"/>
      <c r="K70" s="141"/>
      <c r="L70" s="141"/>
      <c r="M70" s="141"/>
      <c r="N70" s="23"/>
      <c r="O70" s="142"/>
      <c r="P70" s="23"/>
      <c r="Q70" s="23"/>
      <c r="R70" s="143"/>
      <c r="S70" s="143"/>
      <c r="T70" s="23"/>
      <c r="U70" s="144"/>
      <c r="V70" s="144"/>
      <c r="W70" s="144"/>
      <c r="X70" s="144"/>
      <c r="Y70" s="144"/>
      <c r="Z70" s="144"/>
      <c r="AA70" s="144"/>
      <c r="AB70" s="144"/>
      <c r="AC70" s="144"/>
      <c r="AD70" s="23"/>
      <c r="AE70" s="23"/>
      <c r="AF70" s="133"/>
      <c r="AG70" s="142"/>
      <c r="AH70" s="23"/>
      <c r="AI70" s="23"/>
      <c r="AJ70" s="23"/>
      <c r="AK70" s="23"/>
      <c r="AL70" s="22"/>
    </row>
    <row r="71" spans="1:38">
      <c r="A71" s="133"/>
      <c r="B71" s="138"/>
      <c r="C71" s="139"/>
      <c r="D71" s="140"/>
      <c r="E71" s="140"/>
      <c r="F71" s="140"/>
      <c r="G71" s="140"/>
      <c r="H71" s="140"/>
      <c r="I71" s="141"/>
      <c r="J71" s="141"/>
      <c r="K71" s="141"/>
      <c r="L71" s="141"/>
      <c r="M71" s="141"/>
      <c r="N71" s="23"/>
      <c r="O71" s="142"/>
      <c r="P71" s="23"/>
      <c r="Q71" s="23"/>
      <c r="R71" s="143"/>
      <c r="S71" s="143"/>
      <c r="T71" s="23"/>
      <c r="U71" s="144"/>
      <c r="V71" s="144"/>
      <c r="W71" s="144"/>
      <c r="X71" s="144"/>
      <c r="Y71" s="144"/>
      <c r="Z71" s="144"/>
      <c r="AA71" s="144"/>
      <c r="AB71" s="144"/>
      <c r="AC71" s="144"/>
      <c r="AD71" s="23"/>
      <c r="AE71" s="23"/>
      <c r="AF71" s="133"/>
      <c r="AG71" s="142"/>
      <c r="AH71" s="23"/>
      <c r="AI71" s="23"/>
      <c r="AJ71" s="23"/>
      <c r="AK71" s="23"/>
      <c r="AL71" s="22"/>
    </row>
    <row r="72" spans="1:38">
      <c r="A72" s="133"/>
      <c r="B72" s="138"/>
      <c r="C72" s="133"/>
      <c r="D72" s="140"/>
      <c r="E72" s="140"/>
      <c r="F72" s="140"/>
      <c r="G72" s="140"/>
      <c r="H72" s="140"/>
      <c r="I72" s="141"/>
      <c r="J72" s="141"/>
      <c r="K72" s="141"/>
      <c r="L72" s="141"/>
      <c r="M72" s="141"/>
      <c r="N72" s="23"/>
      <c r="O72" s="142"/>
      <c r="P72" s="23"/>
      <c r="Q72" s="23"/>
      <c r="R72" s="143"/>
      <c r="S72" s="143"/>
      <c r="T72" s="23"/>
      <c r="U72" s="144"/>
      <c r="V72" s="144"/>
      <c r="W72" s="144"/>
      <c r="X72" s="144"/>
      <c r="Y72" s="144"/>
      <c r="Z72" s="144"/>
      <c r="AA72" s="144"/>
      <c r="AB72" s="144"/>
      <c r="AC72" s="144"/>
      <c r="AD72" s="23"/>
      <c r="AE72" s="23"/>
      <c r="AF72" s="133"/>
      <c r="AG72" s="142"/>
      <c r="AH72" s="23"/>
      <c r="AI72" s="23"/>
      <c r="AJ72" s="23"/>
      <c r="AK72" s="23"/>
      <c r="AL72" s="22"/>
    </row>
    <row r="73" spans="1:38">
      <c r="A73" s="133"/>
      <c r="B73" s="138"/>
      <c r="C73" s="139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142"/>
      <c r="P73" s="23"/>
      <c r="Q73" s="23"/>
      <c r="R73" s="143"/>
      <c r="S73" s="143"/>
      <c r="T73" s="23"/>
      <c r="U73" s="144"/>
      <c r="V73" s="144"/>
      <c r="W73" s="144"/>
      <c r="X73" s="144"/>
      <c r="Y73" s="144"/>
      <c r="Z73" s="144"/>
      <c r="AA73" s="144"/>
      <c r="AB73" s="144"/>
      <c r="AC73" s="144"/>
      <c r="AD73" s="23"/>
      <c r="AE73" s="23"/>
      <c r="AF73" s="133"/>
      <c r="AG73" s="142"/>
      <c r="AH73" s="23"/>
      <c r="AI73" s="23"/>
      <c r="AJ73" s="23"/>
      <c r="AK73" s="23"/>
      <c r="AL73" s="22"/>
    </row>
    <row r="74" spans="1:38">
      <c r="A74" s="133"/>
      <c r="B74" s="138"/>
      <c r="C74" s="139"/>
      <c r="D74" s="140"/>
      <c r="E74" s="141"/>
      <c r="F74" s="141"/>
      <c r="G74" s="141"/>
      <c r="H74" s="141"/>
      <c r="I74" s="141"/>
      <c r="J74" s="141"/>
      <c r="K74" s="141"/>
      <c r="L74" s="141"/>
      <c r="M74" s="141"/>
      <c r="N74" s="23"/>
      <c r="O74" s="142"/>
      <c r="P74" s="23"/>
      <c r="Q74" s="23"/>
      <c r="R74" s="143"/>
      <c r="S74" s="143"/>
      <c r="T74" s="23"/>
      <c r="U74" s="144"/>
      <c r="V74" s="144"/>
      <c r="W74" s="144"/>
      <c r="X74" s="144"/>
      <c r="Y74" s="144"/>
      <c r="Z74" s="144"/>
      <c r="AA74" s="144"/>
      <c r="AB74" s="144"/>
      <c r="AC74" s="144"/>
      <c r="AD74" s="23"/>
      <c r="AE74" s="23"/>
      <c r="AF74" s="133"/>
      <c r="AG74" s="142"/>
      <c r="AH74" s="23"/>
      <c r="AI74" s="23"/>
      <c r="AJ74" s="23"/>
      <c r="AK74" s="23"/>
      <c r="AL74" s="22"/>
    </row>
    <row r="75" spans="1:38">
      <c r="A75" s="133"/>
      <c r="B75" s="138"/>
      <c r="C75" s="139"/>
      <c r="D75" s="140"/>
      <c r="E75" s="140"/>
      <c r="F75" s="140"/>
      <c r="G75" s="140"/>
      <c r="H75" s="140"/>
      <c r="I75" s="141"/>
      <c r="J75" s="141"/>
      <c r="K75" s="141"/>
      <c r="L75" s="141"/>
      <c r="M75" s="141"/>
      <c r="N75" s="23"/>
      <c r="O75" s="142"/>
      <c r="P75" s="23"/>
      <c r="Q75" s="23"/>
      <c r="R75" s="143"/>
      <c r="S75" s="143"/>
      <c r="T75" s="23"/>
      <c r="U75" s="144"/>
      <c r="V75" s="144"/>
      <c r="W75" s="144"/>
      <c r="X75" s="144"/>
      <c r="Y75" s="144"/>
      <c r="Z75" s="144"/>
      <c r="AA75" s="144"/>
      <c r="AB75" s="144"/>
      <c r="AC75" s="144"/>
      <c r="AD75" s="23"/>
      <c r="AE75" s="23"/>
      <c r="AF75" s="133"/>
      <c r="AG75" s="142"/>
      <c r="AH75" s="23"/>
      <c r="AI75" s="23"/>
      <c r="AJ75" s="23"/>
      <c r="AK75" s="23"/>
      <c r="AL75" s="22"/>
    </row>
    <row r="76" spans="1:38">
      <c r="A76" s="133"/>
      <c r="B76" s="138"/>
      <c r="C76" s="133"/>
      <c r="D76" s="140"/>
      <c r="E76" s="140"/>
      <c r="F76" s="140"/>
      <c r="G76" s="140"/>
      <c r="H76" s="140"/>
      <c r="I76" s="141"/>
      <c r="J76" s="141"/>
      <c r="K76" s="141"/>
      <c r="L76" s="141"/>
      <c r="M76" s="141"/>
      <c r="N76" s="23"/>
      <c r="O76" s="142"/>
      <c r="P76" s="23"/>
      <c r="Q76" s="23"/>
      <c r="R76" s="143"/>
      <c r="S76" s="143"/>
      <c r="T76" s="23"/>
      <c r="U76" s="144"/>
      <c r="V76" s="144"/>
      <c r="W76" s="144"/>
      <c r="X76" s="144"/>
      <c r="Y76" s="144"/>
      <c r="Z76" s="144"/>
      <c r="AA76" s="144"/>
      <c r="AB76" s="144"/>
      <c r="AC76" s="144"/>
      <c r="AD76" s="23"/>
      <c r="AE76" s="23"/>
      <c r="AF76" s="133"/>
      <c r="AG76" s="142"/>
      <c r="AH76" s="23"/>
      <c r="AI76" s="23"/>
      <c r="AJ76" s="23"/>
      <c r="AK76" s="23"/>
      <c r="AL76" s="22"/>
    </row>
    <row r="77" spans="1:38">
      <c r="A77" s="133"/>
      <c r="B77" s="138"/>
      <c r="C77" s="139"/>
      <c r="D77" s="140"/>
      <c r="E77" s="140"/>
      <c r="F77" s="140"/>
      <c r="G77" s="140"/>
      <c r="H77" s="140"/>
      <c r="I77" s="141"/>
      <c r="J77" s="141"/>
      <c r="K77" s="141"/>
      <c r="L77" s="141"/>
      <c r="M77" s="141"/>
      <c r="N77" s="23"/>
      <c r="O77" s="142"/>
      <c r="P77" s="23"/>
      <c r="Q77" s="23"/>
      <c r="R77" s="143"/>
      <c r="S77" s="143"/>
      <c r="T77" s="23"/>
      <c r="U77" s="144"/>
      <c r="V77" s="144"/>
      <c r="W77" s="144"/>
      <c r="X77" s="144"/>
      <c r="Y77" s="144"/>
      <c r="Z77" s="144"/>
      <c r="AA77" s="144"/>
      <c r="AB77" s="144"/>
      <c r="AC77" s="144"/>
      <c r="AD77" s="23"/>
      <c r="AE77" s="23"/>
      <c r="AF77" s="133"/>
      <c r="AG77" s="142"/>
      <c r="AH77" s="23"/>
      <c r="AI77" s="23"/>
      <c r="AJ77" s="23"/>
      <c r="AK77" s="23"/>
      <c r="AL77" s="22"/>
    </row>
    <row r="78" spans="1:38">
      <c r="A78" s="133"/>
      <c r="B78" s="138"/>
      <c r="C78" s="133"/>
      <c r="D78" s="140"/>
      <c r="E78" s="140"/>
      <c r="F78" s="140"/>
      <c r="G78" s="140"/>
      <c r="H78" s="140"/>
      <c r="I78" s="141"/>
      <c r="J78" s="141"/>
      <c r="K78" s="141"/>
      <c r="L78" s="141"/>
      <c r="M78" s="141"/>
      <c r="N78" s="23"/>
      <c r="O78" s="142"/>
      <c r="P78" s="23"/>
      <c r="Q78" s="23"/>
      <c r="R78" s="143"/>
      <c r="S78" s="143"/>
      <c r="T78" s="23"/>
      <c r="U78" s="144"/>
      <c r="V78" s="144"/>
      <c r="W78" s="144"/>
      <c r="X78" s="144"/>
      <c r="Y78" s="144"/>
      <c r="Z78" s="144"/>
      <c r="AA78" s="144"/>
      <c r="AB78" s="144"/>
      <c r="AC78" s="144"/>
      <c r="AD78" s="23"/>
      <c r="AE78" s="23"/>
      <c r="AF78" s="133"/>
      <c r="AG78" s="142"/>
      <c r="AH78" s="23"/>
      <c r="AI78" s="23"/>
      <c r="AJ78" s="23"/>
      <c r="AK78" s="23"/>
      <c r="AL78" s="22"/>
    </row>
    <row r="79" spans="1:38">
      <c r="A79" s="133"/>
      <c r="B79" s="138"/>
      <c r="C79" s="139"/>
      <c r="D79" s="140"/>
      <c r="E79" s="140"/>
      <c r="F79" s="140"/>
      <c r="G79" s="140"/>
      <c r="H79" s="140"/>
      <c r="I79" s="141"/>
      <c r="J79" s="141"/>
      <c r="K79" s="141"/>
      <c r="L79" s="141"/>
      <c r="M79" s="141"/>
      <c r="N79" s="23"/>
      <c r="O79" s="142"/>
      <c r="P79" s="23"/>
      <c r="Q79" s="23"/>
      <c r="R79" s="143"/>
      <c r="S79" s="143"/>
      <c r="T79" s="23"/>
      <c r="U79" s="144"/>
      <c r="V79" s="144"/>
      <c r="W79" s="144"/>
      <c r="X79" s="144"/>
      <c r="Y79" s="144"/>
      <c r="Z79" s="144"/>
      <c r="AA79" s="144"/>
      <c r="AB79" s="144"/>
      <c r="AC79" s="144"/>
      <c r="AD79" s="23"/>
      <c r="AE79" s="23"/>
      <c r="AF79" s="133"/>
      <c r="AG79" s="142"/>
      <c r="AH79" s="23"/>
      <c r="AI79" s="23"/>
      <c r="AJ79" s="23"/>
      <c r="AK79" s="23"/>
      <c r="AL79" s="22"/>
    </row>
    <row r="80" spans="1:38">
      <c r="A80" s="133"/>
      <c r="B80" s="138"/>
      <c r="C80" s="133"/>
      <c r="D80" s="140"/>
      <c r="E80" s="140"/>
      <c r="F80" s="140"/>
      <c r="G80" s="140"/>
      <c r="H80" s="140"/>
      <c r="I80" s="141"/>
      <c r="J80" s="141"/>
      <c r="K80" s="141"/>
      <c r="L80" s="141"/>
      <c r="M80" s="141"/>
      <c r="N80" s="23"/>
      <c r="O80" s="142"/>
      <c r="P80" s="23"/>
      <c r="Q80" s="23"/>
      <c r="R80" s="143"/>
      <c r="S80" s="143"/>
      <c r="T80" s="23"/>
      <c r="U80" s="144"/>
      <c r="V80" s="144"/>
      <c r="W80" s="144"/>
      <c r="X80" s="144"/>
      <c r="Y80" s="144"/>
      <c r="Z80" s="144"/>
      <c r="AA80" s="144"/>
      <c r="AB80" s="144"/>
      <c r="AC80" s="144"/>
      <c r="AD80" s="23"/>
      <c r="AE80" s="23"/>
      <c r="AF80" s="133"/>
      <c r="AG80" s="142"/>
      <c r="AH80" s="23"/>
      <c r="AI80" s="23"/>
      <c r="AJ80" s="23"/>
      <c r="AK80" s="23"/>
      <c r="AL80" s="22"/>
    </row>
    <row r="81" spans="1:38">
      <c r="A81" s="133"/>
      <c r="B81" s="138"/>
      <c r="C81" s="139"/>
      <c r="D81" s="140"/>
      <c r="E81" s="140"/>
      <c r="F81" s="140"/>
      <c r="G81" s="140"/>
      <c r="H81" s="140"/>
      <c r="I81" s="141"/>
      <c r="J81" s="141"/>
      <c r="K81" s="141"/>
      <c r="L81" s="141"/>
      <c r="M81" s="141"/>
      <c r="N81" s="23"/>
      <c r="O81" s="142"/>
      <c r="P81" s="23"/>
      <c r="Q81" s="23"/>
      <c r="R81" s="143"/>
      <c r="S81" s="143"/>
      <c r="T81" s="23"/>
      <c r="U81" s="144"/>
      <c r="V81" s="144"/>
      <c r="W81" s="144"/>
      <c r="X81" s="144"/>
      <c r="Y81" s="144"/>
      <c r="Z81" s="144"/>
      <c r="AA81" s="144"/>
      <c r="AB81" s="144"/>
      <c r="AC81" s="144"/>
      <c r="AD81" s="23"/>
      <c r="AE81" s="23"/>
      <c r="AF81" s="133"/>
      <c r="AG81" s="142"/>
      <c r="AH81" s="23"/>
      <c r="AI81" s="23"/>
      <c r="AJ81" s="23"/>
      <c r="AK81" s="23"/>
      <c r="AL81" s="22"/>
    </row>
    <row r="82" spans="1:38">
      <c r="A82" s="133"/>
      <c r="B82" s="138"/>
      <c r="C82" s="133"/>
      <c r="D82" s="140"/>
      <c r="E82" s="140"/>
      <c r="F82" s="140"/>
      <c r="G82" s="140"/>
      <c r="H82" s="140"/>
      <c r="I82" s="141"/>
      <c r="J82" s="141"/>
      <c r="K82" s="141"/>
      <c r="L82" s="141"/>
      <c r="M82" s="141"/>
      <c r="N82" s="23"/>
      <c r="O82" s="142"/>
      <c r="P82" s="23"/>
      <c r="Q82" s="23"/>
      <c r="R82" s="143"/>
      <c r="S82" s="143"/>
      <c r="T82" s="23"/>
      <c r="U82" s="144"/>
      <c r="V82" s="144"/>
      <c r="W82" s="144"/>
      <c r="X82" s="144"/>
      <c r="Y82" s="144"/>
      <c r="Z82" s="144"/>
      <c r="AA82" s="144"/>
      <c r="AB82" s="144"/>
      <c r="AC82" s="144"/>
      <c r="AD82" s="23"/>
      <c r="AE82" s="23"/>
      <c r="AF82" s="133"/>
      <c r="AG82" s="142"/>
      <c r="AH82" s="23"/>
      <c r="AI82" s="23"/>
      <c r="AJ82" s="23"/>
      <c r="AK82" s="23"/>
      <c r="AL82" s="22"/>
    </row>
    <row r="83" spans="1:38">
      <c r="A83" s="133"/>
      <c r="B83" s="138"/>
      <c r="C83" s="133"/>
      <c r="D83" s="140"/>
      <c r="E83" s="141"/>
      <c r="F83" s="141"/>
      <c r="G83" s="141"/>
      <c r="H83" s="141"/>
      <c r="I83" s="141"/>
      <c r="J83" s="141"/>
      <c r="K83" s="141"/>
      <c r="L83" s="141"/>
      <c r="M83" s="141"/>
      <c r="N83" s="23"/>
      <c r="O83" s="142"/>
      <c r="P83" s="23"/>
      <c r="Q83" s="23"/>
      <c r="R83" s="143"/>
      <c r="S83" s="143"/>
      <c r="T83" s="23"/>
      <c r="U83" s="144"/>
      <c r="V83" s="144"/>
      <c r="W83" s="144"/>
      <c r="X83" s="144"/>
      <c r="Y83" s="144"/>
      <c r="Z83" s="144"/>
      <c r="AA83" s="144"/>
      <c r="AB83" s="144"/>
      <c r="AC83" s="144"/>
      <c r="AD83" s="23"/>
      <c r="AE83" s="23"/>
      <c r="AF83" s="133"/>
      <c r="AG83" s="142"/>
      <c r="AH83" s="23"/>
      <c r="AI83" s="23"/>
      <c r="AJ83" s="23"/>
      <c r="AK83" s="23"/>
      <c r="AL83" s="22"/>
    </row>
    <row r="84" spans="1:38">
      <c r="A84" s="133"/>
      <c r="B84" s="138"/>
      <c r="C84" s="133"/>
      <c r="D84" s="140"/>
      <c r="E84" s="140"/>
      <c r="F84" s="140"/>
      <c r="G84" s="140"/>
      <c r="H84" s="140"/>
      <c r="I84" s="141"/>
      <c r="J84" s="141"/>
      <c r="K84" s="141"/>
      <c r="L84" s="141"/>
      <c r="M84" s="141"/>
      <c r="N84" s="23"/>
      <c r="O84" s="142"/>
      <c r="P84" s="23"/>
      <c r="Q84" s="23"/>
      <c r="R84" s="143"/>
      <c r="S84" s="143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23"/>
      <c r="AE84" s="23"/>
      <c r="AF84" s="133"/>
      <c r="AG84" s="142"/>
      <c r="AH84" s="23"/>
      <c r="AI84" s="23"/>
      <c r="AJ84" s="23"/>
      <c r="AK84" s="23"/>
      <c r="AL84" s="22"/>
    </row>
    <row r="85" spans="1:38">
      <c r="A85" s="133"/>
      <c r="B85" s="138"/>
      <c r="C85" s="133"/>
      <c r="D85" s="140"/>
      <c r="E85" s="141"/>
      <c r="F85" s="141"/>
      <c r="G85" s="141"/>
      <c r="H85" s="141"/>
      <c r="I85" s="141"/>
      <c r="J85" s="141"/>
      <c r="K85" s="141"/>
      <c r="L85" s="141"/>
      <c r="M85" s="141"/>
      <c r="N85" s="23"/>
      <c r="O85" s="142"/>
      <c r="P85" s="23"/>
      <c r="Q85" s="23"/>
      <c r="R85" s="143"/>
      <c r="S85" s="14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142"/>
      <c r="AH85" s="23"/>
      <c r="AI85" s="23"/>
      <c r="AJ85" s="23"/>
      <c r="AK85" s="23"/>
      <c r="AL85" s="22"/>
    </row>
    <row r="86" spans="1:38">
      <c r="A86" s="133"/>
      <c r="B86" s="138"/>
      <c r="C86" s="133"/>
      <c r="D86" s="140"/>
      <c r="E86" s="140"/>
      <c r="F86" s="140"/>
      <c r="G86" s="140"/>
      <c r="H86" s="140"/>
      <c r="I86" s="141"/>
      <c r="J86" s="141"/>
      <c r="K86" s="141"/>
      <c r="L86" s="141"/>
      <c r="M86" s="141"/>
      <c r="N86" s="23"/>
      <c r="O86" s="142"/>
      <c r="P86" s="23"/>
      <c r="Q86" s="23"/>
      <c r="R86" s="143"/>
      <c r="S86" s="14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133"/>
      <c r="AG86" s="142"/>
      <c r="AH86" s="23"/>
      <c r="AI86" s="23"/>
      <c r="AJ86" s="23"/>
      <c r="AK86" s="23"/>
      <c r="AL86" s="22"/>
    </row>
    <row r="87" spans="1:38">
      <c r="A87" s="133"/>
      <c r="B87" s="138"/>
      <c r="C87" s="133"/>
      <c r="D87" s="140"/>
      <c r="E87" s="140"/>
      <c r="F87" s="140"/>
      <c r="G87" s="140"/>
      <c r="H87" s="140"/>
      <c r="I87" s="141"/>
      <c r="J87" s="141"/>
      <c r="K87" s="141"/>
      <c r="L87" s="141"/>
      <c r="M87" s="141"/>
      <c r="N87" s="23"/>
      <c r="O87" s="142"/>
      <c r="P87" s="23"/>
      <c r="Q87" s="23"/>
      <c r="R87" s="143"/>
      <c r="S87" s="143"/>
      <c r="T87" s="23"/>
      <c r="U87" s="23"/>
      <c r="V87" s="23"/>
      <c r="W87" s="144"/>
      <c r="X87" s="144"/>
      <c r="Y87" s="144"/>
      <c r="Z87" s="144"/>
      <c r="AA87" s="144"/>
      <c r="AB87" s="144"/>
      <c r="AC87" s="144"/>
      <c r="AD87" s="23"/>
      <c r="AE87" s="23"/>
      <c r="AF87" s="133"/>
      <c r="AG87" s="142"/>
      <c r="AH87" s="23"/>
      <c r="AI87" s="23"/>
      <c r="AJ87" s="23"/>
      <c r="AK87" s="23"/>
      <c r="AL87" s="22"/>
    </row>
    <row r="88" spans="1:38">
      <c r="A88" s="133"/>
      <c r="B88" s="138"/>
      <c r="C88" s="139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142"/>
      <c r="P88" s="23"/>
      <c r="Q88" s="23"/>
      <c r="R88" s="143"/>
      <c r="S88" s="143"/>
      <c r="T88" s="23"/>
      <c r="U88" s="144"/>
      <c r="V88" s="144"/>
      <c r="W88" s="144"/>
      <c r="X88" s="144"/>
      <c r="Y88" s="144"/>
      <c r="Z88" s="144"/>
      <c r="AA88" s="144"/>
      <c r="AB88" s="144"/>
      <c r="AC88" s="144"/>
      <c r="AD88" s="23"/>
      <c r="AE88" s="23"/>
      <c r="AF88" s="133"/>
      <c r="AG88" s="142"/>
      <c r="AH88" s="23"/>
      <c r="AI88" s="23"/>
      <c r="AJ88" s="23"/>
      <c r="AK88" s="23"/>
      <c r="AL88" s="22"/>
    </row>
    <row r="89" spans="1:38">
      <c r="A89" s="133"/>
      <c r="B89" s="138"/>
      <c r="C89" s="139"/>
      <c r="D89" s="140"/>
      <c r="E89" s="140"/>
      <c r="F89" s="140"/>
      <c r="G89" s="140"/>
      <c r="H89" s="140"/>
      <c r="I89" s="141"/>
      <c r="J89" s="141"/>
      <c r="K89" s="141"/>
      <c r="L89" s="141"/>
      <c r="M89" s="141"/>
      <c r="N89" s="23"/>
      <c r="O89" s="142"/>
      <c r="P89" s="23"/>
      <c r="Q89" s="23"/>
      <c r="R89" s="143"/>
      <c r="S89" s="143"/>
      <c r="T89" s="23"/>
      <c r="U89" s="144"/>
      <c r="V89" s="144"/>
      <c r="W89" s="144"/>
      <c r="X89" s="144"/>
      <c r="Y89" s="144"/>
      <c r="Z89" s="144"/>
      <c r="AA89" s="144"/>
      <c r="AB89" s="144"/>
      <c r="AC89" s="144"/>
      <c r="AD89" s="23"/>
      <c r="AE89" s="23"/>
      <c r="AF89" s="133"/>
      <c r="AG89" s="142"/>
      <c r="AH89" s="23"/>
      <c r="AI89" s="23"/>
      <c r="AJ89" s="23"/>
      <c r="AK89" s="23"/>
      <c r="AL89" s="22"/>
    </row>
  </sheetData>
  <mergeCells count="3">
    <mergeCell ref="D1:M1"/>
    <mergeCell ref="O1:S1"/>
    <mergeCell ref="T1:AA1"/>
  </mergeCells>
  <conditionalFormatting sqref="D5:H84">
    <cfRule type="cellIs" dxfId="5" priority="5" stopIfTrue="1" operator="lessThan">
      <formula>40</formula>
    </cfRule>
    <cfRule type="cellIs" dxfId="4" priority="6" stopIfTrue="1" operator="equal">
      <formula>40</formula>
    </cfRule>
  </conditionalFormatting>
  <conditionalFormatting sqref="I5:I84 M5:M84">
    <cfRule type="cellIs" dxfId="3" priority="3" stopIfTrue="1" operator="lessThan">
      <formula>10</formula>
    </cfRule>
    <cfRule type="cellIs" dxfId="2" priority="4" stopIfTrue="1" operator="equal">
      <formula>15</formula>
    </cfRule>
  </conditionalFormatting>
  <conditionalFormatting sqref="J5:L84">
    <cfRule type="cellIs" dxfId="1" priority="1" stopIfTrue="1" operator="lessThan">
      <formula>20</formula>
    </cfRule>
    <cfRule type="cellIs" dxfId="0" priority="2" stopIfTrue="1" operator="equal">
      <formula>20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B_E.</vt:lpstr>
      <vt:lpstr>result analysis sem1</vt:lpstr>
      <vt:lpstr>Toppers Sem I</vt:lpstr>
      <vt:lpstr>result analysis sem2</vt:lpstr>
      <vt:lpstr>Toppers Sem II</vt:lpstr>
      <vt:lpstr>'result analysis sem1'!Print_Area</vt:lpstr>
      <vt:lpstr>'result analysis sem2'!Print_Area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2015-01-14T05:46:34Z</dcterms:modified>
</cp:coreProperties>
</file>