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ropbox/PhD Cantab/Run_Files/Results/Cleaned data/Cleaned results by site, all data combined/"/>
    </mc:Choice>
  </mc:AlternateContent>
  <xr:revisionPtr revIDLastSave="0" documentId="13_ncr:1_{387B083C-DABB-1741-AD04-7FCC0422A518}" xr6:coauthVersionLast="43" xr6:coauthVersionMax="43" xr10:uidLastSave="{00000000-0000-0000-0000-000000000000}"/>
  <bookViews>
    <workbookView xWindow="40" yWindow="780" windowWidth="28740" windowHeight="17540" activeTab="5" xr2:uid="{593EB806-C070-A749-A238-939D4119FA66}"/>
  </bookViews>
  <sheets>
    <sheet name="Raw with re-weighs" sheetId="7" r:id="rId1"/>
    <sheet name="Postcrania" sheetId="1" r:id="rId2"/>
    <sheet name="Dentine" sheetId="2" r:id="rId3"/>
    <sheet name="Fauna" sheetId="3" r:id="rId4"/>
    <sheet name="All CN" sheetId="4" r:id="rId5"/>
    <sheet name="Carbonate" sheetId="5" r:id="rId6"/>
    <sheet name="Carbon Only" sheetId="6" r:id="rId7"/>
  </sheets>
  <definedNames>
    <definedName name="_xlnm._FilterDatabase" localSheetId="4" hidden="1">'All CN'!$A$1:$D$47</definedName>
    <definedName name="_xlnm._FilterDatabase" localSheetId="5" hidden="1">Carbonate!$A$1:$P$1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3" l="1"/>
  <c r="C10" i="3"/>
  <c r="B11" i="3"/>
  <c r="B10" i="3"/>
  <c r="C23" i="2"/>
  <c r="C22" i="2"/>
  <c r="B23" i="2"/>
  <c r="B22" i="2"/>
  <c r="C25" i="1"/>
  <c r="B25" i="1"/>
  <c r="C24" i="1"/>
  <c r="B24" i="1"/>
  <c r="J4" i="5" l="1"/>
  <c r="J8" i="5"/>
  <c r="J9" i="5"/>
  <c r="J10" i="5"/>
  <c r="J12" i="5"/>
  <c r="J2" i="5"/>
  <c r="D3" i="5"/>
  <c r="J3" i="5" s="1"/>
  <c r="D4" i="5"/>
  <c r="D5" i="5"/>
  <c r="J5" i="5" s="1"/>
  <c r="D6" i="5"/>
  <c r="J6" i="5" s="1"/>
  <c r="D7" i="5"/>
  <c r="J7" i="5" s="1"/>
  <c r="D8" i="5"/>
  <c r="D9" i="5"/>
  <c r="D10" i="5"/>
  <c r="D11" i="5"/>
  <c r="J11" i="5" s="1"/>
  <c r="D12" i="5"/>
  <c r="D2" i="5"/>
  <c r="AM32" i="7" l="1"/>
  <c r="AN32" i="7"/>
  <c r="AN31" i="7"/>
  <c r="AM31" i="7"/>
  <c r="AN9" i="7"/>
  <c r="AM9" i="7"/>
  <c r="AD9" i="7"/>
  <c r="AM34" i="7"/>
  <c r="AN34" i="7"/>
  <c r="AM35" i="7"/>
  <c r="AN35" i="7"/>
  <c r="AM36" i="7"/>
  <c r="AN36" i="7"/>
  <c r="AM37" i="7"/>
  <c r="AN37" i="7"/>
  <c r="AM38" i="7"/>
  <c r="AN38" i="7"/>
  <c r="AM39" i="7"/>
  <c r="AN39" i="7"/>
  <c r="AM40" i="7"/>
  <c r="AN40" i="7"/>
  <c r="AM41" i="7"/>
  <c r="AN41" i="7"/>
  <c r="AM42" i="7"/>
  <c r="AN42" i="7"/>
  <c r="AM43" i="7"/>
  <c r="AN43" i="7"/>
  <c r="AM44" i="7"/>
  <c r="AN44" i="7"/>
  <c r="AM45" i="7"/>
  <c r="AN45" i="7"/>
  <c r="AM46" i="7"/>
  <c r="AN46" i="7"/>
  <c r="AM47" i="7"/>
  <c r="AN47" i="7"/>
  <c r="AM48" i="7"/>
  <c r="AN48" i="7"/>
  <c r="AN33" i="7"/>
  <c r="AM33" i="7"/>
  <c r="AM11" i="7"/>
  <c r="AN11" i="7"/>
  <c r="AM12" i="7"/>
  <c r="AN12" i="7"/>
  <c r="AM13" i="7"/>
  <c r="AN13" i="7"/>
  <c r="AM14" i="7"/>
  <c r="AN14" i="7"/>
  <c r="AM15" i="7"/>
  <c r="AN15" i="7"/>
  <c r="AM16" i="7"/>
  <c r="AN16" i="7"/>
  <c r="AM17" i="7"/>
  <c r="AN17" i="7"/>
  <c r="AM18" i="7"/>
  <c r="AN18" i="7"/>
  <c r="AM19" i="7"/>
  <c r="AN19" i="7"/>
  <c r="AM20" i="7"/>
  <c r="AN20" i="7"/>
  <c r="AM21" i="7"/>
  <c r="AN21" i="7"/>
  <c r="AM22" i="7"/>
  <c r="AN22" i="7"/>
  <c r="AM23" i="7"/>
  <c r="AN23" i="7"/>
  <c r="AM24" i="7"/>
  <c r="AN24" i="7"/>
  <c r="AM25" i="7"/>
  <c r="AN25" i="7"/>
  <c r="AM26" i="7"/>
  <c r="AN26" i="7"/>
  <c r="AM27" i="7"/>
  <c r="AN27" i="7"/>
  <c r="AM28" i="7"/>
  <c r="AN28" i="7"/>
  <c r="AM29" i="7"/>
  <c r="AN29" i="7"/>
  <c r="AM30" i="7"/>
  <c r="AN30" i="7"/>
  <c r="AN10" i="7"/>
  <c r="AM10" i="7"/>
  <c r="AM4" i="7"/>
  <c r="AN4" i="7"/>
  <c r="AM5" i="7"/>
  <c r="AN5" i="7"/>
  <c r="AM6" i="7"/>
  <c r="AN6" i="7"/>
  <c r="AM7" i="7"/>
  <c r="AN7" i="7"/>
  <c r="AM8" i="7"/>
  <c r="AN8" i="7"/>
  <c r="AN3" i="7"/>
  <c r="AM3" i="7"/>
  <c r="AK32" i="7" l="1"/>
  <c r="AJ32" i="7"/>
  <c r="AK31" i="7"/>
  <c r="AJ31" i="7"/>
  <c r="AH32" i="7"/>
  <c r="AG32" i="7"/>
  <c r="AH31" i="7"/>
  <c r="AG31" i="7"/>
  <c r="AE32" i="7"/>
  <c r="AD32" i="7"/>
  <c r="AE31" i="7"/>
  <c r="AD31" i="7"/>
  <c r="AK9" i="7"/>
  <c r="AJ9" i="7"/>
  <c r="AH9" i="7"/>
  <c r="AG9" i="7"/>
  <c r="AE9" i="7"/>
  <c r="AH22" i="7"/>
  <c r="AG22" i="7"/>
  <c r="AE22" i="7"/>
  <c r="AD22" i="7"/>
  <c r="V22" i="7"/>
  <c r="O22" i="7"/>
  <c r="H22" i="7"/>
  <c r="AK22" i="7" s="1"/>
  <c r="AH21" i="7"/>
  <c r="AG21" i="7"/>
  <c r="AE21" i="7"/>
  <c r="AD21" i="7"/>
  <c r="V21" i="7"/>
  <c r="O21" i="7"/>
  <c r="H21" i="7"/>
  <c r="AK21" i="7" s="1"/>
  <c r="AH20" i="7"/>
  <c r="AG20" i="7"/>
  <c r="AE20" i="7"/>
  <c r="AD20" i="7"/>
  <c r="V20" i="7"/>
  <c r="AJ20" i="7" s="1"/>
  <c r="O20" i="7"/>
  <c r="H20" i="7"/>
  <c r="AH19" i="7"/>
  <c r="AG19" i="7"/>
  <c r="AE19" i="7"/>
  <c r="AD19" i="7"/>
  <c r="V19" i="7"/>
  <c r="AJ19" i="7" s="1"/>
  <c r="O19" i="7"/>
  <c r="H19" i="7"/>
  <c r="AH18" i="7"/>
  <c r="AG18" i="7"/>
  <c r="AE18" i="7"/>
  <c r="AD18" i="7"/>
  <c r="V18" i="7"/>
  <c r="O18" i="7"/>
  <c r="H18" i="7"/>
  <c r="AH17" i="7"/>
  <c r="AG17" i="7"/>
  <c r="AE17" i="7"/>
  <c r="AD17" i="7"/>
  <c r="V17" i="7"/>
  <c r="O17" i="7"/>
  <c r="H17" i="7"/>
  <c r="AK17" i="7" s="1"/>
  <c r="AH16" i="7"/>
  <c r="AG16" i="7"/>
  <c r="AE16" i="7"/>
  <c r="AD16" i="7"/>
  <c r="V16" i="7"/>
  <c r="O16" i="7"/>
  <c r="H16" i="7"/>
  <c r="AK16" i="7" s="1"/>
  <c r="AJ15" i="7"/>
  <c r="AH15" i="7"/>
  <c r="AG15" i="7"/>
  <c r="AE15" i="7"/>
  <c r="AD15" i="7"/>
  <c r="V15" i="7"/>
  <c r="O15" i="7"/>
  <c r="H15" i="7"/>
  <c r="AK15" i="7" s="1"/>
  <c r="AH14" i="7"/>
  <c r="AG14" i="7"/>
  <c r="AE14" i="7"/>
  <c r="AD14" i="7"/>
  <c r="V14" i="7"/>
  <c r="O14" i="7"/>
  <c r="H14" i="7"/>
  <c r="AH13" i="7"/>
  <c r="AG13" i="7"/>
  <c r="AE13" i="7"/>
  <c r="AD13" i="7"/>
  <c r="V13" i="7"/>
  <c r="O13" i="7"/>
  <c r="H13" i="7"/>
  <c r="AH12" i="7"/>
  <c r="AG12" i="7"/>
  <c r="AE12" i="7"/>
  <c r="AD12" i="7"/>
  <c r="V12" i="7"/>
  <c r="O12" i="7"/>
  <c r="H12" i="7"/>
  <c r="AK12" i="7" s="1"/>
  <c r="AH11" i="7"/>
  <c r="AG11" i="7"/>
  <c r="AE11" i="7"/>
  <c r="AD11" i="7"/>
  <c r="V11" i="7"/>
  <c r="O11" i="7"/>
  <c r="H11" i="7"/>
  <c r="AK11" i="7" s="1"/>
  <c r="AH10" i="7"/>
  <c r="AG10" i="7"/>
  <c r="AE10" i="7"/>
  <c r="AD10" i="7"/>
  <c r="V10" i="7"/>
  <c r="O10" i="7"/>
  <c r="H10" i="7"/>
  <c r="AJ10" i="7" s="1"/>
  <c r="V9" i="7"/>
  <c r="O9" i="7"/>
  <c r="H9" i="7"/>
  <c r="AH8" i="7"/>
  <c r="AG8" i="7"/>
  <c r="AE8" i="7"/>
  <c r="AD8" i="7"/>
  <c r="V8" i="7"/>
  <c r="O8" i="7"/>
  <c r="H8" i="7"/>
  <c r="AH7" i="7"/>
  <c r="AG7" i="7"/>
  <c r="AE7" i="7"/>
  <c r="AD7" i="7"/>
  <c r="V7" i="7"/>
  <c r="O7" i="7"/>
  <c r="H7" i="7"/>
  <c r="AJ7" i="7" s="1"/>
  <c r="AH6" i="7"/>
  <c r="AG6" i="7"/>
  <c r="AE6" i="7"/>
  <c r="AD6" i="7"/>
  <c r="V6" i="7"/>
  <c r="O6" i="7"/>
  <c r="H6" i="7"/>
  <c r="AJ6" i="7" s="1"/>
  <c r="AH5" i="7"/>
  <c r="AG5" i="7"/>
  <c r="AE5" i="7"/>
  <c r="AD5" i="7"/>
  <c r="V5" i="7"/>
  <c r="O5" i="7"/>
  <c r="H5" i="7"/>
  <c r="AK5" i="7" s="1"/>
  <c r="AH4" i="7"/>
  <c r="AG4" i="7"/>
  <c r="AE4" i="7"/>
  <c r="AD4" i="7"/>
  <c r="V4" i="7"/>
  <c r="AJ4" i="7" s="1"/>
  <c r="O4" i="7"/>
  <c r="H4" i="7"/>
  <c r="AH3" i="7"/>
  <c r="AG3" i="7"/>
  <c r="AE3" i="7"/>
  <c r="AD3" i="7"/>
  <c r="V3" i="7"/>
  <c r="AJ3" i="7" s="1"/>
  <c r="O3" i="7"/>
  <c r="H3" i="7"/>
  <c r="AJ12" i="7" l="1"/>
  <c r="AJ14" i="7"/>
  <c r="AK19" i="7"/>
  <c r="AK20" i="7"/>
  <c r="AJ8" i="7"/>
  <c r="AK3" i="7"/>
  <c r="AK4" i="7"/>
  <c r="AK7" i="7"/>
  <c r="AK8" i="7"/>
  <c r="AJ11" i="7"/>
  <c r="AK13" i="7"/>
  <c r="AJ16" i="7"/>
  <c r="AJ18" i="7"/>
  <c r="AJ22" i="7"/>
  <c r="AK6" i="7"/>
  <c r="AK18" i="7"/>
  <c r="AJ5" i="7"/>
  <c r="AJ13" i="7"/>
  <c r="AJ17" i="7"/>
  <c r="AJ21" i="7"/>
  <c r="AK10" i="7"/>
  <c r="AK14" i="7"/>
  <c r="AK48" i="7" l="1"/>
  <c r="AJ48" i="7"/>
  <c r="AH48" i="7"/>
  <c r="AG48" i="7"/>
  <c r="AE48" i="7"/>
  <c r="AD48" i="7"/>
  <c r="AK47" i="7"/>
  <c r="AJ47" i="7"/>
  <c r="AH47" i="7"/>
  <c r="AG47" i="7"/>
  <c r="AE47" i="7"/>
  <c r="AD47" i="7"/>
  <c r="AK46" i="7"/>
  <c r="AJ46" i="7"/>
  <c r="AH46" i="7"/>
  <c r="AG46" i="7"/>
  <c r="AE46" i="7"/>
  <c r="AD46" i="7"/>
  <c r="AK45" i="7"/>
  <c r="AJ45" i="7"/>
  <c r="AH45" i="7"/>
  <c r="AG45" i="7"/>
  <c r="AE45" i="7"/>
  <c r="AD45" i="7"/>
  <c r="AK44" i="7"/>
  <c r="AJ44" i="7"/>
  <c r="AH44" i="7"/>
  <c r="AG44" i="7"/>
  <c r="AE44" i="7"/>
  <c r="AD44" i="7"/>
  <c r="AK43" i="7"/>
  <c r="AJ43" i="7"/>
  <c r="AH43" i="7"/>
  <c r="AG43" i="7"/>
  <c r="AE43" i="7"/>
  <c r="AD43" i="7"/>
  <c r="AK42" i="7"/>
  <c r="AJ42" i="7"/>
  <c r="AH42" i="7"/>
  <c r="AG42" i="7"/>
  <c r="AE42" i="7"/>
  <c r="AD42" i="7"/>
  <c r="AK29" i="7"/>
  <c r="AJ29" i="7"/>
  <c r="AH29" i="7"/>
  <c r="AG29" i="7"/>
  <c r="AE29" i="7"/>
  <c r="AD29" i="7"/>
  <c r="AK28" i="7"/>
  <c r="AJ28" i="7"/>
  <c r="AH28" i="7"/>
  <c r="AG28" i="7"/>
  <c r="AE28" i="7"/>
  <c r="AD28" i="7"/>
  <c r="AK27" i="7"/>
  <c r="AJ27" i="7"/>
  <c r="AH27" i="7"/>
  <c r="AG27" i="7"/>
  <c r="AE27" i="7"/>
  <c r="AD27" i="7"/>
  <c r="AK26" i="7"/>
  <c r="AJ26" i="7"/>
  <c r="AH26" i="7"/>
  <c r="AG26" i="7"/>
  <c r="AE26" i="7"/>
  <c r="AD26" i="7"/>
  <c r="AK25" i="7"/>
  <c r="AJ25" i="7"/>
  <c r="AH25" i="7"/>
  <c r="AG25" i="7"/>
  <c r="AE25" i="7"/>
  <c r="AD25" i="7"/>
  <c r="AK24" i="7"/>
  <c r="AJ24" i="7"/>
  <c r="AH24" i="7"/>
  <c r="AG24" i="7"/>
  <c r="AE24" i="7"/>
  <c r="AD24" i="7"/>
  <c r="AK23" i="7"/>
  <c r="AJ23" i="7"/>
  <c r="AH23" i="7"/>
  <c r="AG23" i="7"/>
  <c r="AE23" i="7"/>
  <c r="AD23" i="7"/>
  <c r="AK41" i="7"/>
  <c r="AJ41" i="7"/>
  <c r="AH41" i="7"/>
  <c r="AG41" i="7"/>
  <c r="AE41" i="7"/>
  <c r="AD41" i="7"/>
  <c r="AK40" i="7"/>
  <c r="AJ40" i="7"/>
  <c r="AH40" i="7"/>
  <c r="AG40" i="7"/>
  <c r="AE40" i="7"/>
  <c r="AD40" i="7"/>
  <c r="AK39" i="7"/>
  <c r="AJ39" i="7"/>
  <c r="AH39" i="7"/>
  <c r="AG39" i="7"/>
  <c r="AE39" i="7"/>
  <c r="AD39" i="7"/>
  <c r="AK38" i="7"/>
  <c r="AJ38" i="7"/>
  <c r="AH38" i="7"/>
  <c r="AG38" i="7"/>
  <c r="AE38" i="7"/>
  <c r="AD38" i="7"/>
  <c r="AK37" i="7"/>
  <c r="AJ37" i="7"/>
  <c r="AH37" i="7"/>
  <c r="AG37" i="7"/>
  <c r="AE37" i="7"/>
  <c r="AD37" i="7"/>
  <c r="AK36" i="7"/>
  <c r="AJ36" i="7"/>
  <c r="AH36" i="7"/>
  <c r="AG36" i="7"/>
  <c r="AE36" i="7"/>
  <c r="AD36" i="7"/>
  <c r="AK35" i="7"/>
  <c r="AJ35" i="7"/>
  <c r="AH35" i="7"/>
  <c r="AG35" i="7"/>
  <c r="AE35" i="7"/>
  <c r="AD35" i="7"/>
  <c r="AK34" i="7"/>
  <c r="AJ34" i="7"/>
  <c r="AH34" i="7"/>
  <c r="AG34" i="7"/>
  <c r="AE34" i="7"/>
  <c r="AD34" i="7"/>
  <c r="AK33" i="7"/>
  <c r="AJ33" i="7"/>
  <c r="AH33" i="7"/>
  <c r="AG33" i="7"/>
  <c r="AE33" i="7"/>
  <c r="AD33" i="7"/>
  <c r="AK30" i="7"/>
  <c r="AJ30" i="7"/>
  <c r="AH30" i="7"/>
  <c r="AG30" i="7"/>
  <c r="AE30" i="7"/>
  <c r="AD30" i="7"/>
</calcChain>
</file>

<file path=xl/sharedStrings.xml><?xml version="1.0" encoding="utf-8"?>
<sst xmlns="http://schemas.openxmlformats.org/spreadsheetml/2006/main" count="500" uniqueCount="137">
  <si>
    <t>ID</t>
  </si>
  <si>
    <t>d13C</t>
  </si>
  <si>
    <t>d15N</t>
  </si>
  <si>
    <t>SNT050_11_D</t>
  </si>
  <si>
    <t>SNT050_17_D</t>
  </si>
  <si>
    <t>SNT050_19_D</t>
  </si>
  <si>
    <t>SNT050_26_D</t>
  </si>
  <si>
    <t>SNT050_27_D</t>
  </si>
  <si>
    <t>SNT050_28_D</t>
  </si>
  <si>
    <t>SNT050_29_D</t>
  </si>
  <si>
    <t>SNT050_31_D</t>
  </si>
  <si>
    <t>SNT050_32_D</t>
  </si>
  <si>
    <t>SNT050_35_D</t>
  </si>
  <si>
    <t>SNT050_44_D</t>
  </si>
  <si>
    <t>SNT050_51_D</t>
  </si>
  <si>
    <t>SNT050_57_D</t>
  </si>
  <si>
    <t>SNT050_63_D</t>
  </si>
  <si>
    <t>SNT050_66_D</t>
  </si>
  <si>
    <t>SNT050_72_D</t>
  </si>
  <si>
    <t>SNT050_74_D</t>
  </si>
  <si>
    <t>SNT050_78_D</t>
  </si>
  <si>
    <t>SNT050_81_D</t>
  </si>
  <si>
    <t>SNT050_5319_OVI_SK</t>
  </si>
  <si>
    <t>SNT050_5258_DOG_MAN</t>
  </si>
  <si>
    <t>SNT050_5312_OVI_M</t>
  </si>
  <si>
    <t>SNT050_5259_FOWL_W</t>
  </si>
  <si>
    <t>SNT050_5156_DEER_A</t>
  </si>
  <si>
    <t>SNT050_5156_OVI_SC</t>
  </si>
  <si>
    <t>SNT050_5156_OVI_M</t>
  </si>
  <si>
    <t>SNT050_11_R</t>
  </si>
  <si>
    <t>SNT050_17_R</t>
  </si>
  <si>
    <t>SNT050_19_F</t>
  </si>
  <si>
    <t>SNT050_26_R</t>
  </si>
  <si>
    <t>SNT050_27_R</t>
  </si>
  <si>
    <t>SNT050_28_R</t>
  </si>
  <si>
    <t>SNT050_29_R</t>
  </si>
  <si>
    <t>SNT050_31_R</t>
  </si>
  <si>
    <t>SNT050_32_R</t>
  </si>
  <si>
    <t>SNT050_35.1_R</t>
  </si>
  <si>
    <t>SNT050_35.2_R</t>
  </si>
  <si>
    <t>SNT050_44_R</t>
  </si>
  <si>
    <t>SNT050_51_R</t>
  </si>
  <si>
    <t>SNT050_57_R</t>
  </si>
  <si>
    <t>SNT050_63_R</t>
  </si>
  <si>
    <t>SNT050_66_R</t>
  </si>
  <si>
    <t>SNT050_72_R</t>
  </si>
  <si>
    <t>SNT050_74_R</t>
  </si>
  <si>
    <t>SNT050_78_R</t>
  </si>
  <si>
    <t>SNT050_81_R</t>
  </si>
  <si>
    <t>d18O</t>
  </si>
  <si>
    <t>SNT050_17</t>
  </si>
  <si>
    <t>SNT050_19</t>
  </si>
  <si>
    <t>SNT050_27</t>
  </si>
  <si>
    <t>SNT050_31</t>
  </si>
  <si>
    <t>SNT050_35</t>
  </si>
  <si>
    <t>SNT050_51</t>
  </si>
  <si>
    <t>SNT050_57</t>
  </si>
  <si>
    <t>SNT050_63</t>
  </si>
  <si>
    <t>SNT050_66</t>
  </si>
  <si>
    <t>SNT050_74</t>
  </si>
  <si>
    <t>SNT050_81</t>
  </si>
  <si>
    <t>05/08/19</t>
  </si>
  <si>
    <t>05/09/19</t>
  </si>
  <si>
    <t>05/10/19</t>
  </si>
  <si>
    <t>05/07/19</t>
  </si>
  <si>
    <t>Identifier 1</t>
  </si>
  <si>
    <t>Date</t>
  </si>
  <si>
    <t>Amount</t>
  </si>
  <si>
    <t>Amt%C</t>
  </si>
  <si>
    <t>d 13C/12C</t>
  </si>
  <si>
    <t>Amt%N</t>
  </si>
  <si>
    <t>d 15N/14N</t>
  </si>
  <si>
    <t>C/N ratio</t>
  </si>
  <si>
    <t>Mean d13C</t>
  </si>
  <si>
    <t>Std dev C</t>
  </si>
  <si>
    <t>Reps-C</t>
  </si>
  <si>
    <t>Mean d15N</t>
  </si>
  <si>
    <t>Std dev N</t>
  </si>
  <si>
    <t>Reps-N</t>
  </si>
  <si>
    <t>Mean C/N</t>
  </si>
  <si>
    <t>Std dev C/N</t>
  </si>
  <si>
    <t>Reps-CN</t>
  </si>
  <si>
    <t>Aliquot a</t>
  </si>
  <si>
    <t>Aliquot b</t>
  </si>
  <si>
    <t>Aliquot c</t>
  </si>
  <si>
    <t>09/18/18</t>
  </si>
  <si>
    <t>09/19/18</t>
  </si>
  <si>
    <t>09/20/18</t>
  </si>
  <si>
    <t>06/20/19</t>
  </si>
  <si>
    <t>reweighed</t>
  </si>
  <si>
    <t>06/21/19</t>
  </si>
  <si>
    <t>Rib</t>
  </si>
  <si>
    <t>Dentine</t>
  </si>
  <si>
    <t>Enamel</t>
  </si>
  <si>
    <t>SNT050_11</t>
  </si>
  <si>
    <t>SNT050_26</t>
  </si>
  <si>
    <t>SNT050_28</t>
  </si>
  <si>
    <t>SNT050_29</t>
  </si>
  <si>
    <t>SNT050_32</t>
  </si>
  <si>
    <t>SNT050_35.1</t>
  </si>
  <si>
    <t>SNT050_35.2</t>
  </si>
  <si>
    <t>SNT050_44</t>
  </si>
  <si>
    <t>SNT050_72</t>
  </si>
  <si>
    <t>SNT050_78</t>
  </si>
  <si>
    <t>C/N</t>
  </si>
  <si>
    <t>%C</t>
  </si>
  <si>
    <t>%N</t>
  </si>
  <si>
    <t>Mean %C</t>
  </si>
  <si>
    <t>Mean %N</t>
  </si>
  <si>
    <t>Tissue</t>
  </si>
  <si>
    <t>Ovicaprid</t>
  </si>
  <si>
    <t>Water fowl</t>
  </si>
  <si>
    <t>Deer</t>
  </si>
  <si>
    <t>Dog</t>
  </si>
  <si>
    <t>Chenery correction</t>
  </si>
  <si>
    <t>O-PO4 SMOW Iacumin</t>
  </si>
  <si>
    <t>O-dw-SMOW Levinson via Chenery correction</t>
  </si>
  <si>
    <t>O-PO4 SMOW Measured/Chenery 2012</t>
  </si>
  <si>
    <t>O-dw-SMOW Chenery et al 2012 (using Daux 2008)</t>
  </si>
  <si>
    <t>O-carb SMOW</t>
  </si>
  <si>
    <t>Scotland</t>
  </si>
  <si>
    <t>Shetland, parts of western britain</t>
  </si>
  <si>
    <t>probably local</t>
  </si>
  <si>
    <t>scotland</t>
  </si>
  <si>
    <t>local/Norfolk or Midlands/East of UK</t>
  </si>
  <si>
    <t>Nottingham-York or Scotland</t>
  </si>
  <si>
    <t>NOT UK</t>
  </si>
  <si>
    <t>South and west of britain</t>
  </si>
  <si>
    <t>Origin by Iacumin</t>
  </si>
  <si>
    <t>Origin by Chenery 2012 PO4</t>
  </si>
  <si>
    <t>Not UK</t>
  </si>
  <si>
    <t>UK</t>
  </si>
  <si>
    <t>Western Britain/South Kent</t>
  </si>
  <si>
    <t>Eastern Britain</t>
  </si>
  <si>
    <t>Maybe UK</t>
  </si>
  <si>
    <t>Human Bone</t>
  </si>
  <si>
    <t>Human Dentine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</si>
</sst>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_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quotePrefix="1"/>
    <xf numFmtId="0" fontId="0" fillId="2" borderId="0" xfId="0" quotePrefix="1" applyFill="1"/>
    <xf numFmtId="0" fontId="0" fillId="2" borderId="0" xfId="0" applyFill="1"/>
    <xf numFmtId="2" fontId="0" fillId="0" borderId="0" xfId="0" applyNumberFormat="1"/>
    <xf numFmtId="2" fontId="2" fillId="0" borderId="0" xfId="0" applyNumberFormat="1" applyFont="1"/>
    <xf numFmtId="0" fontId="0" fillId="3" borderId="0" xfId="0" quotePrefix="1" applyFill="1"/>
    <xf numFmtId="0" fontId="3" fillId="3" borderId="0" xfId="0" quotePrefix="1" applyFont="1" applyFill="1"/>
    <xf numFmtId="0" fontId="0" fillId="3" borderId="0" xfId="0" applyFill="1"/>
    <xf numFmtId="0" fontId="4" fillId="0" borderId="0" xfId="0" applyFont="1"/>
    <xf numFmtId="0" fontId="5" fillId="0" borderId="0" xfId="0" applyFont="1"/>
    <xf numFmtId="0" fontId="0" fillId="0" borderId="0" xfId="0" quotePrefix="1" applyFill="1"/>
    <xf numFmtId="0" fontId="0" fillId="0" borderId="0" xfId="0" applyFill="1"/>
    <xf numFmtId="2" fontId="0" fillId="0" borderId="0" xfId="0" applyNumberFormat="1" applyFill="1"/>
    <xf numFmtId="2" fontId="0" fillId="0" borderId="0" xfId="0" quotePrefix="1" applyNumberFormat="1"/>
    <xf numFmtId="0" fontId="6" fillId="0" borderId="0" xfId="0" applyFont="1"/>
    <xf numFmtId="164" fontId="6" fillId="0" borderId="0" xfId="0" applyNumberFormat="1" applyFont="1"/>
    <xf numFmtId="164" fontId="0" fillId="0" borderId="0" xfId="0" applyNumberFormat="1"/>
    <xf numFmtId="2" fontId="7" fillId="0" borderId="0" xfId="0" applyNumberFormat="1" applyFont="1"/>
    <xf numFmtId="0" fontId="7" fillId="0" borderId="0" xfId="0" applyFont="1"/>
    <xf numFmtId="165" fontId="2" fillId="0" borderId="0" xfId="0" applyNumberFormat="1" applyFont="1"/>
    <xf numFmtId="49" fontId="0" fillId="2" borderId="0" xfId="0" applyNumberFormat="1" applyFill="1"/>
    <xf numFmtId="165" fontId="2" fillId="4" borderId="0" xfId="0" applyNumberFormat="1" applyFont="1" applyFill="1"/>
    <xf numFmtId="49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49" fontId="0" fillId="0" borderId="0" xfId="0" applyNumberFormat="1" applyFill="1"/>
    <xf numFmtId="49" fontId="0" fillId="5" borderId="0" xfId="0" applyNumberFormat="1" applyFill="1"/>
    <xf numFmtId="2" fontId="2" fillId="5" borderId="0" xfId="0" applyNumberFormat="1" applyFont="1" applyFill="1"/>
    <xf numFmtId="165" fontId="2" fillId="5" borderId="0" xfId="0" applyNumberFormat="1" applyFont="1" applyFill="1"/>
    <xf numFmtId="2" fontId="0" fillId="4" borderId="0" xfId="0" applyNumberFormat="1" applyFill="1"/>
    <xf numFmtId="2" fontId="2" fillId="4" borderId="0" xfId="0" applyNumberFormat="1" applyFont="1" applyFill="1"/>
    <xf numFmtId="0" fontId="0" fillId="4" borderId="0" xfId="0" applyFill="1"/>
    <xf numFmtId="2" fontId="0" fillId="2" borderId="0" xfId="0" applyNumberFormat="1" applyFill="1"/>
    <xf numFmtId="2" fontId="2" fillId="2" borderId="0" xfId="0" applyNumberFormat="1" applyFont="1" applyFill="1"/>
    <xf numFmtId="165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Human Bone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CN'!$C$2:$C$21</c:f>
              <c:numCache>
                <c:formatCode>0.00</c:formatCode>
                <c:ptCount val="20"/>
                <c:pt idx="0">
                  <c:v>-20.57</c:v>
                </c:pt>
                <c:pt idx="1">
                  <c:v>-19.75</c:v>
                </c:pt>
                <c:pt idx="2">
                  <c:v>-20.507333333333332</c:v>
                </c:pt>
                <c:pt idx="3">
                  <c:v>-20.631333333333334</c:v>
                </c:pt>
                <c:pt idx="4">
                  <c:v>-19.956333333333337</c:v>
                </c:pt>
                <c:pt idx="5">
                  <c:v>-20.425666666666668</c:v>
                </c:pt>
                <c:pt idx="6">
                  <c:v>-20.478999999999999</c:v>
                </c:pt>
                <c:pt idx="7">
                  <c:v>-19.907666666666668</c:v>
                </c:pt>
                <c:pt idx="8">
                  <c:v>-19.797000000000001</c:v>
                </c:pt>
                <c:pt idx="9">
                  <c:v>-20.028666666666666</c:v>
                </c:pt>
                <c:pt idx="10">
                  <c:v>-20.105</c:v>
                </c:pt>
                <c:pt idx="11">
                  <c:v>-20.25566666666667</c:v>
                </c:pt>
                <c:pt idx="12">
                  <c:v>-20.028666666666666</c:v>
                </c:pt>
                <c:pt idx="13">
                  <c:v>-20.177666666666667</c:v>
                </c:pt>
                <c:pt idx="14">
                  <c:v>-20.430666666666667</c:v>
                </c:pt>
                <c:pt idx="15">
                  <c:v>-20.135666666666669</c:v>
                </c:pt>
                <c:pt idx="16">
                  <c:v>-20.322333333333333</c:v>
                </c:pt>
                <c:pt idx="17">
                  <c:v>-20.271666666666665</c:v>
                </c:pt>
                <c:pt idx="18">
                  <c:v>-20.615333333333336</c:v>
                </c:pt>
                <c:pt idx="19">
                  <c:v>-19.939333333333334</c:v>
                </c:pt>
              </c:numCache>
            </c:numRef>
          </c:xVal>
          <c:yVal>
            <c:numRef>
              <c:f>'All CN'!$D$2:$D$21</c:f>
              <c:numCache>
                <c:formatCode>0.00</c:formatCode>
                <c:ptCount val="20"/>
                <c:pt idx="0">
                  <c:v>9.9223333333333326</c:v>
                </c:pt>
                <c:pt idx="1">
                  <c:v>9.9106666666666658</c:v>
                </c:pt>
                <c:pt idx="2">
                  <c:v>10.267333333333333</c:v>
                </c:pt>
                <c:pt idx="3">
                  <c:v>10.832333333333333</c:v>
                </c:pt>
                <c:pt idx="4">
                  <c:v>10.718333333333334</c:v>
                </c:pt>
                <c:pt idx="5">
                  <c:v>10.286666666666667</c:v>
                </c:pt>
                <c:pt idx="6">
                  <c:v>9.6323333333333334</c:v>
                </c:pt>
                <c:pt idx="7">
                  <c:v>9.9423333333333339</c:v>
                </c:pt>
                <c:pt idx="8">
                  <c:v>9.846333333333332</c:v>
                </c:pt>
                <c:pt idx="9">
                  <c:v>9.5069999999999997</c:v>
                </c:pt>
                <c:pt idx="10">
                  <c:v>9.6373333333333324</c:v>
                </c:pt>
                <c:pt idx="11">
                  <c:v>11.133333333333335</c:v>
                </c:pt>
                <c:pt idx="12">
                  <c:v>10.498666666666667</c:v>
                </c:pt>
                <c:pt idx="13">
                  <c:v>9.9559999999999977</c:v>
                </c:pt>
                <c:pt idx="14">
                  <c:v>10.647</c:v>
                </c:pt>
                <c:pt idx="15">
                  <c:v>9.9683333333333337</c:v>
                </c:pt>
                <c:pt idx="16">
                  <c:v>10.936999999999999</c:v>
                </c:pt>
                <c:pt idx="17">
                  <c:v>11.157999999999999</c:v>
                </c:pt>
                <c:pt idx="18">
                  <c:v>10.520666666666665</c:v>
                </c:pt>
                <c:pt idx="19">
                  <c:v>9.2063333333333333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8-4040-A74D-8A9FCA8AE527}"/>
            </c:ext>
          </c:extLst>
        </c:ser>
        <c:ser>
          <c:idx val="1"/>
          <c:order val="1"/>
          <c:tx>
            <c:v>Human Dentine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CN'!$C$22:$C$40</c:f>
              <c:numCache>
                <c:formatCode>0.00</c:formatCode>
                <c:ptCount val="19"/>
                <c:pt idx="0">
                  <c:v>-20.358666666666668</c:v>
                </c:pt>
                <c:pt idx="1">
                  <c:v>-19.481666666666669</c:v>
                </c:pt>
                <c:pt idx="2">
                  <c:v>-19.957666666666668</c:v>
                </c:pt>
                <c:pt idx="3">
                  <c:v>-20.393666666666665</c:v>
                </c:pt>
                <c:pt idx="4">
                  <c:v>-19.826000000000004</c:v>
                </c:pt>
                <c:pt idx="5">
                  <c:v>-20.730666666666668</c:v>
                </c:pt>
                <c:pt idx="6">
                  <c:v>-19.847666666666665</c:v>
                </c:pt>
                <c:pt idx="7">
                  <c:v>-19.576000000000004</c:v>
                </c:pt>
                <c:pt idx="8">
                  <c:v>-20.255666666666666</c:v>
                </c:pt>
                <c:pt idx="9">
                  <c:v>-19.691333333333333</c:v>
                </c:pt>
                <c:pt idx="10">
                  <c:v>-19.942999999999998</c:v>
                </c:pt>
                <c:pt idx="11">
                  <c:v>-20.064333333333334</c:v>
                </c:pt>
                <c:pt idx="12">
                  <c:v>-19.995999999999999</c:v>
                </c:pt>
                <c:pt idx="13">
                  <c:v>-20.197666666666667</c:v>
                </c:pt>
                <c:pt idx="14">
                  <c:v>-19.477999999999998</c:v>
                </c:pt>
                <c:pt idx="15">
                  <c:v>-19.784000000000002</c:v>
                </c:pt>
                <c:pt idx="16">
                  <c:v>-20.042999999999999</c:v>
                </c:pt>
                <c:pt idx="17">
                  <c:v>-20.398666666666667</c:v>
                </c:pt>
                <c:pt idx="18">
                  <c:v>-19.587333333333333</c:v>
                </c:pt>
              </c:numCache>
            </c:numRef>
          </c:xVal>
          <c:yVal>
            <c:numRef>
              <c:f>'All CN'!$D$22:$D$40</c:f>
              <c:numCache>
                <c:formatCode>0.00</c:formatCode>
                <c:ptCount val="19"/>
                <c:pt idx="0">
                  <c:v>10.685333333333332</c:v>
                </c:pt>
                <c:pt idx="1">
                  <c:v>9.5289999999999999</c:v>
                </c:pt>
                <c:pt idx="2">
                  <c:v>10.697666666666668</c:v>
                </c:pt>
                <c:pt idx="3">
                  <c:v>10.574333333333334</c:v>
                </c:pt>
                <c:pt idx="4">
                  <c:v>11.047666666666666</c:v>
                </c:pt>
                <c:pt idx="5">
                  <c:v>8.93</c:v>
                </c:pt>
                <c:pt idx="6">
                  <c:v>10.350666666666667</c:v>
                </c:pt>
                <c:pt idx="7">
                  <c:v>9.952</c:v>
                </c:pt>
                <c:pt idx="8">
                  <c:v>10.837999999999999</c:v>
                </c:pt>
                <c:pt idx="9">
                  <c:v>9.9083333333333332</c:v>
                </c:pt>
                <c:pt idx="10">
                  <c:v>10.614333333333333</c:v>
                </c:pt>
                <c:pt idx="11">
                  <c:v>10.32</c:v>
                </c:pt>
                <c:pt idx="12">
                  <c:v>10.115333333333334</c:v>
                </c:pt>
                <c:pt idx="13">
                  <c:v>10.354000000000001</c:v>
                </c:pt>
                <c:pt idx="14">
                  <c:v>11.231</c:v>
                </c:pt>
                <c:pt idx="15">
                  <c:v>10.240666666666668</c:v>
                </c:pt>
                <c:pt idx="16">
                  <c:v>11.990333333333332</c:v>
                </c:pt>
                <c:pt idx="17">
                  <c:v>10.727333333333334</c:v>
                </c:pt>
                <c:pt idx="18">
                  <c:v>9.2666666666666657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B8-4040-A74D-8A9FCA8AE527}"/>
            </c:ext>
          </c:extLst>
        </c:ser>
        <c:ser>
          <c:idx val="2"/>
          <c:order val="2"/>
          <c:tx>
            <c:v>Ovicaprids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CN'!$C$41:$C$44</c:f>
              <c:numCache>
                <c:formatCode>0.00</c:formatCode>
                <c:ptCount val="4"/>
                <c:pt idx="0">
                  <c:v>-21.114000000000001</c:v>
                </c:pt>
                <c:pt idx="1">
                  <c:v>-21.438000000000002</c:v>
                </c:pt>
                <c:pt idx="2">
                  <c:v>-21.318999999999999</c:v>
                </c:pt>
                <c:pt idx="3">
                  <c:v>-22.288</c:v>
                </c:pt>
              </c:numCache>
            </c:numRef>
          </c:xVal>
          <c:yVal>
            <c:numRef>
              <c:f>'All CN'!$D$41:$D$44</c:f>
              <c:numCache>
                <c:formatCode>0.00</c:formatCode>
                <c:ptCount val="4"/>
                <c:pt idx="0">
                  <c:v>5.1609999999999996</c:v>
                </c:pt>
                <c:pt idx="1">
                  <c:v>7.149</c:v>
                </c:pt>
                <c:pt idx="2">
                  <c:v>5.7569999999999997</c:v>
                </c:pt>
                <c:pt idx="3">
                  <c:v>6.9669999999999996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B8-4040-A74D-8A9FCA8AE527}"/>
            </c:ext>
          </c:extLst>
        </c:ser>
        <c:ser>
          <c:idx val="3"/>
          <c:order val="3"/>
          <c:tx>
            <c:v>Water Fowl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'All CN'!$C$45</c:f>
              <c:numCache>
                <c:formatCode>0.00</c:formatCode>
                <c:ptCount val="1"/>
                <c:pt idx="0">
                  <c:v>-21.257000000000001</c:v>
                </c:pt>
              </c:numCache>
            </c:numRef>
          </c:xVal>
          <c:yVal>
            <c:numRef>
              <c:f>'All CN'!$D$45</c:f>
              <c:numCache>
                <c:formatCode>0.00</c:formatCode>
                <c:ptCount val="1"/>
                <c:pt idx="0">
                  <c:v>5.931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B8-4040-A74D-8A9FCA8AE527}"/>
            </c:ext>
          </c:extLst>
        </c:ser>
        <c:ser>
          <c:idx val="4"/>
          <c:order val="4"/>
          <c:tx>
            <c:v>Deer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'All CN'!$C$46</c:f>
              <c:numCache>
                <c:formatCode>0.00</c:formatCode>
                <c:ptCount val="1"/>
                <c:pt idx="0">
                  <c:v>-22.272000000000002</c:v>
                </c:pt>
              </c:numCache>
            </c:numRef>
          </c:xVal>
          <c:yVal>
            <c:numRef>
              <c:f>'All CN'!$D$46</c:f>
              <c:numCache>
                <c:formatCode>0.00</c:formatCode>
                <c:ptCount val="1"/>
                <c:pt idx="0">
                  <c:v>6.0469999999999997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B8-4040-A74D-8A9FCA8AE527}"/>
            </c:ext>
          </c:extLst>
        </c:ser>
        <c:ser>
          <c:idx val="5"/>
          <c:order val="5"/>
          <c:tx>
            <c:v>Dog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'All CN'!$C$47</c:f>
              <c:numCache>
                <c:formatCode>0.00</c:formatCode>
                <c:ptCount val="1"/>
                <c:pt idx="0">
                  <c:v>-20.313000000000002</c:v>
                </c:pt>
              </c:numCache>
            </c:numRef>
          </c:xVal>
          <c:yVal>
            <c:numRef>
              <c:f>'All CN'!$D$47</c:f>
              <c:numCache>
                <c:formatCode>0.00</c:formatCode>
                <c:ptCount val="1"/>
                <c:pt idx="0">
                  <c:v>8.3620000000000001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B8-4040-A74D-8A9FCA8AE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194415"/>
        <c:axId val="1907253551"/>
      </c:scatterChart>
      <c:valAx>
        <c:axId val="190419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53551"/>
        <c:crosses val="autoZero"/>
        <c:crossBetween val="midCat"/>
      </c:valAx>
      <c:valAx>
        <c:axId val="190725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94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364601</xdr:colOff>
      <xdr:row>2</xdr:row>
      <xdr:rowOff>16608</xdr:rowOff>
    </xdr:from>
    <xdr:to>
      <xdr:col>18</xdr:col>
      <xdr:colOff>293076</xdr:colOff>
      <xdr:row>37</xdr:row>
      <xdr:rowOff>167473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408BF-191B-F145-82BE-D986626EB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14332-9278-DB4C-8AFB-E9EE9493354F}">
  <dimension ref="A1:AN48"/>
  <sheetViews>
    <sheetView topLeftCell="T41" workbookViewId="0">
      <selection activeCell="AL68" sqref="AL68"/>
    </sheetView>
  </sheetViews>
  <sheetFormatPr baseColWidth="10" defaultRowHeight="16" x14ac:dyDescent="0.2"/>
  <cols>
    <col min="1" max="1" width="22.83203125" bestFit="1" customWidth="1"/>
  </cols>
  <sheetData>
    <row r="1" spans="1:40" x14ac:dyDescent="0.2">
      <c r="A1" s="10" t="s">
        <v>65</v>
      </c>
      <c r="B1" s="10" t="s">
        <v>66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  <c r="H1" s="10" t="s">
        <v>72</v>
      </c>
      <c r="I1" s="10" t="s">
        <v>66</v>
      </c>
      <c r="J1" s="10" t="s">
        <v>67</v>
      </c>
      <c r="K1" s="10" t="s">
        <v>68</v>
      </c>
      <c r="L1" s="10" t="s">
        <v>69</v>
      </c>
      <c r="M1" s="10" t="s">
        <v>70</v>
      </c>
      <c r="N1" s="10" t="s">
        <v>71</v>
      </c>
      <c r="O1" s="10" t="s">
        <v>72</v>
      </c>
      <c r="P1" s="10" t="s">
        <v>66</v>
      </c>
      <c r="Q1" s="10" t="s">
        <v>67</v>
      </c>
      <c r="R1" s="10" t="s">
        <v>68</v>
      </c>
      <c r="S1" s="10" t="s">
        <v>69</v>
      </c>
      <c r="T1" s="10" t="s">
        <v>70</v>
      </c>
      <c r="U1" s="10" t="s">
        <v>71</v>
      </c>
      <c r="V1" s="10" t="s">
        <v>72</v>
      </c>
      <c r="W1" s="10" t="s">
        <v>66</v>
      </c>
      <c r="X1" s="10" t="s">
        <v>67</v>
      </c>
      <c r="Y1" s="10" t="s">
        <v>68</v>
      </c>
      <c r="Z1" s="10" t="s">
        <v>69</v>
      </c>
      <c r="AA1" s="10" t="s">
        <v>70</v>
      </c>
      <c r="AB1" s="10" t="s">
        <v>71</v>
      </c>
      <c r="AC1" s="10" t="s">
        <v>72</v>
      </c>
      <c r="AD1" s="10" t="s">
        <v>73</v>
      </c>
      <c r="AE1" s="10" t="s">
        <v>74</v>
      </c>
      <c r="AF1" s="10" t="s">
        <v>75</v>
      </c>
      <c r="AG1" s="10" t="s">
        <v>76</v>
      </c>
      <c r="AH1" s="10" t="s">
        <v>77</v>
      </c>
      <c r="AI1" s="10" t="s">
        <v>78</v>
      </c>
      <c r="AJ1" s="10" t="s">
        <v>79</v>
      </c>
      <c r="AK1" s="10" t="s">
        <v>80</v>
      </c>
      <c r="AL1" s="10" t="s">
        <v>81</v>
      </c>
      <c r="AM1" s="10" t="s">
        <v>107</v>
      </c>
      <c r="AN1" s="10" t="s">
        <v>108</v>
      </c>
    </row>
    <row r="2" spans="1:40" x14ac:dyDescent="0.2">
      <c r="A2" s="11"/>
      <c r="B2" s="11"/>
      <c r="C2" s="11" t="s">
        <v>82</v>
      </c>
      <c r="D2" s="11" t="s">
        <v>82</v>
      </c>
      <c r="E2" s="11" t="s">
        <v>82</v>
      </c>
      <c r="F2" s="11" t="s">
        <v>82</v>
      </c>
      <c r="G2" s="11" t="s">
        <v>82</v>
      </c>
      <c r="H2" s="11" t="s">
        <v>82</v>
      </c>
      <c r="I2" s="11"/>
      <c r="J2" s="11" t="s">
        <v>83</v>
      </c>
      <c r="K2" s="11" t="s">
        <v>83</v>
      </c>
      <c r="L2" s="11" t="s">
        <v>83</v>
      </c>
      <c r="M2" s="11" t="s">
        <v>83</v>
      </c>
      <c r="N2" s="11" t="s">
        <v>83</v>
      </c>
      <c r="O2" s="11" t="s">
        <v>83</v>
      </c>
      <c r="P2" s="11"/>
      <c r="Q2" s="11" t="s">
        <v>84</v>
      </c>
      <c r="R2" s="11" t="s">
        <v>84</v>
      </c>
      <c r="S2" s="11" t="s">
        <v>84</v>
      </c>
      <c r="T2" s="11" t="s">
        <v>84</v>
      </c>
      <c r="U2" s="11" t="s">
        <v>84</v>
      </c>
      <c r="V2" s="11" t="s">
        <v>84</v>
      </c>
      <c r="X2" s="11" t="s">
        <v>89</v>
      </c>
      <c r="Y2" s="11" t="s">
        <v>89</v>
      </c>
      <c r="Z2" s="11" t="s">
        <v>89</v>
      </c>
      <c r="AA2" s="11" t="s">
        <v>89</v>
      </c>
      <c r="AB2" s="11" t="s">
        <v>89</v>
      </c>
      <c r="AC2" s="11" t="s">
        <v>89</v>
      </c>
      <c r="AD2" s="11"/>
      <c r="AE2" s="11"/>
      <c r="AF2" s="11"/>
      <c r="AG2" s="11"/>
      <c r="AH2" s="11"/>
      <c r="AI2" s="11"/>
      <c r="AJ2" s="11"/>
      <c r="AK2" s="11"/>
      <c r="AL2" s="11"/>
    </row>
    <row r="3" spans="1:40" x14ac:dyDescent="0.2">
      <c r="A3" s="2" t="s">
        <v>29</v>
      </c>
      <c r="B3" s="2" t="s">
        <v>85</v>
      </c>
      <c r="C3" s="2">
        <v>0.8</v>
      </c>
      <c r="D3" s="2">
        <v>33.690800199999998</v>
      </c>
      <c r="E3">
        <v>-20.600999999999999</v>
      </c>
      <c r="F3" s="2">
        <v>12.394212700000001</v>
      </c>
      <c r="G3">
        <v>9.8819999999999997</v>
      </c>
      <c r="H3">
        <f t="shared" ref="H3:H22" si="0">(D3/F3)*(14/12)</f>
        <v>3.1713134604077484</v>
      </c>
      <c r="I3" s="2" t="s">
        <v>86</v>
      </c>
      <c r="J3" s="2">
        <v>0.82</v>
      </c>
      <c r="K3" s="2">
        <v>32.030154000000003</v>
      </c>
      <c r="L3">
        <v>-20.56</v>
      </c>
      <c r="M3" s="2">
        <v>11.4669323</v>
      </c>
      <c r="N3">
        <v>9.9550000000000001</v>
      </c>
      <c r="O3">
        <f t="shared" ref="O3:O22" si="1">(K3/M3)*(14/12)</f>
        <v>3.2588064551492999</v>
      </c>
      <c r="P3" s="2" t="s">
        <v>87</v>
      </c>
      <c r="Q3" s="2">
        <v>0.82</v>
      </c>
      <c r="R3" s="2">
        <v>31.6499813</v>
      </c>
      <c r="S3" s="2">
        <v>-20.548999999999999</v>
      </c>
      <c r="T3" s="2">
        <v>11.521546900000001</v>
      </c>
      <c r="U3">
        <v>9.93</v>
      </c>
      <c r="V3">
        <f t="shared" ref="V3:V22" si="2">(R3/T3)*(14/12)</f>
        <v>3.2048628976490421</v>
      </c>
      <c r="AD3">
        <f t="shared" ref="AD3:AD8" si="3">AVERAGE(E3,L3,S3)</f>
        <v>-20.57</v>
      </c>
      <c r="AE3">
        <f t="shared" ref="AE3:AE8" si="4">STDEV(E3,L3,S3)</f>
        <v>2.740437921208936E-2</v>
      </c>
      <c r="AF3">
        <v>3</v>
      </c>
      <c r="AG3">
        <f t="shared" ref="AG3:AG8" si="5">AVERAGE(G3,N3,U3)</f>
        <v>9.9223333333333326</v>
      </c>
      <c r="AH3">
        <f t="shared" ref="AH3:AH8" si="6">STDEV(G3,N3,U3)</f>
        <v>3.7098966742125671E-2</v>
      </c>
      <c r="AI3">
        <v>3</v>
      </c>
      <c r="AJ3">
        <f t="shared" ref="AJ3:AJ8" si="7">AVERAGE(H3,O3,V3)</f>
        <v>3.2116609377353633</v>
      </c>
      <c r="AK3">
        <f t="shared" ref="AK3:AK8" si="8">STDEV(H3,O3,V3)</f>
        <v>4.4140865917794508E-2</v>
      </c>
      <c r="AL3">
        <v>3</v>
      </c>
      <c r="AM3">
        <f>AVERAGE(D3,K3,R3)</f>
        <v>32.456978499999998</v>
      </c>
      <c r="AN3">
        <f>AVERAGE(F3,M3,T3)</f>
        <v>11.794230633333333</v>
      </c>
    </row>
    <row r="4" spans="1:40" x14ac:dyDescent="0.2">
      <c r="A4" s="2" t="s">
        <v>30</v>
      </c>
      <c r="B4" s="2" t="s">
        <v>85</v>
      </c>
      <c r="C4" s="2">
        <v>0.82</v>
      </c>
      <c r="D4" s="2">
        <v>43.747979700000002</v>
      </c>
      <c r="E4">
        <v>-19.802</v>
      </c>
      <c r="F4" s="2">
        <v>16.229330399999998</v>
      </c>
      <c r="G4">
        <v>9.9319999999999986</v>
      </c>
      <c r="H4">
        <f t="shared" si="0"/>
        <v>3.1448808048174315</v>
      </c>
      <c r="I4" s="2" t="s">
        <v>86</v>
      </c>
      <c r="J4" s="2">
        <v>0.75</v>
      </c>
      <c r="K4" s="2">
        <v>44.038403500000001</v>
      </c>
      <c r="L4">
        <v>-19.741</v>
      </c>
      <c r="M4" s="2">
        <v>15.939622</v>
      </c>
      <c r="N4">
        <v>9.907</v>
      </c>
      <c r="O4">
        <f t="shared" si="1"/>
        <v>3.2232971030722477</v>
      </c>
      <c r="P4" s="2" t="s">
        <v>87</v>
      </c>
      <c r="Q4" s="2">
        <v>0.8</v>
      </c>
      <c r="R4" s="2">
        <v>42.258001899999996</v>
      </c>
      <c r="S4" s="2">
        <v>-19.707000000000001</v>
      </c>
      <c r="T4" s="2">
        <v>15.562188900000001</v>
      </c>
      <c r="U4">
        <v>9.8929999999999989</v>
      </c>
      <c r="V4">
        <f t="shared" si="2"/>
        <v>3.1679992148576646</v>
      </c>
      <c r="AD4">
        <f t="shared" si="3"/>
        <v>-19.75</v>
      </c>
      <c r="AE4">
        <f t="shared" si="4"/>
        <v>4.8135226186234448E-2</v>
      </c>
      <c r="AF4">
        <v>3</v>
      </c>
      <c r="AG4">
        <f t="shared" si="5"/>
        <v>9.9106666666666658</v>
      </c>
      <c r="AH4">
        <f t="shared" si="6"/>
        <v>1.9756855350316325E-2</v>
      </c>
      <c r="AI4">
        <v>3</v>
      </c>
      <c r="AJ4">
        <f t="shared" si="7"/>
        <v>3.1787257075824478</v>
      </c>
      <c r="AK4">
        <f t="shared" si="8"/>
        <v>4.029357507876654E-2</v>
      </c>
      <c r="AL4">
        <v>3</v>
      </c>
      <c r="AM4">
        <f t="shared" ref="AM4:AM8" si="9">AVERAGE(D4,K4,R4)</f>
        <v>43.348128366666664</v>
      </c>
      <c r="AN4">
        <f t="shared" ref="AN4:AN8" si="10">AVERAGE(F4,M4,T4)</f>
        <v>15.910380433333332</v>
      </c>
    </row>
    <row r="5" spans="1:40" x14ac:dyDescent="0.2">
      <c r="A5" s="2" t="s">
        <v>31</v>
      </c>
      <c r="B5" s="2" t="s">
        <v>85</v>
      </c>
      <c r="C5" s="2">
        <v>0.73</v>
      </c>
      <c r="D5" s="2">
        <v>26.588523200000001</v>
      </c>
      <c r="E5">
        <v>-20.693999999999999</v>
      </c>
      <c r="F5" s="2">
        <v>9.5624348999999995</v>
      </c>
      <c r="G5">
        <v>10.190999999999999</v>
      </c>
      <c r="H5">
        <f t="shared" si="0"/>
        <v>3.2439377687510675</v>
      </c>
      <c r="I5" s="2" t="s">
        <v>86</v>
      </c>
      <c r="J5" s="2">
        <v>0.74</v>
      </c>
      <c r="K5" s="2">
        <v>30.663331199999998</v>
      </c>
      <c r="L5">
        <v>-20.374000000000002</v>
      </c>
      <c r="M5" s="2">
        <v>10.925844</v>
      </c>
      <c r="N5">
        <v>10.3</v>
      </c>
      <c r="O5">
        <f t="shared" si="1"/>
        <v>3.2742446624718422</v>
      </c>
      <c r="P5" s="2" t="s">
        <v>87</v>
      </c>
      <c r="Q5" s="2">
        <v>0.78</v>
      </c>
      <c r="R5" s="2">
        <v>28.767217500000001</v>
      </c>
      <c r="S5" s="2">
        <v>-20.454000000000001</v>
      </c>
      <c r="T5" s="2">
        <v>10.394170900000001</v>
      </c>
      <c r="U5">
        <v>10.311</v>
      </c>
      <c r="V5">
        <f t="shared" si="2"/>
        <v>3.2289014749603546</v>
      </c>
      <c r="AD5">
        <f t="shared" si="3"/>
        <v>-20.507333333333332</v>
      </c>
      <c r="AE5">
        <f t="shared" si="4"/>
        <v>0.16653327995728906</v>
      </c>
      <c r="AF5">
        <v>3</v>
      </c>
      <c r="AG5">
        <f t="shared" si="5"/>
        <v>10.267333333333333</v>
      </c>
      <c r="AH5">
        <f t="shared" si="6"/>
        <v>6.6335008354061697E-2</v>
      </c>
      <c r="AI5">
        <v>3</v>
      </c>
      <c r="AJ5">
        <f t="shared" si="7"/>
        <v>3.2490279687277543</v>
      </c>
      <c r="AK5">
        <f t="shared" si="8"/>
        <v>2.3096185080603269E-2</v>
      </c>
      <c r="AL5">
        <v>3</v>
      </c>
      <c r="AM5">
        <f t="shared" si="9"/>
        <v>28.673023966666666</v>
      </c>
      <c r="AN5">
        <f t="shared" si="10"/>
        <v>10.294149933333332</v>
      </c>
    </row>
    <row r="6" spans="1:40" x14ac:dyDescent="0.2">
      <c r="A6" s="2" t="s">
        <v>32</v>
      </c>
      <c r="B6" s="2" t="s">
        <v>85</v>
      </c>
      <c r="C6" s="2">
        <v>0.72</v>
      </c>
      <c r="D6" s="2">
        <v>48.6718695</v>
      </c>
      <c r="E6">
        <v>-20.664999999999999</v>
      </c>
      <c r="F6" s="2">
        <v>17.7845032</v>
      </c>
      <c r="G6">
        <v>10.841999999999999</v>
      </c>
      <c r="H6">
        <f t="shared" si="0"/>
        <v>3.1928835521253136</v>
      </c>
      <c r="I6" s="2" t="s">
        <v>86</v>
      </c>
      <c r="J6" s="2">
        <v>0.86</v>
      </c>
      <c r="K6" s="2">
        <v>45.142508999999997</v>
      </c>
      <c r="L6">
        <v>-20.661000000000001</v>
      </c>
      <c r="M6" s="2">
        <v>15.970704100000001</v>
      </c>
      <c r="N6">
        <v>10.886000000000001</v>
      </c>
      <c r="O6">
        <f t="shared" si="1"/>
        <v>3.297679311458785</v>
      </c>
      <c r="P6" s="2" t="s">
        <v>87</v>
      </c>
      <c r="Q6" s="2">
        <v>0.82</v>
      </c>
      <c r="R6" s="2">
        <v>44.057039199999998</v>
      </c>
      <c r="S6" s="2">
        <v>-20.568000000000001</v>
      </c>
      <c r="T6" s="2">
        <v>16.056090600000001</v>
      </c>
      <c r="U6">
        <v>10.769</v>
      </c>
      <c r="V6">
        <f t="shared" si="2"/>
        <v>3.2012698699312687</v>
      </c>
      <c r="AD6">
        <f t="shared" si="3"/>
        <v>-20.631333333333334</v>
      </c>
      <c r="AE6">
        <f t="shared" si="4"/>
        <v>5.4884727687520292E-2</v>
      </c>
      <c r="AF6">
        <v>3</v>
      </c>
      <c r="AG6">
        <f t="shared" si="5"/>
        <v>10.832333333333333</v>
      </c>
      <c r="AH6">
        <f t="shared" si="6"/>
        <v>5.9095967149488018E-2</v>
      </c>
      <c r="AI6">
        <v>3</v>
      </c>
      <c r="AJ6">
        <f t="shared" si="7"/>
        <v>3.2306109111717891</v>
      </c>
      <c r="AK6">
        <f t="shared" si="8"/>
        <v>5.8234099283651274E-2</v>
      </c>
      <c r="AL6">
        <v>3</v>
      </c>
      <c r="AM6">
        <f t="shared" si="9"/>
        <v>45.957139233333329</v>
      </c>
      <c r="AN6">
        <f t="shared" si="10"/>
        <v>16.603765966666668</v>
      </c>
    </row>
    <row r="7" spans="1:40" x14ac:dyDescent="0.2">
      <c r="A7" s="2" t="s">
        <v>33</v>
      </c>
      <c r="B7" s="2" t="s">
        <v>85</v>
      </c>
      <c r="C7" s="2">
        <v>0.82</v>
      </c>
      <c r="D7" s="2">
        <v>42.0342719</v>
      </c>
      <c r="E7">
        <v>-19.966000000000001</v>
      </c>
      <c r="F7" s="2">
        <v>15.6407019</v>
      </c>
      <c r="G7">
        <v>10.754</v>
      </c>
      <c r="H7">
        <f t="shared" si="0"/>
        <v>3.1354081291795053</v>
      </c>
      <c r="I7" s="2" t="s">
        <v>86</v>
      </c>
      <c r="J7" s="2">
        <v>0.88</v>
      </c>
      <c r="K7" s="2">
        <v>38.8896169</v>
      </c>
      <c r="L7">
        <v>-19.958000000000002</v>
      </c>
      <c r="M7" s="2">
        <v>14.093149500000001</v>
      </c>
      <c r="N7">
        <v>10.682</v>
      </c>
      <c r="O7">
        <f t="shared" si="1"/>
        <v>3.2193811409342299</v>
      </c>
      <c r="P7" s="2" t="s">
        <v>87</v>
      </c>
      <c r="Q7" s="2">
        <v>0.88</v>
      </c>
      <c r="R7" s="2">
        <v>39.441114399999996</v>
      </c>
      <c r="S7" s="2">
        <v>-19.945</v>
      </c>
      <c r="T7" s="2">
        <v>14.4723603</v>
      </c>
      <c r="U7">
        <v>10.718999999999999</v>
      </c>
      <c r="V7">
        <f t="shared" si="2"/>
        <v>3.1794836856477837</v>
      </c>
      <c r="AD7">
        <f t="shared" si="3"/>
        <v>-19.956333333333337</v>
      </c>
      <c r="AE7">
        <f t="shared" si="4"/>
        <v>1.0598742063723592E-2</v>
      </c>
      <c r="AF7">
        <v>3</v>
      </c>
      <c r="AG7">
        <f t="shared" si="5"/>
        <v>10.718333333333334</v>
      </c>
      <c r="AH7">
        <f t="shared" si="6"/>
        <v>3.6004629331980398E-2</v>
      </c>
      <c r="AI7">
        <v>3</v>
      </c>
      <c r="AJ7">
        <f t="shared" si="7"/>
        <v>3.1780909852538399</v>
      </c>
      <c r="AK7">
        <f t="shared" si="8"/>
        <v>4.2003825856465123E-2</v>
      </c>
      <c r="AL7">
        <v>3</v>
      </c>
      <c r="AM7">
        <f t="shared" si="9"/>
        <v>40.121667733333332</v>
      </c>
      <c r="AN7">
        <f t="shared" si="10"/>
        <v>14.7354039</v>
      </c>
    </row>
    <row r="8" spans="1:40" x14ac:dyDescent="0.2">
      <c r="A8" s="2" t="s">
        <v>34</v>
      </c>
      <c r="B8" s="2" t="s">
        <v>85</v>
      </c>
      <c r="C8" s="2">
        <v>0.84</v>
      </c>
      <c r="D8" s="2">
        <v>47.047792600000001</v>
      </c>
      <c r="E8">
        <v>-20.394000000000002</v>
      </c>
      <c r="F8" s="2">
        <v>17.312981700000002</v>
      </c>
      <c r="G8">
        <v>10.314</v>
      </c>
      <c r="H8">
        <f t="shared" si="0"/>
        <v>3.1704008193266136</v>
      </c>
      <c r="I8" s="2" t="s">
        <v>86</v>
      </c>
      <c r="J8" s="2">
        <v>0.78</v>
      </c>
      <c r="K8" s="2">
        <v>44.959411699999997</v>
      </c>
      <c r="L8">
        <v>-20.437000000000001</v>
      </c>
      <c r="M8" s="2">
        <v>16.0836647</v>
      </c>
      <c r="N8">
        <v>10.29</v>
      </c>
      <c r="O8">
        <f t="shared" si="1"/>
        <v>3.2612372840210559</v>
      </c>
      <c r="P8" s="2" t="s">
        <v>87</v>
      </c>
      <c r="Q8" s="2">
        <v>0.9</v>
      </c>
      <c r="R8" s="2">
        <v>42.4796476</v>
      </c>
      <c r="S8" s="2">
        <v>-20.446000000000002</v>
      </c>
      <c r="T8" s="2">
        <v>15.470459699999999</v>
      </c>
      <c r="U8">
        <v>10.256</v>
      </c>
      <c r="V8">
        <f t="shared" si="2"/>
        <v>3.2034981395327686</v>
      </c>
      <c r="AD8">
        <f t="shared" si="3"/>
        <v>-20.425666666666668</v>
      </c>
      <c r="AE8">
        <f t="shared" si="4"/>
        <v>2.7790885796125982E-2</v>
      </c>
      <c r="AF8">
        <v>3</v>
      </c>
      <c r="AG8">
        <f t="shared" si="5"/>
        <v>10.286666666666667</v>
      </c>
      <c r="AH8">
        <f t="shared" si="6"/>
        <v>2.9143323992525717E-2</v>
      </c>
      <c r="AI8">
        <v>3</v>
      </c>
      <c r="AJ8">
        <f t="shared" si="7"/>
        <v>3.211712080960146</v>
      </c>
      <c r="AK8">
        <f t="shared" si="8"/>
        <v>4.5971920287012816E-2</v>
      </c>
      <c r="AL8">
        <v>3</v>
      </c>
      <c r="AM8">
        <f t="shared" si="9"/>
        <v>44.828950633333335</v>
      </c>
      <c r="AN8">
        <f t="shared" si="10"/>
        <v>16.289035366666667</v>
      </c>
    </row>
    <row r="9" spans="1:40" x14ac:dyDescent="0.2">
      <c r="A9" s="12" t="s">
        <v>35</v>
      </c>
      <c r="B9" s="3" t="s">
        <v>85</v>
      </c>
      <c r="C9" s="3">
        <v>0.84</v>
      </c>
      <c r="D9" s="3">
        <v>50.191956599999997</v>
      </c>
      <c r="E9" s="4">
        <v>-20.405000000000001</v>
      </c>
      <c r="F9" s="3">
        <v>18.469238399999998</v>
      </c>
      <c r="G9" s="4">
        <v>9.7309999999999999</v>
      </c>
      <c r="H9" s="4">
        <f t="shared" si="0"/>
        <v>3.1705304480773826</v>
      </c>
      <c r="I9" s="2" t="s">
        <v>86</v>
      </c>
      <c r="J9" s="2">
        <v>0.79</v>
      </c>
      <c r="K9" s="2">
        <v>39.807712799999997</v>
      </c>
      <c r="L9">
        <v>-20.446999999999999</v>
      </c>
      <c r="M9" s="2">
        <v>14.3549293</v>
      </c>
      <c r="N9">
        <v>9.572000000000001</v>
      </c>
      <c r="O9">
        <f t="shared" si="1"/>
        <v>3.2352880762707761</v>
      </c>
      <c r="P9" s="2" t="s">
        <v>87</v>
      </c>
      <c r="Q9" s="2">
        <v>0.77</v>
      </c>
      <c r="R9" s="2">
        <v>43.488518499999998</v>
      </c>
      <c r="S9" s="2">
        <v>-20.431000000000001</v>
      </c>
      <c r="T9" s="2">
        <v>15.8443793</v>
      </c>
      <c r="U9">
        <v>9.6850000000000005</v>
      </c>
      <c r="V9">
        <f t="shared" si="2"/>
        <v>3.2021831815567974</v>
      </c>
      <c r="W9" s="12" t="s">
        <v>88</v>
      </c>
      <c r="X9" s="12">
        <v>0.7</v>
      </c>
      <c r="Y9" s="12">
        <v>41.976964600000002</v>
      </c>
      <c r="Z9" s="12">
        <v>-20.559000000000001</v>
      </c>
      <c r="AA9" s="12">
        <v>14.2186562</v>
      </c>
      <c r="AB9" s="13">
        <v>9.6399999999999988</v>
      </c>
      <c r="AC9" s="13">
        <v>3.4442864837442704</v>
      </c>
      <c r="AD9" s="13">
        <f>AVERAGE(L9,S9, Z9)</f>
        <v>-20.478999999999999</v>
      </c>
      <c r="AE9" s="13">
        <f>STDEV(L9,S9, Z9)</f>
        <v>6.9742383096651248E-2</v>
      </c>
      <c r="AF9" s="13">
        <v>3</v>
      </c>
      <c r="AG9" s="13">
        <f>AVERAGE(N9,U9, AB9)</f>
        <v>9.6323333333333334</v>
      </c>
      <c r="AH9" s="13">
        <f>STDEV(N9,U9, AB9)</f>
        <v>5.6888780381840608E-2</v>
      </c>
      <c r="AI9" s="13">
        <v>3</v>
      </c>
      <c r="AJ9" s="13">
        <f>AVERAGE(O9,V9, AC9)</f>
        <v>3.293919247190614</v>
      </c>
      <c r="AK9" s="13">
        <f>STDEV(O9,V9, AC9)</f>
        <v>0.13126961904832818</v>
      </c>
      <c r="AL9" s="13">
        <v>3</v>
      </c>
      <c r="AM9" s="13">
        <f>AVERAGE(K9,R9, Y9)</f>
        <v>41.757731966666661</v>
      </c>
      <c r="AN9" s="13">
        <f>AVERAGE(M9,T9, AA9)</f>
        <v>14.805988266666667</v>
      </c>
    </row>
    <row r="10" spans="1:40" x14ac:dyDescent="0.2">
      <c r="A10" s="12" t="s">
        <v>36</v>
      </c>
      <c r="B10" s="2" t="s">
        <v>85</v>
      </c>
      <c r="C10" s="2">
        <v>0.74</v>
      </c>
      <c r="D10" s="2">
        <v>43.5477019</v>
      </c>
      <c r="E10">
        <v>-19.922000000000001</v>
      </c>
      <c r="F10" s="2">
        <v>16.239444299999999</v>
      </c>
      <c r="G10">
        <v>9.9509999999999987</v>
      </c>
      <c r="H10">
        <f t="shared" si="0"/>
        <v>3.1285339127439649</v>
      </c>
      <c r="I10" s="2" t="s">
        <v>86</v>
      </c>
      <c r="J10" s="2">
        <v>0.86</v>
      </c>
      <c r="K10" s="2">
        <v>40.976382600000001</v>
      </c>
      <c r="L10">
        <v>-19.908000000000001</v>
      </c>
      <c r="M10" s="2">
        <v>14.810722699999999</v>
      </c>
      <c r="N10">
        <v>9.9690000000000012</v>
      </c>
      <c r="O10">
        <f t="shared" si="1"/>
        <v>3.2277817003487614</v>
      </c>
      <c r="P10" s="2" t="s">
        <v>87</v>
      </c>
      <c r="Q10" s="2">
        <v>0.85</v>
      </c>
      <c r="R10" s="2">
        <v>40.030453000000001</v>
      </c>
      <c r="S10" s="2">
        <v>-19.893000000000001</v>
      </c>
      <c r="T10" s="2">
        <v>14.6923782</v>
      </c>
      <c r="U10">
        <v>9.907</v>
      </c>
      <c r="V10">
        <f t="shared" si="2"/>
        <v>3.1786681863843298</v>
      </c>
      <c r="W10" s="13"/>
      <c r="X10" s="13"/>
      <c r="Y10" s="13"/>
      <c r="Z10" s="13"/>
      <c r="AA10" s="13"/>
      <c r="AB10" s="13"/>
      <c r="AC10" s="13"/>
      <c r="AD10" s="13">
        <f t="shared" ref="AD10:AD30" si="11">AVERAGE(E10,L10,S10)</f>
        <v>-19.907666666666668</v>
      </c>
      <c r="AE10" s="13">
        <f t="shared" ref="AE10:AE30" si="12">STDEV(E10,L10,S10)</f>
        <v>1.4502873278538025E-2</v>
      </c>
      <c r="AF10" s="13">
        <v>3</v>
      </c>
      <c r="AG10" s="13">
        <f t="shared" ref="AG10:AG30" si="13">AVERAGE(G10,N10,U10)</f>
        <v>9.9423333333333339</v>
      </c>
      <c r="AH10" s="13">
        <f t="shared" ref="AH10:AH30" si="14">STDEV(G10,N10,U10)</f>
        <v>3.1895663237082143E-2</v>
      </c>
      <c r="AI10" s="13">
        <v>3</v>
      </c>
      <c r="AJ10" s="13">
        <f t="shared" ref="AJ10:AJ30" si="15">AVERAGE(H10,O10,V10)</f>
        <v>3.1783279331590184</v>
      </c>
      <c r="AK10" s="13">
        <f t="shared" ref="AK10:AK30" si="16">STDEV(H10,O10,V10)</f>
        <v>4.9624768667518276E-2</v>
      </c>
      <c r="AL10" s="13">
        <v>3</v>
      </c>
      <c r="AM10" s="13">
        <f t="shared" ref="AM10" si="17">AVERAGE(D10,K10,R10)</f>
        <v>41.51817916666667</v>
      </c>
      <c r="AN10" s="13">
        <f t="shared" ref="AN10" si="18">AVERAGE(F10,M10,T10)</f>
        <v>15.247515066666665</v>
      </c>
    </row>
    <row r="11" spans="1:40" x14ac:dyDescent="0.2">
      <c r="A11" s="12" t="s">
        <v>37</v>
      </c>
      <c r="B11" s="2" t="s">
        <v>85</v>
      </c>
      <c r="C11" s="2">
        <v>0.76</v>
      </c>
      <c r="D11" s="2">
        <v>46.929504799999997</v>
      </c>
      <c r="E11">
        <v>-19.809999999999999</v>
      </c>
      <c r="F11" s="2">
        <v>17.613055200000002</v>
      </c>
      <c r="G11">
        <v>9.8289999999999988</v>
      </c>
      <c r="H11">
        <f t="shared" si="0"/>
        <v>3.1085514870431634</v>
      </c>
      <c r="I11" s="2" t="s">
        <v>86</v>
      </c>
      <c r="J11" s="2">
        <v>0.79</v>
      </c>
      <c r="K11" s="2">
        <v>45.456155199999998</v>
      </c>
      <c r="L11">
        <v>-19.824999999999999</v>
      </c>
      <c r="M11" s="2">
        <v>16.415852000000001</v>
      </c>
      <c r="N11">
        <v>9.8209999999999997</v>
      </c>
      <c r="O11">
        <f t="shared" si="1"/>
        <v>3.2305469778033249</v>
      </c>
      <c r="P11" s="2" t="s">
        <v>87</v>
      </c>
      <c r="Q11" s="2">
        <v>0.89</v>
      </c>
      <c r="R11" s="2">
        <v>44.388830300000002</v>
      </c>
      <c r="S11" s="2">
        <v>-19.756</v>
      </c>
      <c r="T11" s="2">
        <v>16.306843300000001</v>
      </c>
      <c r="U11">
        <v>9.8889999999999993</v>
      </c>
      <c r="V11">
        <f t="shared" si="2"/>
        <v>3.1757813410357194</v>
      </c>
      <c r="W11" s="13"/>
      <c r="X11" s="13"/>
      <c r="Y11" s="13"/>
      <c r="Z11" s="13"/>
      <c r="AA11" s="13"/>
      <c r="AB11" s="13"/>
      <c r="AC11" s="13"/>
      <c r="AD11" s="13">
        <f t="shared" si="11"/>
        <v>-19.797000000000001</v>
      </c>
      <c r="AE11" s="13">
        <f t="shared" si="12"/>
        <v>3.6290494623247474E-2</v>
      </c>
      <c r="AF11" s="13">
        <v>3</v>
      </c>
      <c r="AG11" s="13">
        <f t="shared" si="13"/>
        <v>9.846333333333332</v>
      </c>
      <c r="AH11" s="13">
        <f t="shared" si="14"/>
        <v>3.7166292972710263E-2</v>
      </c>
      <c r="AI11" s="13">
        <v>3</v>
      </c>
      <c r="AJ11" s="13">
        <f t="shared" si="15"/>
        <v>3.1716266019607358</v>
      </c>
      <c r="AK11" s="13">
        <f t="shared" si="16"/>
        <v>6.1103775121010791E-2</v>
      </c>
      <c r="AL11" s="13">
        <v>3</v>
      </c>
      <c r="AM11" s="13">
        <f t="shared" ref="AM11:AM30" si="19">AVERAGE(D11,K11,R11)</f>
        <v>45.591496766666666</v>
      </c>
      <c r="AN11" s="13">
        <f t="shared" ref="AN11:AN30" si="20">AVERAGE(F11,M11,T11)</f>
        <v>16.7785835</v>
      </c>
    </row>
    <row r="12" spans="1:40" x14ac:dyDescent="0.2">
      <c r="A12" s="12" t="s">
        <v>38</v>
      </c>
      <c r="B12" s="2" t="s">
        <v>85</v>
      </c>
      <c r="C12" s="2">
        <v>0.81</v>
      </c>
      <c r="D12" s="2">
        <v>46.324940099999999</v>
      </c>
      <c r="E12">
        <v>-20.016000000000002</v>
      </c>
      <c r="F12" s="2">
        <v>17.3273321</v>
      </c>
      <c r="G12">
        <v>9.5329999999999995</v>
      </c>
      <c r="H12">
        <f t="shared" si="0"/>
        <v>3.1191047264569951</v>
      </c>
      <c r="I12" s="2" t="s">
        <v>86</v>
      </c>
      <c r="J12" s="2">
        <v>0.8</v>
      </c>
      <c r="K12" s="2">
        <v>44.376607700000001</v>
      </c>
      <c r="L12">
        <v>-20.052</v>
      </c>
      <c r="M12" s="2">
        <v>16.067995199999999</v>
      </c>
      <c r="N12">
        <v>9.4640000000000004</v>
      </c>
      <c r="O12">
        <f t="shared" si="1"/>
        <v>3.222101347362448</v>
      </c>
      <c r="P12" s="2" t="s">
        <v>87</v>
      </c>
      <c r="Q12" s="2">
        <v>0.83</v>
      </c>
      <c r="R12" s="2">
        <v>43.995505999999999</v>
      </c>
      <c r="S12" s="2">
        <v>-20.018000000000001</v>
      </c>
      <c r="T12" s="2">
        <v>16.139887999999999</v>
      </c>
      <c r="U12">
        <v>9.5239999999999991</v>
      </c>
      <c r="V12">
        <f t="shared" si="2"/>
        <v>3.1802011472033347</v>
      </c>
      <c r="W12" s="13"/>
      <c r="X12" s="13"/>
      <c r="Y12" s="13"/>
      <c r="Z12" s="13"/>
      <c r="AA12" s="13"/>
      <c r="AB12" s="13"/>
      <c r="AC12" s="13"/>
      <c r="AD12" s="13">
        <f t="shared" si="11"/>
        <v>-20.028666666666666</v>
      </c>
      <c r="AE12" s="13">
        <f t="shared" si="12"/>
        <v>2.0231987873990387E-2</v>
      </c>
      <c r="AF12" s="13">
        <v>3</v>
      </c>
      <c r="AG12" s="13">
        <f t="shared" si="13"/>
        <v>9.5069999999999997</v>
      </c>
      <c r="AH12" s="13">
        <f t="shared" si="14"/>
        <v>3.7509998667021489E-2</v>
      </c>
      <c r="AI12" s="13">
        <v>3</v>
      </c>
      <c r="AJ12" s="13">
        <f t="shared" si="15"/>
        <v>3.1738024070075923</v>
      </c>
      <c r="AK12" s="13">
        <f t="shared" si="16"/>
        <v>5.1795597173455284E-2</v>
      </c>
      <c r="AL12" s="13">
        <v>3</v>
      </c>
      <c r="AM12" s="13">
        <f t="shared" si="19"/>
        <v>44.899017933333333</v>
      </c>
      <c r="AN12" s="13">
        <f t="shared" si="20"/>
        <v>16.511738433333331</v>
      </c>
    </row>
    <row r="13" spans="1:40" x14ac:dyDescent="0.2">
      <c r="A13" s="12" t="s">
        <v>39</v>
      </c>
      <c r="B13" s="2" t="s">
        <v>85</v>
      </c>
      <c r="C13" s="2">
        <v>0.76</v>
      </c>
      <c r="D13" s="2">
        <v>46.5753506</v>
      </c>
      <c r="E13">
        <v>-20.123000000000001</v>
      </c>
      <c r="F13" s="2">
        <v>17.264261999999999</v>
      </c>
      <c r="G13">
        <v>9.6659999999999986</v>
      </c>
      <c r="H13">
        <f t="shared" si="0"/>
        <v>3.1474214787364407</v>
      </c>
      <c r="I13" s="2" t="s">
        <v>86</v>
      </c>
      <c r="J13" s="2">
        <v>0.9</v>
      </c>
      <c r="K13" s="2">
        <v>43.851134700000003</v>
      </c>
      <c r="L13">
        <v>-20.067</v>
      </c>
      <c r="M13" s="2">
        <v>15.7692861</v>
      </c>
      <c r="N13">
        <v>9.6159999999999997</v>
      </c>
      <c r="O13">
        <f t="shared" si="1"/>
        <v>3.2442595578248787</v>
      </c>
      <c r="P13" s="2" t="s">
        <v>87</v>
      </c>
      <c r="Q13" s="2">
        <v>0.83</v>
      </c>
      <c r="R13" s="2">
        <v>43.047002399999997</v>
      </c>
      <c r="S13" s="2">
        <v>-20.125</v>
      </c>
      <c r="T13" s="2">
        <v>15.694303100000001</v>
      </c>
      <c r="U13">
        <v>9.629999999999999</v>
      </c>
      <c r="V13">
        <f t="shared" si="2"/>
        <v>3.1999829798113173</v>
      </c>
      <c r="W13" s="13"/>
      <c r="X13" s="13"/>
      <c r="Y13" s="13"/>
      <c r="Z13" s="13"/>
      <c r="AA13" s="13"/>
      <c r="AB13" s="13"/>
      <c r="AC13" s="13"/>
      <c r="AD13" s="13">
        <f t="shared" si="11"/>
        <v>-20.105</v>
      </c>
      <c r="AE13" s="13">
        <f t="shared" si="12"/>
        <v>3.292415526630886E-2</v>
      </c>
      <c r="AF13" s="13">
        <v>3</v>
      </c>
      <c r="AG13" s="13">
        <f t="shared" si="13"/>
        <v>9.6373333333333324</v>
      </c>
      <c r="AH13" s="13">
        <f t="shared" si="14"/>
        <v>2.5794056162870303E-2</v>
      </c>
      <c r="AI13" s="13">
        <v>3</v>
      </c>
      <c r="AJ13" s="13">
        <f t="shared" si="15"/>
        <v>3.1972213387908788</v>
      </c>
      <c r="AK13" s="13">
        <f t="shared" si="16"/>
        <v>4.8478071189239462E-2</v>
      </c>
      <c r="AL13" s="13">
        <v>3</v>
      </c>
      <c r="AM13" s="13">
        <f t="shared" si="19"/>
        <v>44.491162566666667</v>
      </c>
      <c r="AN13" s="13">
        <f t="shared" si="20"/>
        <v>16.242617066666664</v>
      </c>
    </row>
    <row r="14" spans="1:40" x14ac:dyDescent="0.2">
      <c r="A14" s="12" t="s">
        <v>40</v>
      </c>
      <c r="B14" s="2" t="s">
        <v>85</v>
      </c>
      <c r="C14" s="2">
        <v>0.76</v>
      </c>
      <c r="D14" s="2">
        <v>45.707403900000003</v>
      </c>
      <c r="E14">
        <v>-20.252000000000002</v>
      </c>
      <c r="F14" s="2">
        <v>16.804329899999999</v>
      </c>
      <c r="G14">
        <v>11.175000000000001</v>
      </c>
      <c r="H14">
        <f t="shared" si="0"/>
        <v>3.1733074075152503</v>
      </c>
      <c r="I14" s="2" t="s">
        <v>86</v>
      </c>
      <c r="J14" s="2">
        <v>0.75</v>
      </c>
      <c r="K14" s="2">
        <v>43.312858599999998</v>
      </c>
      <c r="L14">
        <v>-20.266999999999999</v>
      </c>
      <c r="M14" s="2">
        <v>15.4866364</v>
      </c>
      <c r="N14">
        <v>11.089</v>
      </c>
      <c r="O14">
        <f t="shared" si="1"/>
        <v>3.2629208216360444</v>
      </c>
      <c r="P14" s="2" t="s">
        <v>87</v>
      </c>
      <c r="Q14" s="2">
        <v>0.85</v>
      </c>
      <c r="R14" s="2">
        <v>41.840313999999999</v>
      </c>
      <c r="S14" s="2">
        <v>-20.248000000000001</v>
      </c>
      <c r="T14" s="2">
        <v>15.192861799999999</v>
      </c>
      <c r="U14">
        <v>11.135999999999999</v>
      </c>
      <c r="V14">
        <f t="shared" si="2"/>
        <v>3.2129364637981941</v>
      </c>
      <c r="W14" s="13"/>
      <c r="X14" s="13"/>
      <c r="Y14" s="13"/>
      <c r="Z14" s="13"/>
      <c r="AA14" s="13"/>
      <c r="AB14" s="13"/>
      <c r="AC14" s="13"/>
      <c r="AD14" s="13">
        <f t="shared" si="11"/>
        <v>-20.25566666666667</v>
      </c>
      <c r="AE14" s="13">
        <f t="shared" si="12"/>
        <v>1.0016652800876637E-2</v>
      </c>
      <c r="AF14" s="13">
        <v>3</v>
      </c>
      <c r="AG14" s="13">
        <f t="shared" si="13"/>
        <v>11.133333333333335</v>
      </c>
      <c r="AH14" s="13">
        <f t="shared" si="14"/>
        <v>4.3061970848224572E-2</v>
      </c>
      <c r="AI14" s="13">
        <v>3</v>
      </c>
      <c r="AJ14" s="13">
        <f t="shared" si="15"/>
        <v>3.2163882309831631</v>
      </c>
      <c r="AK14" s="13">
        <f t="shared" si="16"/>
        <v>4.4906313811318932E-2</v>
      </c>
      <c r="AL14" s="13">
        <v>3</v>
      </c>
      <c r="AM14" s="13">
        <f t="shared" si="19"/>
        <v>43.620192166666669</v>
      </c>
      <c r="AN14" s="13">
        <f t="shared" si="20"/>
        <v>15.827942699999999</v>
      </c>
    </row>
    <row r="15" spans="1:40" x14ac:dyDescent="0.2">
      <c r="A15" s="12" t="s">
        <v>41</v>
      </c>
      <c r="B15" s="2" t="s">
        <v>85</v>
      </c>
      <c r="C15" s="2">
        <v>0.76</v>
      </c>
      <c r="D15" s="2">
        <v>42.077244700000001</v>
      </c>
      <c r="E15">
        <v>-20.077000000000002</v>
      </c>
      <c r="F15" s="2">
        <v>15.401485299999999</v>
      </c>
      <c r="G15">
        <v>10.526999999999999</v>
      </c>
      <c r="H15">
        <f t="shared" si="0"/>
        <v>3.1873626381130054</v>
      </c>
      <c r="I15" s="2" t="s">
        <v>86</v>
      </c>
      <c r="J15" s="2">
        <v>0.83</v>
      </c>
      <c r="K15" s="2">
        <v>38.881928600000002</v>
      </c>
      <c r="L15">
        <v>-20.029</v>
      </c>
      <c r="M15" s="2">
        <v>13.937334699999999</v>
      </c>
      <c r="N15">
        <v>10.47</v>
      </c>
      <c r="O15">
        <f t="shared" si="1"/>
        <v>3.2547291867313293</v>
      </c>
      <c r="P15" s="2" t="s">
        <v>87</v>
      </c>
      <c r="Q15" s="2">
        <v>0.85</v>
      </c>
      <c r="R15" s="2">
        <v>40.317974</v>
      </c>
      <c r="S15" s="2">
        <v>-19.98</v>
      </c>
      <c r="T15" s="2">
        <v>14.6723596</v>
      </c>
      <c r="U15">
        <v>10.499000000000001</v>
      </c>
      <c r="V15">
        <f t="shared" si="2"/>
        <v>3.2058671962574672</v>
      </c>
      <c r="W15" s="13"/>
      <c r="X15" s="13"/>
      <c r="Y15" s="13"/>
      <c r="Z15" s="13"/>
      <c r="AA15" s="13"/>
      <c r="AB15" s="13"/>
      <c r="AC15" s="13"/>
      <c r="AD15" s="13">
        <f t="shared" si="11"/>
        <v>-20.028666666666666</v>
      </c>
      <c r="AE15" s="13">
        <f t="shared" si="12"/>
        <v>4.8500859098921087E-2</v>
      </c>
      <c r="AF15" s="13">
        <v>3</v>
      </c>
      <c r="AG15" s="13">
        <f t="shared" si="13"/>
        <v>10.498666666666667</v>
      </c>
      <c r="AH15" s="13">
        <f t="shared" si="14"/>
        <v>2.8501461950806908E-2</v>
      </c>
      <c r="AI15" s="13">
        <v>3</v>
      </c>
      <c r="AJ15" s="13">
        <f t="shared" si="15"/>
        <v>3.2159863403672673</v>
      </c>
      <c r="AK15" s="13">
        <f t="shared" si="16"/>
        <v>3.4804608550053059E-2</v>
      </c>
      <c r="AL15" s="13">
        <v>3</v>
      </c>
      <c r="AM15" s="13">
        <f t="shared" si="19"/>
        <v>40.425715766666663</v>
      </c>
      <c r="AN15" s="13">
        <f t="shared" si="20"/>
        <v>14.670393199999999</v>
      </c>
    </row>
    <row r="16" spans="1:40" x14ac:dyDescent="0.2">
      <c r="A16" s="12" t="s">
        <v>42</v>
      </c>
      <c r="B16" s="2" t="s">
        <v>85</v>
      </c>
      <c r="C16" s="2">
        <v>0.83</v>
      </c>
      <c r="D16" s="2">
        <v>45.791705999999998</v>
      </c>
      <c r="E16">
        <v>-20.163</v>
      </c>
      <c r="F16" s="2">
        <v>17.330160500000002</v>
      </c>
      <c r="G16">
        <v>9.988999999999999</v>
      </c>
      <c r="H16">
        <f t="shared" si="0"/>
        <v>3.0826983396951224</v>
      </c>
      <c r="I16" s="2" t="s">
        <v>86</v>
      </c>
      <c r="J16" s="2">
        <v>0.81</v>
      </c>
      <c r="K16" s="2">
        <v>43.320557299999997</v>
      </c>
      <c r="L16">
        <v>-20.178000000000001</v>
      </c>
      <c r="M16" s="2">
        <v>15.862608399999999</v>
      </c>
      <c r="N16">
        <v>9.9269999999999996</v>
      </c>
      <c r="O16">
        <f t="shared" si="1"/>
        <v>3.1861500270871805</v>
      </c>
      <c r="P16" s="2" t="s">
        <v>87</v>
      </c>
      <c r="Q16" s="2">
        <v>0.8</v>
      </c>
      <c r="R16" s="2">
        <v>43.7189148</v>
      </c>
      <c r="S16" s="2">
        <v>-20.192</v>
      </c>
      <c r="T16" s="2">
        <v>16.2101358</v>
      </c>
      <c r="U16">
        <v>9.952</v>
      </c>
      <c r="V16">
        <f t="shared" si="2"/>
        <v>3.14651285031184</v>
      </c>
      <c r="W16" s="13"/>
      <c r="X16" s="13"/>
      <c r="Y16" s="13"/>
      <c r="Z16" s="13"/>
      <c r="AA16" s="13"/>
      <c r="AB16" s="13"/>
      <c r="AC16" s="13"/>
      <c r="AD16" s="13">
        <f t="shared" si="11"/>
        <v>-20.177666666666667</v>
      </c>
      <c r="AE16" s="13">
        <f t="shared" si="12"/>
        <v>1.4502873278538025E-2</v>
      </c>
      <c r="AF16" s="13">
        <v>3</v>
      </c>
      <c r="AG16" s="13">
        <f t="shared" si="13"/>
        <v>9.9559999999999977</v>
      </c>
      <c r="AH16" s="13">
        <f t="shared" si="14"/>
        <v>3.1192947920964099E-2</v>
      </c>
      <c r="AI16" s="13">
        <v>3</v>
      </c>
      <c r="AJ16" s="13">
        <f t="shared" si="15"/>
        <v>3.1384537390313807</v>
      </c>
      <c r="AK16" s="13">
        <f t="shared" si="16"/>
        <v>5.2194586520434717E-2</v>
      </c>
      <c r="AL16" s="13">
        <v>3</v>
      </c>
      <c r="AM16" s="13">
        <f t="shared" si="19"/>
        <v>44.277059366666663</v>
      </c>
      <c r="AN16" s="13">
        <f t="shared" si="20"/>
        <v>16.467634900000004</v>
      </c>
    </row>
    <row r="17" spans="1:40" x14ac:dyDescent="0.2">
      <c r="A17" s="12" t="s">
        <v>43</v>
      </c>
      <c r="B17" s="2" t="s">
        <v>85</v>
      </c>
      <c r="C17" s="2">
        <v>0.74</v>
      </c>
      <c r="D17" s="2">
        <v>43.823196199999998</v>
      </c>
      <c r="E17">
        <v>-20.433</v>
      </c>
      <c r="F17" s="2">
        <v>16.282309900000001</v>
      </c>
      <c r="G17">
        <v>10.680999999999999</v>
      </c>
      <c r="H17">
        <f t="shared" si="0"/>
        <v>3.1400374116041929</v>
      </c>
      <c r="I17" s="2" t="s">
        <v>86</v>
      </c>
      <c r="J17" s="2">
        <v>0.75</v>
      </c>
      <c r="K17" s="2">
        <v>42.215966100000003</v>
      </c>
      <c r="L17">
        <v>-20.449000000000002</v>
      </c>
      <c r="M17" s="2">
        <v>15.2002674</v>
      </c>
      <c r="N17">
        <v>10.624000000000001</v>
      </c>
      <c r="O17">
        <f t="shared" si="1"/>
        <v>3.2402035539190583</v>
      </c>
      <c r="P17" s="2" t="s">
        <v>87</v>
      </c>
      <c r="Q17" s="2">
        <v>0.85</v>
      </c>
      <c r="R17" s="2">
        <v>39.826188899999998</v>
      </c>
      <c r="S17" s="2">
        <v>-20.41</v>
      </c>
      <c r="T17" s="2">
        <v>14.567959999999999</v>
      </c>
      <c r="U17">
        <v>10.635999999999999</v>
      </c>
      <c r="V17">
        <f t="shared" si="2"/>
        <v>3.1894573468076519</v>
      </c>
      <c r="W17" s="13"/>
      <c r="X17" s="13"/>
      <c r="Y17" s="13"/>
      <c r="Z17" s="13"/>
      <c r="AA17" s="13"/>
      <c r="AB17" s="13"/>
      <c r="AC17" s="13"/>
      <c r="AD17" s="13">
        <f t="shared" si="11"/>
        <v>-20.430666666666667</v>
      </c>
      <c r="AE17" s="13">
        <f t="shared" si="12"/>
        <v>1.9604421270044154E-2</v>
      </c>
      <c r="AF17" s="13">
        <v>3</v>
      </c>
      <c r="AG17" s="13">
        <f t="shared" si="13"/>
        <v>10.647</v>
      </c>
      <c r="AH17" s="13">
        <f t="shared" si="14"/>
        <v>3.0049958402632894E-2</v>
      </c>
      <c r="AI17" s="13">
        <v>3</v>
      </c>
      <c r="AJ17" s="13">
        <f t="shared" si="15"/>
        <v>3.1898994374436342</v>
      </c>
      <c r="AK17" s="13">
        <f t="shared" si="16"/>
        <v>5.0084534535705591E-2</v>
      </c>
      <c r="AL17" s="13">
        <v>3</v>
      </c>
      <c r="AM17" s="13">
        <f t="shared" si="19"/>
        <v>41.955117066666666</v>
      </c>
      <c r="AN17" s="13">
        <f t="shared" si="20"/>
        <v>15.3501791</v>
      </c>
    </row>
    <row r="18" spans="1:40" x14ac:dyDescent="0.2">
      <c r="A18" s="12" t="s">
        <v>44</v>
      </c>
      <c r="B18" s="2" t="s">
        <v>85</v>
      </c>
      <c r="C18" s="2">
        <v>0.79</v>
      </c>
      <c r="D18" s="2">
        <v>44.9324747</v>
      </c>
      <c r="E18">
        <v>-20.145</v>
      </c>
      <c r="F18" s="2">
        <v>16.880968500000002</v>
      </c>
      <c r="G18">
        <v>9.9710000000000001</v>
      </c>
      <c r="H18">
        <f t="shared" si="0"/>
        <v>3.1053443695089729</v>
      </c>
      <c r="I18" s="2" t="s">
        <v>86</v>
      </c>
      <c r="J18" s="2">
        <v>0.83</v>
      </c>
      <c r="K18" s="2">
        <v>43.8426002</v>
      </c>
      <c r="L18">
        <v>-20.121000000000002</v>
      </c>
      <c r="M18" s="2">
        <v>15.9376225</v>
      </c>
      <c r="N18">
        <v>9.968</v>
      </c>
      <c r="O18">
        <f t="shared" si="1"/>
        <v>3.2093682877313308</v>
      </c>
      <c r="P18" s="2" t="s">
        <v>87</v>
      </c>
      <c r="Q18" s="2">
        <v>0.85</v>
      </c>
      <c r="R18" s="2">
        <v>43.248743500000003</v>
      </c>
      <c r="S18" s="2">
        <v>-20.140999999999998</v>
      </c>
      <c r="T18" s="2">
        <v>15.954901100000001</v>
      </c>
      <c r="U18">
        <v>9.9659999999999993</v>
      </c>
      <c r="V18">
        <f t="shared" si="2"/>
        <v>3.1624682033702278</v>
      </c>
      <c r="W18" s="13"/>
      <c r="X18" s="13"/>
      <c r="Y18" s="13"/>
      <c r="Z18" s="13"/>
      <c r="AA18" s="13"/>
      <c r="AB18" s="13"/>
      <c r="AC18" s="13"/>
      <c r="AD18" s="13">
        <f t="shared" si="11"/>
        <v>-20.135666666666669</v>
      </c>
      <c r="AE18" s="13">
        <f t="shared" si="12"/>
        <v>1.2858201014655488E-2</v>
      </c>
      <c r="AF18" s="13">
        <v>3</v>
      </c>
      <c r="AG18" s="13">
        <f t="shared" si="13"/>
        <v>9.9683333333333337</v>
      </c>
      <c r="AH18" s="13">
        <f t="shared" si="14"/>
        <v>2.516611478423953E-3</v>
      </c>
      <c r="AI18" s="13">
        <v>3</v>
      </c>
      <c r="AJ18" s="13">
        <f t="shared" si="15"/>
        <v>3.1590602868701771</v>
      </c>
      <c r="AK18" s="13">
        <f t="shared" si="16"/>
        <v>5.2095626608540176E-2</v>
      </c>
      <c r="AL18" s="13">
        <v>3</v>
      </c>
      <c r="AM18" s="13">
        <f t="shared" si="19"/>
        <v>44.007939466666663</v>
      </c>
      <c r="AN18" s="13">
        <f t="shared" si="20"/>
        <v>16.2578307</v>
      </c>
    </row>
    <row r="19" spans="1:40" x14ac:dyDescent="0.2">
      <c r="A19" s="12" t="s">
        <v>45</v>
      </c>
      <c r="B19" s="2" t="s">
        <v>85</v>
      </c>
      <c r="C19" s="2">
        <v>0.83</v>
      </c>
      <c r="D19" s="2">
        <v>39.632764999999999</v>
      </c>
      <c r="E19">
        <v>-20.308</v>
      </c>
      <c r="F19" s="2">
        <v>14.591758799999999</v>
      </c>
      <c r="G19">
        <v>10.994999999999999</v>
      </c>
      <c r="H19">
        <f t="shared" si="0"/>
        <v>3.1687904430912974</v>
      </c>
      <c r="I19" s="2" t="s">
        <v>86</v>
      </c>
      <c r="J19" s="2">
        <v>0.9</v>
      </c>
      <c r="K19" s="2">
        <v>34.808264999999999</v>
      </c>
      <c r="L19">
        <v>-20.344999999999999</v>
      </c>
      <c r="M19" s="2">
        <v>12.338215999999999</v>
      </c>
      <c r="N19">
        <v>10.89</v>
      </c>
      <c r="O19">
        <f t="shared" si="1"/>
        <v>3.2913706892471328</v>
      </c>
      <c r="P19" s="2" t="s">
        <v>87</v>
      </c>
      <c r="Q19" s="2">
        <v>0.82</v>
      </c>
      <c r="R19" s="2">
        <v>32.751721799999999</v>
      </c>
      <c r="S19" s="2">
        <v>-20.314</v>
      </c>
      <c r="T19" s="2">
        <v>11.8031895</v>
      </c>
      <c r="U19">
        <v>10.926</v>
      </c>
      <c r="V19">
        <f t="shared" si="2"/>
        <v>3.2372895563525437</v>
      </c>
      <c r="W19" s="13"/>
      <c r="X19" s="13"/>
      <c r="Y19" s="13"/>
      <c r="Z19" s="13"/>
      <c r="AA19" s="13"/>
      <c r="AB19" s="13"/>
      <c r="AC19" s="13"/>
      <c r="AD19" s="13">
        <f t="shared" si="11"/>
        <v>-20.322333333333333</v>
      </c>
      <c r="AE19" s="13">
        <f t="shared" si="12"/>
        <v>1.9857828011474708E-2</v>
      </c>
      <c r="AF19" s="13">
        <v>3</v>
      </c>
      <c r="AG19" s="13">
        <f t="shared" si="13"/>
        <v>10.936999999999999</v>
      </c>
      <c r="AH19" s="13">
        <f t="shared" si="14"/>
        <v>5.3357286287815713E-2</v>
      </c>
      <c r="AI19" s="13">
        <v>3</v>
      </c>
      <c r="AJ19" s="13">
        <f t="shared" si="15"/>
        <v>3.2324835628969915</v>
      </c>
      <c r="AK19" s="13">
        <f t="shared" si="16"/>
        <v>6.1431281662744183E-2</v>
      </c>
      <c r="AL19" s="13">
        <v>3</v>
      </c>
      <c r="AM19" s="13">
        <f t="shared" si="19"/>
        <v>35.730917266666665</v>
      </c>
      <c r="AN19" s="13">
        <f t="shared" si="20"/>
        <v>12.911054766666666</v>
      </c>
    </row>
    <row r="20" spans="1:40" x14ac:dyDescent="0.2">
      <c r="A20" s="12" t="s">
        <v>46</v>
      </c>
      <c r="B20" s="2" t="s">
        <v>85</v>
      </c>
      <c r="C20" s="2">
        <v>0.82</v>
      </c>
      <c r="D20" s="2">
        <v>41.156402100000001</v>
      </c>
      <c r="E20">
        <v>-20.260999999999999</v>
      </c>
      <c r="F20" s="2">
        <v>15.387856899999999</v>
      </c>
      <c r="G20">
        <v>11.177</v>
      </c>
      <c r="H20">
        <f t="shared" si="0"/>
        <v>3.1203697020343366</v>
      </c>
      <c r="I20" s="2" t="s">
        <v>86</v>
      </c>
      <c r="J20" s="2">
        <v>0.88</v>
      </c>
      <c r="K20" s="2">
        <v>40.724179900000003</v>
      </c>
      <c r="L20">
        <v>-20.27</v>
      </c>
      <c r="M20" s="2">
        <v>14.670934000000001</v>
      </c>
      <c r="N20">
        <v>11.164999999999999</v>
      </c>
      <c r="O20">
        <f t="shared" si="1"/>
        <v>3.2384811503253079</v>
      </c>
      <c r="P20" s="2" t="s">
        <v>87</v>
      </c>
      <c r="Q20" s="2">
        <v>0.8</v>
      </c>
      <c r="R20" s="2">
        <v>38.560415900000002</v>
      </c>
      <c r="S20" s="2">
        <v>-20.283999999999999</v>
      </c>
      <c r="T20" s="2">
        <v>14.155248800000001</v>
      </c>
      <c r="U20">
        <v>11.132</v>
      </c>
      <c r="V20">
        <f t="shared" si="2"/>
        <v>3.1781251265137307</v>
      </c>
      <c r="W20" s="13"/>
      <c r="X20" s="13"/>
      <c r="Y20" s="13"/>
      <c r="Z20" s="13"/>
      <c r="AA20" s="13"/>
      <c r="AB20" s="13"/>
      <c r="AC20" s="13"/>
      <c r="AD20" s="13">
        <f t="shared" si="11"/>
        <v>-20.271666666666665</v>
      </c>
      <c r="AE20" s="13">
        <f t="shared" si="12"/>
        <v>1.1590225767142283E-2</v>
      </c>
      <c r="AF20" s="13">
        <v>3</v>
      </c>
      <c r="AG20" s="13">
        <f t="shared" si="13"/>
        <v>11.157999999999999</v>
      </c>
      <c r="AH20" s="13">
        <f t="shared" si="14"/>
        <v>2.330236039546198E-2</v>
      </c>
      <c r="AI20" s="13">
        <v>3</v>
      </c>
      <c r="AJ20" s="13">
        <f t="shared" si="15"/>
        <v>3.1789919929577919</v>
      </c>
      <c r="AK20" s="13">
        <f t="shared" si="16"/>
        <v>5.9060495658448182E-2</v>
      </c>
      <c r="AL20" s="13">
        <v>3</v>
      </c>
      <c r="AM20" s="13">
        <f t="shared" si="19"/>
        <v>40.146999300000004</v>
      </c>
      <c r="AN20" s="13">
        <f t="shared" si="20"/>
        <v>14.738013233333334</v>
      </c>
    </row>
    <row r="21" spans="1:40" x14ac:dyDescent="0.2">
      <c r="A21" s="12" t="s">
        <v>47</v>
      </c>
      <c r="B21" s="2" t="s">
        <v>85</v>
      </c>
      <c r="C21" s="2">
        <v>0.79</v>
      </c>
      <c r="D21" s="2">
        <v>45.782994899999998</v>
      </c>
      <c r="E21">
        <v>-20.629000000000001</v>
      </c>
      <c r="F21" s="2">
        <v>17.039211300000002</v>
      </c>
      <c r="G21">
        <v>10.548999999999999</v>
      </c>
      <c r="H21">
        <f t="shared" si="0"/>
        <v>3.1347398133386606</v>
      </c>
      <c r="I21" s="2" t="s">
        <v>86</v>
      </c>
      <c r="J21" s="2">
        <v>0.89</v>
      </c>
      <c r="K21" s="2">
        <v>42.717416200000002</v>
      </c>
      <c r="L21">
        <v>-20.597999999999999</v>
      </c>
      <c r="M21" s="2">
        <v>15.3674777</v>
      </c>
      <c r="N21">
        <v>10.516</v>
      </c>
      <c r="O21">
        <f t="shared" si="1"/>
        <v>3.2430166185740861</v>
      </c>
      <c r="P21" s="2" t="s">
        <v>87</v>
      </c>
      <c r="Q21" s="2">
        <v>0.87</v>
      </c>
      <c r="R21" s="2">
        <v>42.983581800000003</v>
      </c>
      <c r="S21" s="2">
        <v>-20.619</v>
      </c>
      <c r="T21" s="2">
        <v>15.666238099999999</v>
      </c>
      <c r="U21">
        <v>10.497</v>
      </c>
      <c r="V21">
        <f t="shared" si="2"/>
        <v>3.200992591833518</v>
      </c>
      <c r="W21" s="13"/>
      <c r="X21" s="13"/>
      <c r="Y21" s="13"/>
      <c r="Z21" s="13"/>
      <c r="AA21" s="13"/>
      <c r="AB21" s="13"/>
      <c r="AC21" s="13"/>
      <c r="AD21" s="13">
        <f t="shared" si="11"/>
        <v>-20.615333333333336</v>
      </c>
      <c r="AE21" s="13">
        <f t="shared" si="12"/>
        <v>1.5821925715075534E-2</v>
      </c>
      <c r="AF21" s="13">
        <v>3</v>
      </c>
      <c r="AG21" s="13">
        <f t="shared" si="13"/>
        <v>10.520666666666665</v>
      </c>
      <c r="AH21" s="13">
        <f t="shared" si="14"/>
        <v>2.6312227829154291E-2</v>
      </c>
      <c r="AI21" s="13">
        <v>3</v>
      </c>
      <c r="AJ21" s="13">
        <f t="shared" si="15"/>
        <v>3.1929163412487553</v>
      </c>
      <c r="AK21" s="13">
        <f t="shared" si="16"/>
        <v>5.4588332138182066E-2</v>
      </c>
      <c r="AL21" s="13">
        <v>3</v>
      </c>
      <c r="AM21" s="13">
        <f t="shared" si="19"/>
        <v>43.827997633333332</v>
      </c>
      <c r="AN21" s="13">
        <f t="shared" si="20"/>
        <v>16.024309033333335</v>
      </c>
    </row>
    <row r="22" spans="1:40" x14ac:dyDescent="0.2">
      <c r="A22" s="12" t="s">
        <v>48</v>
      </c>
      <c r="B22" s="2" t="s">
        <v>85</v>
      </c>
      <c r="C22" s="2">
        <v>0.83</v>
      </c>
      <c r="D22" s="2">
        <v>48.9205811</v>
      </c>
      <c r="E22">
        <v>-19.946999999999999</v>
      </c>
      <c r="F22" s="2">
        <v>18.307858599999999</v>
      </c>
      <c r="G22">
        <v>9.2690000000000001</v>
      </c>
      <c r="H22">
        <f t="shared" si="0"/>
        <v>3.1174596947855684</v>
      </c>
      <c r="I22" s="2" t="s">
        <v>86</v>
      </c>
      <c r="J22" s="2">
        <v>0.87</v>
      </c>
      <c r="K22" s="2">
        <v>40.487582099999997</v>
      </c>
      <c r="L22">
        <v>-19.927</v>
      </c>
      <c r="M22" s="2">
        <v>14.648240100000001</v>
      </c>
      <c r="N22">
        <v>9.1479999999999997</v>
      </c>
      <c r="O22">
        <f t="shared" si="1"/>
        <v>3.2246544381805973</v>
      </c>
      <c r="P22" s="2" t="s">
        <v>87</v>
      </c>
      <c r="Q22" s="2">
        <v>0.79</v>
      </c>
      <c r="R22" s="2">
        <v>38.5758236</v>
      </c>
      <c r="S22" s="2">
        <v>-19.943999999999999</v>
      </c>
      <c r="T22" s="2">
        <v>14.0696583</v>
      </c>
      <c r="U22">
        <v>9.202</v>
      </c>
      <c r="V22">
        <f t="shared" si="2"/>
        <v>3.1987363568974048</v>
      </c>
      <c r="W22" s="13"/>
      <c r="X22" s="13"/>
      <c r="Y22" s="13"/>
      <c r="Z22" s="13"/>
      <c r="AA22" s="13"/>
      <c r="AB22" s="13"/>
      <c r="AC22" s="13"/>
      <c r="AD22" s="13">
        <f t="shared" si="11"/>
        <v>-19.939333333333334</v>
      </c>
      <c r="AE22" s="13">
        <f t="shared" si="12"/>
        <v>1.0785793124908689E-2</v>
      </c>
      <c r="AF22" s="13">
        <v>3</v>
      </c>
      <c r="AG22" s="13">
        <f t="shared" si="13"/>
        <v>9.2063333333333333</v>
      </c>
      <c r="AH22" s="13">
        <f t="shared" si="14"/>
        <v>6.061627944152758E-2</v>
      </c>
      <c r="AI22" s="13">
        <v>3</v>
      </c>
      <c r="AJ22" s="13">
        <f t="shared" si="15"/>
        <v>3.1802834966211901</v>
      </c>
      <c r="AK22" s="13">
        <f t="shared" si="16"/>
        <v>5.5929055884769291E-2</v>
      </c>
      <c r="AL22" s="13">
        <v>3</v>
      </c>
      <c r="AM22" s="13">
        <f t="shared" si="19"/>
        <v>42.66132893333333</v>
      </c>
      <c r="AN22" s="13">
        <f t="shared" si="20"/>
        <v>15.675252333333333</v>
      </c>
    </row>
    <row r="23" spans="1:40" x14ac:dyDescent="0.2">
      <c r="A23" s="12" t="s">
        <v>3</v>
      </c>
      <c r="B23" s="2" t="s">
        <v>64</v>
      </c>
      <c r="C23" s="2">
        <v>0.81</v>
      </c>
      <c r="D23" s="2">
        <v>38.667450799999997</v>
      </c>
      <c r="E23">
        <v>-20.365000000000002</v>
      </c>
      <c r="F23">
        <v>13.921897400000001</v>
      </c>
      <c r="G23">
        <v>10.707000000000001</v>
      </c>
      <c r="H23">
        <v>3.2403647747995423</v>
      </c>
      <c r="I23" s="2" t="s">
        <v>61</v>
      </c>
      <c r="J23" s="2">
        <v>0.81</v>
      </c>
      <c r="K23" s="2">
        <v>38.949123700000001</v>
      </c>
      <c r="L23">
        <v>-20.342000000000002</v>
      </c>
      <c r="M23" s="2">
        <v>14.2288847</v>
      </c>
      <c r="N23" s="2">
        <v>10.69</v>
      </c>
      <c r="O23">
        <v>3.1935492678963566</v>
      </c>
      <c r="P23" s="2" t="s">
        <v>62</v>
      </c>
      <c r="Q23" s="2">
        <v>0.9</v>
      </c>
      <c r="R23" s="2">
        <v>40.460466599999997</v>
      </c>
      <c r="S23">
        <v>-20.369</v>
      </c>
      <c r="T23" s="2">
        <v>14.7471871</v>
      </c>
      <c r="U23" s="2">
        <v>10.659000000000001</v>
      </c>
      <c r="V23">
        <v>3.2008733177325732</v>
      </c>
      <c r="W23" s="13"/>
      <c r="X23" s="13"/>
      <c r="Y23" s="13"/>
      <c r="Z23" s="13"/>
      <c r="AA23" s="13"/>
      <c r="AB23" s="13"/>
      <c r="AC23" s="13"/>
      <c r="AD23" s="13">
        <f t="shared" si="11"/>
        <v>-20.358666666666668</v>
      </c>
      <c r="AE23" s="13">
        <f t="shared" si="12"/>
        <v>1.4571661996261963E-2</v>
      </c>
      <c r="AF23" s="13">
        <v>3</v>
      </c>
      <c r="AG23" s="13">
        <f t="shared" si="13"/>
        <v>10.685333333333332</v>
      </c>
      <c r="AH23" s="13">
        <f t="shared" si="14"/>
        <v>2.4337899115028983E-2</v>
      </c>
      <c r="AI23" s="13">
        <v>3</v>
      </c>
      <c r="AJ23" s="13">
        <f t="shared" si="15"/>
        <v>3.2115957868094909</v>
      </c>
      <c r="AK23" s="13">
        <f t="shared" si="16"/>
        <v>2.5182363451027506E-2</v>
      </c>
      <c r="AL23" s="13">
        <v>3</v>
      </c>
      <c r="AM23" s="13">
        <f t="shared" si="19"/>
        <v>39.359013699999998</v>
      </c>
      <c r="AN23" s="13">
        <f t="shared" si="20"/>
        <v>14.299323066666666</v>
      </c>
    </row>
    <row r="24" spans="1:40" x14ac:dyDescent="0.2">
      <c r="A24" s="12" t="s">
        <v>4</v>
      </c>
      <c r="B24" s="2" t="s">
        <v>64</v>
      </c>
      <c r="C24" s="2">
        <v>0.8</v>
      </c>
      <c r="D24" s="2">
        <v>39.309759300000003</v>
      </c>
      <c r="E24">
        <v>-19.499000000000002</v>
      </c>
      <c r="F24">
        <v>14.445083199999999</v>
      </c>
      <c r="G24">
        <v>9.532</v>
      </c>
      <c r="H24">
        <v>3.1748786223675065</v>
      </c>
      <c r="I24" s="2" t="s">
        <v>61</v>
      </c>
      <c r="J24" s="2">
        <v>0.86</v>
      </c>
      <c r="K24" s="2">
        <v>40.817467899999997</v>
      </c>
      <c r="L24">
        <v>-19.478999999999999</v>
      </c>
      <c r="M24" s="2">
        <v>15.169103099999999</v>
      </c>
      <c r="N24" s="2">
        <v>9.5470000000000006</v>
      </c>
      <c r="O24">
        <v>3.1393009133589889</v>
      </c>
      <c r="P24" s="2" t="s">
        <v>62</v>
      </c>
      <c r="Q24" s="2">
        <v>0.75</v>
      </c>
      <c r="R24" s="2">
        <v>42.178420899999999</v>
      </c>
      <c r="S24">
        <v>-19.467000000000002</v>
      </c>
      <c r="T24" s="2">
        <v>15.670878</v>
      </c>
      <c r="U24" s="2">
        <v>9.5079999999999991</v>
      </c>
      <c r="V24">
        <v>3.1401021510515665</v>
      </c>
      <c r="W24" s="13"/>
      <c r="X24" s="13"/>
      <c r="Y24" s="13"/>
      <c r="Z24" s="13"/>
      <c r="AA24" s="13"/>
      <c r="AB24" s="13"/>
      <c r="AC24" s="13"/>
      <c r="AD24" s="13">
        <f t="shared" si="11"/>
        <v>-19.481666666666669</v>
      </c>
      <c r="AE24" s="13">
        <f t="shared" si="12"/>
        <v>1.6165807537309791E-2</v>
      </c>
      <c r="AF24" s="13">
        <v>3</v>
      </c>
      <c r="AG24" s="13">
        <f t="shared" si="13"/>
        <v>9.5289999999999999</v>
      </c>
      <c r="AH24" s="13">
        <f t="shared" si="14"/>
        <v>1.9672315572906749E-2</v>
      </c>
      <c r="AI24" s="13">
        <v>3</v>
      </c>
      <c r="AJ24" s="13">
        <f t="shared" si="15"/>
        <v>3.1514272289260208</v>
      </c>
      <c r="AK24" s="13">
        <f t="shared" si="16"/>
        <v>2.0313453330749225E-2</v>
      </c>
      <c r="AL24" s="13">
        <v>3</v>
      </c>
      <c r="AM24" s="13">
        <f t="shared" si="19"/>
        <v>40.768549366666662</v>
      </c>
      <c r="AN24" s="13">
        <f t="shared" si="20"/>
        <v>15.095021433333335</v>
      </c>
    </row>
    <row r="25" spans="1:40" x14ac:dyDescent="0.2">
      <c r="A25" s="12" t="s">
        <v>5</v>
      </c>
      <c r="B25" s="2" t="s">
        <v>64</v>
      </c>
      <c r="C25" s="2">
        <v>0.78</v>
      </c>
      <c r="D25" s="2">
        <v>40.373442500000003</v>
      </c>
      <c r="E25">
        <v>-19.936</v>
      </c>
      <c r="F25">
        <v>14.9630657</v>
      </c>
      <c r="G25">
        <v>10.696999999999999</v>
      </c>
      <c r="H25">
        <v>3.1479076900219276</v>
      </c>
      <c r="I25" s="2" t="s">
        <v>61</v>
      </c>
      <c r="J25" s="2">
        <v>0.76</v>
      </c>
      <c r="K25" s="2">
        <v>41.599308100000002</v>
      </c>
      <c r="L25">
        <v>-19.970000000000002</v>
      </c>
      <c r="M25" s="2">
        <v>15.617194400000001</v>
      </c>
      <c r="N25" s="2">
        <v>10.704000000000001</v>
      </c>
      <c r="O25">
        <v>3.1076341161935379</v>
      </c>
      <c r="P25" s="2" t="s">
        <v>62</v>
      </c>
      <c r="Q25" s="2">
        <v>0.73</v>
      </c>
      <c r="R25" s="2">
        <v>42.059711399999998</v>
      </c>
      <c r="S25">
        <v>-19.967000000000002</v>
      </c>
      <c r="T25" s="2">
        <v>15.702726500000001</v>
      </c>
      <c r="U25" s="2">
        <v>10.692</v>
      </c>
      <c r="V25">
        <v>3.1249135810905195</v>
      </c>
      <c r="W25" s="13"/>
      <c r="X25" s="13"/>
      <c r="Y25" s="13"/>
      <c r="Z25" s="13"/>
      <c r="AA25" s="13"/>
      <c r="AB25" s="13"/>
      <c r="AC25" s="13"/>
      <c r="AD25" s="13">
        <f t="shared" si="11"/>
        <v>-19.957666666666668</v>
      </c>
      <c r="AE25" s="13">
        <f t="shared" si="12"/>
        <v>1.8823743871328728E-2</v>
      </c>
      <c r="AF25" s="13">
        <v>3</v>
      </c>
      <c r="AG25" s="13">
        <f t="shared" si="13"/>
        <v>10.697666666666668</v>
      </c>
      <c r="AH25" s="13">
        <f t="shared" si="14"/>
        <v>6.0277137733420021E-3</v>
      </c>
      <c r="AI25" s="13">
        <v>3</v>
      </c>
      <c r="AJ25" s="13">
        <f t="shared" si="15"/>
        <v>3.1268184624353279</v>
      </c>
      <c r="AK25" s="13">
        <f t="shared" si="16"/>
        <v>2.0204247497272433E-2</v>
      </c>
      <c r="AL25" s="13">
        <v>3</v>
      </c>
      <c r="AM25" s="13">
        <f t="shared" si="19"/>
        <v>41.344154000000003</v>
      </c>
      <c r="AN25" s="13">
        <f t="shared" si="20"/>
        <v>15.4276622</v>
      </c>
    </row>
    <row r="26" spans="1:40" x14ac:dyDescent="0.2">
      <c r="A26" s="12" t="s">
        <v>6</v>
      </c>
      <c r="B26" s="2" t="s">
        <v>64</v>
      </c>
      <c r="C26" s="2">
        <v>0.81</v>
      </c>
      <c r="D26" s="2">
        <v>40.376489599999999</v>
      </c>
      <c r="E26">
        <v>-20.374000000000002</v>
      </c>
      <c r="F26">
        <v>14.842427199999999</v>
      </c>
      <c r="G26">
        <v>10.568</v>
      </c>
      <c r="H26">
        <v>3.173733237737109</v>
      </c>
      <c r="I26" s="2" t="s">
        <v>61</v>
      </c>
      <c r="J26" s="2">
        <v>0.85</v>
      </c>
      <c r="K26" s="2">
        <v>41.323048300000004</v>
      </c>
      <c r="L26">
        <v>-20.400000000000002</v>
      </c>
      <c r="M26" s="2">
        <v>15.4138745</v>
      </c>
      <c r="N26" s="2">
        <v>10.602</v>
      </c>
      <c r="O26">
        <v>3.1277160727282856</v>
      </c>
      <c r="P26" s="2" t="s">
        <v>62</v>
      </c>
      <c r="Q26" s="2">
        <v>0.89</v>
      </c>
      <c r="R26" s="2">
        <v>42.628428599999999</v>
      </c>
      <c r="S26">
        <v>-20.407</v>
      </c>
      <c r="T26" s="2">
        <v>15.7858991</v>
      </c>
      <c r="U26" s="2">
        <v>10.553000000000001</v>
      </c>
      <c r="V26">
        <v>3.1504804626554344</v>
      </c>
      <c r="W26" s="13"/>
      <c r="X26" s="13"/>
      <c r="Y26" s="13"/>
      <c r="Z26" s="13"/>
      <c r="AA26" s="13"/>
      <c r="AB26" s="13"/>
      <c r="AC26" s="13"/>
      <c r="AD26" s="13">
        <f t="shared" si="11"/>
        <v>-20.393666666666665</v>
      </c>
      <c r="AE26" s="13">
        <f t="shared" si="12"/>
        <v>1.7387735140992382E-2</v>
      </c>
      <c r="AF26" s="13">
        <v>3</v>
      </c>
      <c r="AG26" s="13">
        <f t="shared" si="13"/>
        <v>10.574333333333334</v>
      </c>
      <c r="AH26" s="13">
        <f t="shared" si="14"/>
        <v>2.5106440076867267E-2</v>
      </c>
      <c r="AI26" s="13">
        <v>3</v>
      </c>
      <c r="AJ26" s="13">
        <f t="shared" si="15"/>
        <v>3.150643257706943</v>
      </c>
      <c r="AK26" s="13">
        <f t="shared" si="16"/>
        <v>2.3009014440734277E-2</v>
      </c>
      <c r="AL26" s="13">
        <v>3</v>
      </c>
      <c r="AM26" s="13">
        <f t="shared" si="19"/>
        <v>41.442655500000001</v>
      </c>
      <c r="AN26" s="13">
        <f t="shared" si="20"/>
        <v>15.347400266666668</v>
      </c>
    </row>
    <row r="27" spans="1:40" x14ac:dyDescent="0.2">
      <c r="A27" s="12" t="s">
        <v>7</v>
      </c>
      <c r="B27" s="2" t="s">
        <v>64</v>
      </c>
      <c r="C27" s="2">
        <v>0.78</v>
      </c>
      <c r="D27" s="2">
        <v>40.656317999999999</v>
      </c>
      <c r="E27">
        <v>-19.836000000000002</v>
      </c>
      <c r="F27">
        <v>14.8822677</v>
      </c>
      <c r="G27">
        <v>11.077</v>
      </c>
      <c r="H27">
        <v>3.1871736187086595</v>
      </c>
      <c r="I27" s="2" t="s">
        <v>61</v>
      </c>
      <c r="J27" s="2">
        <v>0.78</v>
      </c>
      <c r="K27" s="2">
        <v>41.399308099999999</v>
      </c>
      <c r="L27">
        <v>-19.802</v>
      </c>
      <c r="M27" s="2">
        <v>15.443063499999999</v>
      </c>
      <c r="N27" s="2">
        <v>11.069000000000001</v>
      </c>
      <c r="O27">
        <v>3.1275655107766238</v>
      </c>
      <c r="P27" s="2" t="s">
        <v>62</v>
      </c>
      <c r="Q27" s="2">
        <v>0.9</v>
      </c>
      <c r="R27" s="2">
        <v>40.842948800000002</v>
      </c>
      <c r="S27">
        <v>-19.84</v>
      </c>
      <c r="T27" s="2">
        <v>15.0203986</v>
      </c>
      <c r="U27" s="2">
        <v>10.997</v>
      </c>
      <c r="V27">
        <v>3.1723596824742946</v>
      </c>
      <c r="W27" s="13"/>
      <c r="X27" s="13"/>
      <c r="Y27" s="13"/>
      <c r="Z27" s="13"/>
      <c r="AA27" s="13"/>
      <c r="AB27" s="13"/>
      <c r="AC27" s="13"/>
      <c r="AD27" s="13">
        <f t="shared" si="11"/>
        <v>-19.826000000000004</v>
      </c>
      <c r="AE27" s="13">
        <f t="shared" si="12"/>
        <v>2.0880613017821778E-2</v>
      </c>
      <c r="AF27" s="13">
        <v>3</v>
      </c>
      <c r="AG27" s="13">
        <f t="shared" si="13"/>
        <v>11.047666666666666</v>
      </c>
      <c r="AH27" s="13">
        <f t="shared" si="14"/>
        <v>4.406056437828907E-2</v>
      </c>
      <c r="AI27" s="13">
        <v>3</v>
      </c>
      <c r="AJ27" s="13">
        <f t="shared" si="15"/>
        <v>3.1623662706531928</v>
      </c>
      <c r="AK27" s="13">
        <f t="shared" si="16"/>
        <v>3.1035187170031817E-2</v>
      </c>
      <c r="AL27" s="13">
        <v>3</v>
      </c>
      <c r="AM27" s="13">
        <f t="shared" si="19"/>
        <v>40.966191633333331</v>
      </c>
      <c r="AN27" s="13">
        <f t="shared" si="20"/>
        <v>15.115243266666667</v>
      </c>
    </row>
    <row r="28" spans="1:40" x14ac:dyDescent="0.2">
      <c r="A28" s="12" t="s">
        <v>8</v>
      </c>
      <c r="B28" s="2" t="s">
        <v>64</v>
      </c>
      <c r="C28" s="2">
        <v>0.86</v>
      </c>
      <c r="D28" s="2">
        <v>36.871419199999998</v>
      </c>
      <c r="E28">
        <v>-20.739000000000001</v>
      </c>
      <c r="F28">
        <v>13.6584222</v>
      </c>
      <c r="G28">
        <v>8.8849999999999998</v>
      </c>
      <c r="H28">
        <v>3.1494600989368546</v>
      </c>
      <c r="I28" s="2" t="s">
        <v>61</v>
      </c>
      <c r="J28" s="2">
        <v>0.9</v>
      </c>
      <c r="K28" s="2">
        <v>43.306773300000003</v>
      </c>
      <c r="L28">
        <v>-20.741</v>
      </c>
      <c r="M28" s="2">
        <v>16.195667199999999</v>
      </c>
      <c r="N28" s="2">
        <v>8.9700000000000006</v>
      </c>
      <c r="O28">
        <v>3.1196349138367085</v>
      </c>
      <c r="P28" s="2" t="s">
        <v>62</v>
      </c>
      <c r="Q28" s="2">
        <v>0.75</v>
      </c>
      <c r="R28" s="2">
        <v>43.471085100000003</v>
      </c>
      <c r="S28">
        <v>-20.712</v>
      </c>
      <c r="T28" s="2">
        <v>16.075198100000001</v>
      </c>
      <c r="U28" s="2">
        <v>8.9350000000000005</v>
      </c>
      <c r="V28">
        <v>3.1549387842380616</v>
      </c>
      <c r="W28" s="13"/>
      <c r="X28" s="13"/>
      <c r="Y28" s="13"/>
      <c r="Z28" s="13"/>
      <c r="AA28" s="13"/>
      <c r="AB28" s="13"/>
      <c r="AC28" s="13"/>
      <c r="AD28" s="13">
        <f t="shared" si="11"/>
        <v>-20.730666666666668</v>
      </c>
      <c r="AE28" s="13">
        <f t="shared" si="12"/>
        <v>1.6196707484342026E-2</v>
      </c>
      <c r="AF28" s="13">
        <v>3</v>
      </c>
      <c r="AG28" s="13">
        <f t="shared" si="13"/>
        <v>8.93</v>
      </c>
      <c r="AH28" s="13">
        <f t="shared" si="14"/>
        <v>4.2720018726588094E-2</v>
      </c>
      <c r="AI28" s="13">
        <v>3</v>
      </c>
      <c r="AJ28" s="13">
        <f t="shared" si="15"/>
        <v>3.1413445990038746</v>
      </c>
      <c r="AK28" s="13">
        <f t="shared" si="16"/>
        <v>1.8999653173164203E-2</v>
      </c>
      <c r="AL28" s="13">
        <v>3</v>
      </c>
      <c r="AM28" s="13">
        <f t="shared" si="19"/>
        <v>41.216425866666668</v>
      </c>
      <c r="AN28" s="13">
        <f t="shared" si="20"/>
        <v>15.3097625</v>
      </c>
    </row>
    <row r="29" spans="1:40" x14ac:dyDescent="0.2">
      <c r="A29" s="12" t="s">
        <v>9</v>
      </c>
      <c r="B29" s="2" t="s">
        <v>61</v>
      </c>
      <c r="C29" s="2">
        <v>0.8</v>
      </c>
      <c r="D29" s="2">
        <v>41.528501800000001</v>
      </c>
      <c r="E29">
        <v>-19.850999999999999</v>
      </c>
      <c r="F29">
        <v>15.1686695</v>
      </c>
      <c r="G29">
        <v>10.356</v>
      </c>
      <c r="H29">
        <v>3.1940783446212384</v>
      </c>
      <c r="I29" s="2" t="s">
        <v>61</v>
      </c>
      <c r="J29" s="2">
        <v>0.85</v>
      </c>
      <c r="K29" s="2">
        <v>41.034760900000002</v>
      </c>
      <c r="L29">
        <v>-19.826000000000001</v>
      </c>
      <c r="M29" s="2">
        <v>15.169055800000001</v>
      </c>
      <c r="N29" s="2">
        <v>10.353999999999999</v>
      </c>
      <c r="O29">
        <v>3.1560229158539106</v>
      </c>
      <c r="P29" s="2" t="s">
        <v>62</v>
      </c>
      <c r="Q29" s="2">
        <v>0.73</v>
      </c>
      <c r="R29" s="2">
        <v>42.282099500000001</v>
      </c>
      <c r="S29">
        <v>-19.866</v>
      </c>
      <c r="T29" s="2">
        <v>15.4692735</v>
      </c>
      <c r="U29" s="2">
        <v>10.342000000000001</v>
      </c>
      <c r="V29">
        <v>3.1888450406758491</v>
      </c>
      <c r="W29" s="13"/>
      <c r="X29" s="13"/>
      <c r="Y29" s="13"/>
      <c r="Z29" s="13"/>
      <c r="AA29" s="13"/>
      <c r="AB29" s="13"/>
      <c r="AC29" s="13"/>
      <c r="AD29" s="13">
        <f t="shared" si="11"/>
        <v>-19.847666666666665</v>
      </c>
      <c r="AE29" s="13">
        <f t="shared" si="12"/>
        <v>2.0207259421636398E-2</v>
      </c>
      <c r="AF29" s="13">
        <v>3</v>
      </c>
      <c r="AG29" s="13">
        <f t="shared" si="13"/>
        <v>10.350666666666667</v>
      </c>
      <c r="AH29" s="13">
        <f t="shared" si="14"/>
        <v>7.5718777943998439E-3</v>
      </c>
      <c r="AI29" s="13">
        <v>3</v>
      </c>
      <c r="AJ29" s="13">
        <f t="shared" si="15"/>
        <v>3.1796487670503328</v>
      </c>
      <c r="AK29" s="13">
        <f t="shared" si="16"/>
        <v>2.0627227179454258E-2</v>
      </c>
      <c r="AL29" s="13">
        <v>3</v>
      </c>
      <c r="AM29" s="13">
        <f t="shared" si="19"/>
        <v>41.615120733333335</v>
      </c>
      <c r="AN29" s="13">
        <f t="shared" si="20"/>
        <v>15.268999600000001</v>
      </c>
    </row>
    <row r="30" spans="1:40" x14ac:dyDescent="0.2">
      <c r="A30" s="12" t="s">
        <v>10</v>
      </c>
      <c r="B30" s="2" t="s">
        <v>61</v>
      </c>
      <c r="C30" s="2">
        <v>0.84</v>
      </c>
      <c r="D30" s="2">
        <v>39.505899700000001</v>
      </c>
      <c r="E30">
        <v>-19.539000000000001</v>
      </c>
      <c r="F30">
        <v>14.564688</v>
      </c>
      <c r="G30">
        <v>9.99</v>
      </c>
      <c r="H30">
        <v>3.1645179297123747</v>
      </c>
      <c r="I30" s="2" t="s">
        <v>61</v>
      </c>
      <c r="J30" s="2">
        <v>0.9</v>
      </c>
      <c r="K30" s="2">
        <v>39.641477199999997</v>
      </c>
      <c r="L30">
        <v>-19.554000000000002</v>
      </c>
      <c r="M30" s="2">
        <v>14.796317699999999</v>
      </c>
      <c r="N30" s="2">
        <v>9.9540000000000006</v>
      </c>
      <c r="O30">
        <v>3.1256688998146256</v>
      </c>
      <c r="P30" s="2" t="s">
        <v>62</v>
      </c>
      <c r="Q30" s="2">
        <v>0.72</v>
      </c>
      <c r="R30" s="2">
        <v>39.575616400000001</v>
      </c>
      <c r="S30">
        <v>-19.635000000000002</v>
      </c>
      <c r="T30" s="2">
        <v>14.6269113</v>
      </c>
      <c r="U30" s="2">
        <v>9.9120000000000008</v>
      </c>
      <c r="V30">
        <v>3.1566166991568938</v>
      </c>
      <c r="W30" s="13"/>
      <c r="X30" s="13"/>
      <c r="Y30" s="13"/>
      <c r="Z30" s="13"/>
      <c r="AA30" s="13"/>
      <c r="AB30" s="13"/>
      <c r="AC30" s="13"/>
      <c r="AD30" s="13">
        <f t="shared" si="11"/>
        <v>-19.576000000000004</v>
      </c>
      <c r="AE30" s="13">
        <f t="shared" si="12"/>
        <v>5.1643005334701349E-2</v>
      </c>
      <c r="AF30" s="13">
        <v>3</v>
      </c>
      <c r="AG30" s="13">
        <f t="shared" si="13"/>
        <v>9.952</v>
      </c>
      <c r="AH30" s="13">
        <f t="shared" si="14"/>
        <v>3.9038442591885977E-2</v>
      </c>
      <c r="AI30" s="13">
        <v>3</v>
      </c>
      <c r="AJ30" s="13">
        <f t="shared" si="15"/>
        <v>3.1489345095612982</v>
      </c>
      <c r="AK30" s="13">
        <f t="shared" si="16"/>
        <v>2.0532262630700508E-2</v>
      </c>
      <c r="AL30" s="13">
        <v>3</v>
      </c>
      <c r="AM30" s="13">
        <f t="shared" si="19"/>
        <v>39.574331100000002</v>
      </c>
      <c r="AN30" s="13">
        <f t="shared" si="20"/>
        <v>14.662638999999999</v>
      </c>
    </row>
    <row r="31" spans="1:40" s="13" customFormat="1" x14ac:dyDescent="0.2">
      <c r="A31" s="12" t="s">
        <v>11</v>
      </c>
      <c r="B31" s="12" t="s">
        <v>61</v>
      </c>
      <c r="C31" s="12">
        <v>0.82</v>
      </c>
      <c r="D31" s="12">
        <v>42.144681900000002</v>
      </c>
      <c r="E31" s="13">
        <v>-20.288</v>
      </c>
      <c r="F31" s="13">
        <v>15.582183499999999</v>
      </c>
      <c r="G31" s="13">
        <v>10.855</v>
      </c>
      <c r="H31" s="13">
        <v>3.1554496550499489</v>
      </c>
      <c r="I31" s="9"/>
      <c r="J31" s="9"/>
      <c r="K31" s="9"/>
      <c r="L31" s="9"/>
      <c r="M31" s="9"/>
      <c r="N31" s="9"/>
      <c r="O31" s="9"/>
      <c r="P31" s="12" t="s">
        <v>63</v>
      </c>
      <c r="Q31" s="12">
        <v>0.82</v>
      </c>
      <c r="R31" s="12">
        <v>42.146913699999999</v>
      </c>
      <c r="S31" s="13">
        <v>-20.195</v>
      </c>
      <c r="T31" s="12">
        <v>15.6320728</v>
      </c>
      <c r="U31" s="12">
        <v>10.801</v>
      </c>
      <c r="V31" s="13">
        <v>3.1455456960683215</v>
      </c>
      <c r="W31" s="12" t="s">
        <v>90</v>
      </c>
      <c r="X31" s="12">
        <v>0.77</v>
      </c>
      <c r="Y31" s="12">
        <v>43.342791699999999</v>
      </c>
      <c r="Z31" s="12">
        <v>-20.283999999999999</v>
      </c>
      <c r="AA31" s="12">
        <v>16.2038288</v>
      </c>
      <c r="AB31" s="12">
        <v>10.858000000000001</v>
      </c>
      <c r="AC31" s="13">
        <v>3.1206569102153598</v>
      </c>
      <c r="AD31" s="13">
        <f>AVERAGE(E31,S31, Z31)</f>
        <v>-20.255666666666666</v>
      </c>
      <c r="AE31" s="13">
        <f>STDEV(E31,S31, Z31)</f>
        <v>5.2576927766210285E-2</v>
      </c>
      <c r="AF31" s="13">
        <v>3</v>
      </c>
      <c r="AG31" s="13">
        <f>AVERAGE(G31,U31,AB31)</f>
        <v>10.837999999999999</v>
      </c>
      <c r="AH31" s="13">
        <f>STDEV(G31,U31, AB31)</f>
        <v>3.207802986469107E-2</v>
      </c>
      <c r="AI31" s="13">
        <v>3</v>
      </c>
      <c r="AJ31" s="13">
        <f>AVERAGE(H31,V31, AC31)</f>
        <v>3.1405507537778767</v>
      </c>
      <c r="AK31" s="13">
        <f>STDEV(H31,V31, AC31)</f>
        <v>1.7926122270163748E-2</v>
      </c>
      <c r="AL31" s="13">
        <v>3</v>
      </c>
      <c r="AM31" s="13">
        <f>AVERAGE(D31,R31, Y31)</f>
        <v>42.54479576666666</v>
      </c>
      <c r="AN31" s="13">
        <f>AVERAGE(F31,T31,AA31)</f>
        <v>15.806028366666666</v>
      </c>
    </row>
    <row r="32" spans="1:40" x14ac:dyDescent="0.2">
      <c r="A32" s="12" t="s">
        <v>12</v>
      </c>
      <c r="B32" s="2" t="s">
        <v>61</v>
      </c>
      <c r="C32" s="2">
        <v>0.83</v>
      </c>
      <c r="D32" s="2">
        <v>40.4607131</v>
      </c>
      <c r="E32">
        <v>-19.704000000000001</v>
      </c>
      <c r="F32">
        <v>14.9437268</v>
      </c>
      <c r="G32">
        <v>9.9309999999999992</v>
      </c>
      <c r="H32">
        <v>3.1587947180172842</v>
      </c>
      <c r="I32" s="7" t="s">
        <v>61</v>
      </c>
      <c r="J32" s="7">
        <v>0.8</v>
      </c>
      <c r="K32" s="8">
        <v>82.214347700000005</v>
      </c>
      <c r="L32" s="9">
        <v>-19.712</v>
      </c>
      <c r="M32" s="8">
        <v>30.616032100000002</v>
      </c>
      <c r="N32" s="7">
        <v>10.458</v>
      </c>
      <c r="O32" s="9">
        <v>3.1328925534845302</v>
      </c>
      <c r="P32" s="2" t="s">
        <v>63</v>
      </c>
      <c r="Q32" s="2">
        <v>0.8</v>
      </c>
      <c r="R32" s="2">
        <v>40.3697868</v>
      </c>
      <c r="S32">
        <v>-19.688000000000002</v>
      </c>
      <c r="T32" s="2">
        <v>14.9287566</v>
      </c>
      <c r="U32" s="2">
        <v>9.9</v>
      </c>
      <c r="V32">
        <v>3.1548564868423137</v>
      </c>
      <c r="W32" s="12" t="s">
        <v>90</v>
      </c>
      <c r="X32" s="12">
        <v>0.75</v>
      </c>
      <c r="Y32" s="12">
        <v>39.919990800000001</v>
      </c>
      <c r="Z32" s="12">
        <v>-19.681999999999999</v>
      </c>
      <c r="AA32" s="12">
        <v>14.7044891</v>
      </c>
      <c r="AB32" s="12">
        <v>9.8940000000000001</v>
      </c>
      <c r="AC32" s="13">
        <v>3.1672860092772623</v>
      </c>
      <c r="AD32" s="13">
        <f>AVERAGE(E32,S32, Z32)</f>
        <v>-19.691333333333333</v>
      </c>
      <c r="AE32" s="13">
        <f>STDEV(E32,S32, Z32)</f>
        <v>1.1372481406155224E-2</v>
      </c>
      <c r="AF32" s="13">
        <v>3</v>
      </c>
      <c r="AG32" s="13">
        <f>AVERAGE(G32,U32, AB32)</f>
        <v>9.9083333333333332</v>
      </c>
      <c r="AH32" s="13">
        <f>STDEV(G32,U32, AB32)</f>
        <v>1.9857828011474708E-2</v>
      </c>
      <c r="AI32" s="13">
        <v>3</v>
      </c>
      <c r="AJ32" s="13">
        <f>AVERAGE(H32,V32, AC32)</f>
        <v>3.1603124047122866</v>
      </c>
      <c r="AK32" s="13">
        <f>STDEV(H32,V32, AC32)</f>
        <v>6.35222690624035E-3</v>
      </c>
      <c r="AL32" s="13">
        <v>3</v>
      </c>
      <c r="AM32" s="13">
        <f>AVERAGE(D32,R32, Y32)</f>
        <v>40.250163566666664</v>
      </c>
      <c r="AN32" s="13">
        <f>AVERAGE(F32,T32,AA32)</f>
        <v>14.858990833333332</v>
      </c>
    </row>
    <row r="33" spans="1:40" x14ac:dyDescent="0.2">
      <c r="A33" s="2" t="s">
        <v>13</v>
      </c>
      <c r="B33" s="2" t="s">
        <v>61</v>
      </c>
      <c r="C33" s="2">
        <v>0.71</v>
      </c>
      <c r="D33" s="2">
        <v>43.4230625</v>
      </c>
      <c r="E33">
        <v>-19.940999999999999</v>
      </c>
      <c r="F33">
        <v>16.0231262</v>
      </c>
      <c r="G33">
        <v>10.618</v>
      </c>
      <c r="H33">
        <v>3.1616950993828743</v>
      </c>
      <c r="I33" s="2" t="s">
        <v>61</v>
      </c>
      <c r="J33" s="2">
        <v>0.73</v>
      </c>
      <c r="K33" s="2">
        <v>42.800956100000001</v>
      </c>
      <c r="L33">
        <v>-19.945</v>
      </c>
      <c r="M33" s="2">
        <v>16.005190299999999</v>
      </c>
      <c r="N33" s="2">
        <v>10.638999999999999</v>
      </c>
      <c r="O33">
        <v>3.1198909758250948</v>
      </c>
      <c r="P33" s="2" t="s">
        <v>63</v>
      </c>
      <c r="Q33" s="2">
        <v>0.8</v>
      </c>
      <c r="R33" s="2">
        <v>42.315405900000002</v>
      </c>
      <c r="S33">
        <v>-19.943000000000001</v>
      </c>
      <c r="T33" s="2">
        <v>15.752167</v>
      </c>
      <c r="U33" s="2">
        <v>10.586</v>
      </c>
      <c r="V33">
        <v>3.1340433065495055</v>
      </c>
      <c r="W33" s="13"/>
      <c r="X33" s="13"/>
      <c r="Y33" s="13"/>
      <c r="Z33" s="13"/>
      <c r="AA33" s="13"/>
      <c r="AB33" s="13"/>
      <c r="AC33" s="13"/>
      <c r="AD33" s="13">
        <f t="shared" ref="AD33:AD48" si="21">AVERAGE(E33,L33,S33)</f>
        <v>-19.942999999999998</v>
      </c>
      <c r="AE33" s="13">
        <f t="shared" ref="AE33:AE48" si="22">STDEV(E33,L33,S33)</f>
        <v>2.0000000000006679E-3</v>
      </c>
      <c r="AF33" s="13">
        <v>3</v>
      </c>
      <c r="AG33" s="13">
        <f t="shared" ref="AG33:AG48" si="23">AVERAGE(G33,N33,U33)</f>
        <v>10.614333333333333</v>
      </c>
      <c r="AH33" s="13">
        <f t="shared" ref="AH33:AH48" si="24">STDEV(G33,N33,U33)</f>
        <v>2.6689573494780877E-2</v>
      </c>
      <c r="AI33" s="13">
        <v>3</v>
      </c>
      <c r="AJ33" s="13">
        <f t="shared" ref="AJ33:AJ48" si="25">AVERAGE(H33,O33,V33)</f>
        <v>3.1385431272524915</v>
      </c>
      <c r="AK33" s="13">
        <f t="shared" ref="AK33:AK48" si="26">STDEV(H33,O33,V33)</f>
        <v>2.1262231218237431E-2</v>
      </c>
      <c r="AL33" s="13">
        <v>3</v>
      </c>
      <c r="AM33">
        <f t="shared" ref="AM33" si="27">AVERAGE(D33,K33,R33)</f>
        <v>42.846474833333332</v>
      </c>
      <c r="AN33">
        <f t="shared" ref="AN33" si="28">AVERAGE(F33,M33,T33)</f>
        <v>15.926827833333334</v>
      </c>
    </row>
    <row r="34" spans="1:40" x14ac:dyDescent="0.2">
      <c r="A34" s="2" t="s">
        <v>14</v>
      </c>
      <c r="B34" s="2" t="s">
        <v>61</v>
      </c>
      <c r="C34" s="2">
        <v>0.77</v>
      </c>
      <c r="D34" s="2">
        <v>41.129696799999998</v>
      </c>
      <c r="E34">
        <v>-20.074000000000002</v>
      </c>
      <c r="F34">
        <v>14.521305999999999</v>
      </c>
      <c r="G34">
        <v>10.347</v>
      </c>
      <c r="H34">
        <v>3.3044304876342854</v>
      </c>
      <c r="I34" s="2" t="s">
        <v>61</v>
      </c>
      <c r="J34" s="2">
        <v>0.77</v>
      </c>
      <c r="K34" s="2">
        <v>40.465701099999997</v>
      </c>
      <c r="L34">
        <v>-20.077000000000002</v>
      </c>
      <c r="M34" s="2">
        <v>14.567978500000001</v>
      </c>
      <c r="N34" s="2">
        <v>10.342000000000001</v>
      </c>
      <c r="O34">
        <v>3.2406681968034659</v>
      </c>
      <c r="P34" s="2" t="s">
        <v>63</v>
      </c>
      <c r="Q34" s="2">
        <v>0.76</v>
      </c>
      <c r="R34" s="2">
        <v>40.002736400000003</v>
      </c>
      <c r="S34">
        <v>-20.042000000000002</v>
      </c>
      <c r="T34" s="2">
        <v>14.3996222</v>
      </c>
      <c r="U34" s="2">
        <v>10.271000000000001</v>
      </c>
      <c r="V34">
        <v>3.2410474722964149</v>
      </c>
      <c r="AD34">
        <f t="shared" si="21"/>
        <v>-20.064333333333334</v>
      </c>
      <c r="AE34">
        <f t="shared" si="22"/>
        <v>1.9399312702602003E-2</v>
      </c>
      <c r="AF34">
        <v>3</v>
      </c>
      <c r="AG34">
        <f t="shared" si="23"/>
        <v>10.32</v>
      </c>
      <c r="AH34">
        <f t="shared" si="24"/>
        <v>4.25088226136641E-2</v>
      </c>
      <c r="AI34">
        <v>3</v>
      </c>
      <c r="AJ34">
        <f t="shared" si="25"/>
        <v>3.2620487189113887</v>
      </c>
      <c r="AK34">
        <f t="shared" si="26"/>
        <v>3.6704178270814278E-2</v>
      </c>
      <c r="AL34">
        <v>3</v>
      </c>
      <c r="AM34">
        <f t="shared" ref="AM34:AM48" si="29">AVERAGE(D34,K34,R34)</f>
        <v>40.532711433333333</v>
      </c>
      <c r="AN34">
        <f t="shared" ref="AN34:AN48" si="30">AVERAGE(F34,M34,T34)</f>
        <v>14.496302233333333</v>
      </c>
    </row>
    <row r="35" spans="1:40" x14ac:dyDescent="0.2">
      <c r="A35" s="2" t="s">
        <v>15</v>
      </c>
      <c r="B35" s="2" t="s">
        <v>61</v>
      </c>
      <c r="C35" s="2">
        <v>0.78</v>
      </c>
      <c r="D35" s="2">
        <v>43.493730399999997</v>
      </c>
      <c r="E35">
        <v>-20.033000000000001</v>
      </c>
      <c r="F35">
        <v>16.0675408</v>
      </c>
      <c r="G35">
        <v>10.14</v>
      </c>
      <c r="H35">
        <v>3.1580866106570999</v>
      </c>
      <c r="I35" s="2" t="s">
        <v>61</v>
      </c>
      <c r="J35" s="2">
        <v>0.73</v>
      </c>
      <c r="K35" s="2">
        <v>42.116068400000003</v>
      </c>
      <c r="L35">
        <v>-20.016999999999999</v>
      </c>
      <c r="M35" s="2">
        <v>15.832334100000001</v>
      </c>
      <c r="N35" s="2">
        <v>10.124000000000001</v>
      </c>
      <c r="O35">
        <v>3.1034851098381844</v>
      </c>
      <c r="P35" s="2" t="s">
        <v>63</v>
      </c>
      <c r="Q35" s="2">
        <v>0.82</v>
      </c>
      <c r="R35" s="2">
        <v>43.286802100000003</v>
      </c>
      <c r="S35">
        <v>-19.938000000000002</v>
      </c>
      <c r="T35" s="2">
        <v>16.053090300000001</v>
      </c>
      <c r="U35" s="2">
        <v>10.082000000000001</v>
      </c>
      <c r="V35">
        <v>3.1458908018891956</v>
      </c>
      <c r="AD35">
        <f t="shared" si="21"/>
        <v>-19.995999999999999</v>
      </c>
      <c r="AE35">
        <f t="shared" si="22"/>
        <v>5.0862559904117061E-2</v>
      </c>
      <c r="AF35">
        <v>3</v>
      </c>
      <c r="AG35">
        <f t="shared" si="23"/>
        <v>10.115333333333334</v>
      </c>
      <c r="AH35">
        <f t="shared" si="24"/>
        <v>2.9955522584881197E-2</v>
      </c>
      <c r="AI35">
        <v>3</v>
      </c>
      <c r="AJ35">
        <f t="shared" si="25"/>
        <v>3.1358208407948269</v>
      </c>
      <c r="AK35">
        <f t="shared" si="26"/>
        <v>2.8659798677783614E-2</v>
      </c>
      <c r="AL35">
        <v>3</v>
      </c>
      <c r="AM35">
        <f t="shared" si="29"/>
        <v>42.965533633333337</v>
      </c>
      <c r="AN35">
        <f t="shared" si="30"/>
        <v>15.984321733333333</v>
      </c>
    </row>
    <row r="36" spans="1:40" x14ac:dyDescent="0.2">
      <c r="A36" s="2" t="s">
        <v>16</v>
      </c>
      <c r="B36" s="2" t="s">
        <v>61</v>
      </c>
      <c r="C36" s="2">
        <v>0.75</v>
      </c>
      <c r="D36" s="2">
        <v>41.384744400000002</v>
      </c>
      <c r="E36">
        <v>-20.196999999999999</v>
      </c>
      <c r="F36">
        <v>15.2447772</v>
      </c>
      <c r="G36">
        <v>10.374000000000001</v>
      </c>
      <c r="H36">
        <v>3.167130694438749</v>
      </c>
      <c r="I36" s="2" t="s">
        <v>61</v>
      </c>
      <c r="J36" s="2">
        <v>0.75</v>
      </c>
      <c r="K36" s="2">
        <v>41.2440943</v>
      </c>
      <c r="L36">
        <v>-20.196999999999999</v>
      </c>
      <c r="M36" s="2">
        <v>15.432076800000001</v>
      </c>
      <c r="N36" s="2">
        <v>10.326000000000001</v>
      </c>
      <c r="O36">
        <v>3.1180579671989879</v>
      </c>
      <c r="P36" s="2" t="s">
        <v>63</v>
      </c>
      <c r="Q36" s="2">
        <v>0.78</v>
      </c>
      <c r="R36" s="2">
        <v>42.783282399999997</v>
      </c>
      <c r="S36">
        <v>-20.199000000000002</v>
      </c>
      <c r="T36" s="2">
        <v>15.8727351</v>
      </c>
      <c r="U36" s="2">
        <v>10.362</v>
      </c>
      <c r="V36">
        <v>3.1446268807615061</v>
      </c>
      <c r="AD36">
        <f t="shared" si="21"/>
        <v>-20.197666666666667</v>
      </c>
      <c r="AE36">
        <f t="shared" si="22"/>
        <v>1.1547005383806628E-3</v>
      </c>
      <c r="AF36">
        <v>3</v>
      </c>
      <c r="AG36">
        <f t="shared" si="23"/>
        <v>10.354000000000001</v>
      </c>
      <c r="AH36">
        <f t="shared" si="24"/>
        <v>2.4979991993593544E-2</v>
      </c>
      <c r="AI36">
        <v>3</v>
      </c>
      <c r="AJ36">
        <f t="shared" si="25"/>
        <v>3.1432718474664143</v>
      </c>
      <c r="AK36">
        <f t="shared" si="26"/>
        <v>2.4564409744793438E-2</v>
      </c>
      <c r="AL36">
        <v>3</v>
      </c>
      <c r="AM36">
        <f t="shared" si="29"/>
        <v>41.804040366666669</v>
      </c>
      <c r="AN36">
        <f t="shared" si="30"/>
        <v>15.5165297</v>
      </c>
    </row>
    <row r="37" spans="1:40" x14ac:dyDescent="0.2">
      <c r="A37" s="2" t="s">
        <v>17</v>
      </c>
      <c r="B37" s="2" t="s">
        <v>61</v>
      </c>
      <c r="C37" s="2">
        <v>0.8</v>
      </c>
      <c r="D37" s="2">
        <v>40.547316000000002</v>
      </c>
      <c r="E37">
        <v>-19.475999999999999</v>
      </c>
      <c r="F37">
        <v>14.898120199999999</v>
      </c>
      <c r="G37">
        <v>11.212999999999999</v>
      </c>
      <c r="H37">
        <v>3.1752463643030624</v>
      </c>
      <c r="I37" s="2" t="s">
        <v>61</v>
      </c>
      <c r="J37" s="2">
        <v>0.87</v>
      </c>
      <c r="K37" s="2">
        <v>42.230332300000001</v>
      </c>
      <c r="L37">
        <v>-19.455000000000002</v>
      </c>
      <c r="M37" s="2">
        <v>15.6640213</v>
      </c>
      <c r="N37" s="2">
        <v>11.287000000000001</v>
      </c>
      <c r="O37">
        <v>3.1453430810047909</v>
      </c>
      <c r="P37" s="2" t="s">
        <v>63</v>
      </c>
      <c r="Q37" s="2">
        <v>0.79</v>
      </c>
      <c r="R37" s="2">
        <v>42.817995400000001</v>
      </c>
      <c r="S37">
        <v>-19.503</v>
      </c>
      <c r="T37" s="2">
        <v>15.7756311</v>
      </c>
      <c r="U37" s="2">
        <v>11.193</v>
      </c>
      <c r="V37">
        <v>3.1665502096246834</v>
      </c>
      <c r="AD37">
        <f t="shared" si="21"/>
        <v>-19.477999999999998</v>
      </c>
      <c r="AE37">
        <f t="shared" si="22"/>
        <v>2.4062418831031142E-2</v>
      </c>
      <c r="AF37">
        <v>3</v>
      </c>
      <c r="AG37">
        <f t="shared" si="23"/>
        <v>11.231</v>
      </c>
      <c r="AH37">
        <f t="shared" si="24"/>
        <v>4.9517673612560542E-2</v>
      </c>
      <c r="AI37">
        <v>3</v>
      </c>
      <c r="AJ37">
        <f t="shared" si="25"/>
        <v>3.1623798849775118</v>
      </c>
      <c r="AK37">
        <f t="shared" si="26"/>
        <v>1.538165445429306E-2</v>
      </c>
      <c r="AL37">
        <v>3</v>
      </c>
      <c r="AM37">
        <f t="shared" si="29"/>
        <v>41.865214566666673</v>
      </c>
      <c r="AN37">
        <f t="shared" si="30"/>
        <v>15.4459242</v>
      </c>
    </row>
    <row r="38" spans="1:40" x14ac:dyDescent="0.2">
      <c r="A38" s="2" t="s">
        <v>18</v>
      </c>
      <c r="B38" s="2" t="s">
        <v>61</v>
      </c>
      <c r="C38" s="2">
        <v>0.77</v>
      </c>
      <c r="D38" s="2">
        <v>40.091790500000002</v>
      </c>
      <c r="E38">
        <v>-19.837</v>
      </c>
      <c r="F38">
        <v>14.8111198</v>
      </c>
      <c r="G38">
        <v>10.246</v>
      </c>
      <c r="H38">
        <v>3.1580161537369604</v>
      </c>
      <c r="I38" s="2" t="s">
        <v>61</v>
      </c>
      <c r="J38" s="2">
        <v>0.87</v>
      </c>
      <c r="K38" s="2">
        <v>41.457553099999998</v>
      </c>
      <c r="L38">
        <v>-19.786000000000001</v>
      </c>
      <c r="M38" s="2">
        <v>15.583398000000001</v>
      </c>
      <c r="N38" s="2">
        <v>10.228999999999999</v>
      </c>
      <c r="O38">
        <v>3.1037611490981192</v>
      </c>
      <c r="P38" s="2" t="s">
        <v>63</v>
      </c>
      <c r="Q38" s="2">
        <v>0.85</v>
      </c>
      <c r="R38" s="2">
        <v>42.483048099999998</v>
      </c>
      <c r="S38">
        <v>-19.728999999999999</v>
      </c>
      <c r="T38" s="2">
        <v>15.7653543</v>
      </c>
      <c r="U38" s="2">
        <v>10.247</v>
      </c>
      <c r="V38">
        <v>3.1438276091687114</v>
      </c>
      <c r="AD38">
        <f t="shared" si="21"/>
        <v>-19.784000000000002</v>
      </c>
      <c r="AE38">
        <f t="shared" si="22"/>
        <v>5.4027770636960702E-2</v>
      </c>
      <c r="AF38">
        <v>3</v>
      </c>
      <c r="AG38">
        <f t="shared" si="23"/>
        <v>10.240666666666668</v>
      </c>
      <c r="AH38">
        <f t="shared" si="24"/>
        <v>1.0115993936996219E-2</v>
      </c>
      <c r="AI38">
        <v>3</v>
      </c>
      <c r="AJ38">
        <f t="shared" si="25"/>
        <v>3.1352016373345974</v>
      </c>
      <c r="AK38">
        <f t="shared" si="26"/>
        <v>2.8137287087641776E-2</v>
      </c>
      <c r="AL38">
        <v>3</v>
      </c>
      <c r="AM38">
        <f t="shared" si="29"/>
        <v>41.344130566666671</v>
      </c>
      <c r="AN38">
        <f t="shared" si="30"/>
        <v>15.386624033333334</v>
      </c>
    </row>
    <row r="39" spans="1:40" x14ac:dyDescent="0.2">
      <c r="A39" s="2" t="s">
        <v>19</v>
      </c>
      <c r="B39" s="2" t="s">
        <v>61</v>
      </c>
      <c r="C39" s="2">
        <v>0.76</v>
      </c>
      <c r="D39" s="2">
        <v>45.264224900000002</v>
      </c>
      <c r="E39">
        <v>-19.995000000000001</v>
      </c>
      <c r="F39">
        <v>16.591854699999999</v>
      </c>
      <c r="G39">
        <v>12.036</v>
      </c>
      <c r="H39">
        <v>3.1827823554489867</v>
      </c>
      <c r="I39" s="2" t="s">
        <v>61</v>
      </c>
      <c r="J39" s="2">
        <v>0.82</v>
      </c>
      <c r="K39" s="2">
        <v>41.487333999999997</v>
      </c>
      <c r="L39">
        <v>-20.055</v>
      </c>
      <c r="M39" s="2">
        <v>15.7871446</v>
      </c>
      <c r="N39" s="2">
        <v>11.928000000000001</v>
      </c>
      <c r="O39">
        <v>3.0659052598192242</v>
      </c>
      <c r="P39" s="2" t="s">
        <v>63</v>
      </c>
      <c r="Q39" s="2">
        <v>0.84</v>
      </c>
      <c r="R39" s="2">
        <v>42.755586899999997</v>
      </c>
      <c r="S39">
        <v>-20.079000000000001</v>
      </c>
      <c r="T39" s="2">
        <v>15.8050446</v>
      </c>
      <c r="U39" s="2">
        <v>12.007</v>
      </c>
      <c r="V39">
        <v>3.1560504454381606</v>
      </c>
      <c r="AD39">
        <f t="shared" si="21"/>
        <v>-20.042999999999999</v>
      </c>
      <c r="AE39">
        <f t="shared" si="22"/>
        <v>4.3266615305567538E-2</v>
      </c>
      <c r="AF39">
        <v>3</v>
      </c>
      <c r="AG39">
        <f t="shared" si="23"/>
        <v>11.990333333333332</v>
      </c>
      <c r="AH39">
        <f t="shared" si="24"/>
        <v>5.589573627150158E-2</v>
      </c>
      <c r="AI39">
        <v>3</v>
      </c>
      <c r="AJ39">
        <f t="shared" si="25"/>
        <v>3.134912686902124</v>
      </c>
      <c r="AK39">
        <f t="shared" si="26"/>
        <v>6.1238611166959077E-2</v>
      </c>
      <c r="AL39">
        <v>3</v>
      </c>
      <c r="AM39">
        <f t="shared" si="29"/>
        <v>43.169048599999996</v>
      </c>
      <c r="AN39">
        <f t="shared" si="30"/>
        <v>16.061347966666666</v>
      </c>
    </row>
    <row r="40" spans="1:40" x14ac:dyDescent="0.2">
      <c r="A40" s="2" t="s">
        <v>20</v>
      </c>
      <c r="B40" s="2" t="s">
        <v>61</v>
      </c>
      <c r="C40" s="2">
        <v>0.7</v>
      </c>
      <c r="D40" s="2">
        <v>40.226861</v>
      </c>
      <c r="E40">
        <v>-20.43</v>
      </c>
      <c r="F40">
        <v>14.5768684</v>
      </c>
      <c r="G40">
        <v>10.747999999999999</v>
      </c>
      <c r="H40">
        <v>3.2195761493829043</v>
      </c>
      <c r="I40" s="2" t="s">
        <v>62</v>
      </c>
      <c r="J40" s="2">
        <v>0.8</v>
      </c>
      <c r="K40" s="2">
        <v>38.698274400000003</v>
      </c>
      <c r="L40">
        <v>-20.395</v>
      </c>
      <c r="M40" s="2">
        <v>14.43482</v>
      </c>
      <c r="N40" s="2">
        <v>10.728</v>
      </c>
      <c r="O40">
        <v>3.1277138751989981</v>
      </c>
      <c r="P40" s="2" t="s">
        <v>63</v>
      </c>
      <c r="Q40" s="2">
        <v>0.84</v>
      </c>
      <c r="R40" s="2">
        <v>40.504296400000001</v>
      </c>
      <c r="S40">
        <v>-20.371000000000002</v>
      </c>
      <c r="T40" s="2">
        <v>14.8490257</v>
      </c>
      <c r="U40" s="2">
        <v>10.706</v>
      </c>
      <c r="V40">
        <v>3.1823645147753141</v>
      </c>
      <c r="AD40">
        <f t="shared" si="21"/>
        <v>-20.398666666666667</v>
      </c>
      <c r="AE40">
        <f t="shared" si="22"/>
        <v>2.9670411748630398E-2</v>
      </c>
      <c r="AF40">
        <v>3</v>
      </c>
      <c r="AG40">
        <f t="shared" si="23"/>
        <v>10.727333333333334</v>
      </c>
      <c r="AH40">
        <f t="shared" si="24"/>
        <v>2.1007935008784888E-2</v>
      </c>
      <c r="AI40">
        <v>3</v>
      </c>
      <c r="AJ40">
        <f t="shared" si="25"/>
        <v>3.176551513119072</v>
      </c>
      <c r="AK40">
        <f t="shared" si="26"/>
        <v>4.6206196508167506E-2</v>
      </c>
      <c r="AL40">
        <v>3</v>
      </c>
      <c r="AM40">
        <f t="shared" si="29"/>
        <v>39.809810599999999</v>
      </c>
      <c r="AN40">
        <f t="shared" si="30"/>
        <v>14.620238033333335</v>
      </c>
    </row>
    <row r="41" spans="1:40" x14ac:dyDescent="0.2">
      <c r="A41" s="2" t="s">
        <v>21</v>
      </c>
      <c r="B41" s="2" t="s">
        <v>61</v>
      </c>
      <c r="C41" s="2">
        <v>0.8</v>
      </c>
      <c r="D41" s="2">
        <v>34.2877273</v>
      </c>
      <c r="E41">
        <v>-19.624000000000002</v>
      </c>
      <c r="F41">
        <v>12.590845699999999</v>
      </c>
      <c r="G41">
        <v>9.2420000000000009</v>
      </c>
      <c r="H41">
        <v>3.1770978272465586</v>
      </c>
      <c r="I41" s="2" t="s">
        <v>62</v>
      </c>
      <c r="J41" s="2">
        <v>0.8</v>
      </c>
      <c r="K41" s="2">
        <v>35.717596899999997</v>
      </c>
      <c r="L41">
        <v>-19.579000000000001</v>
      </c>
      <c r="M41" s="2">
        <v>13.348168599999999</v>
      </c>
      <c r="N41" s="2">
        <v>9.2769999999999992</v>
      </c>
      <c r="O41">
        <v>3.1218162555023965</v>
      </c>
      <c r="P41" s="2" t="s">
        <v>63</v>
      </c>
      <c r="Q41" s="2">
        <v>0.87</v>
      </c>
      <c r="R41" s="2">
        <v>36.2093858</v>
      </c>
      <c r="S41">
        <v>-19.559000000000001</v>
      </c>
      <c r="T41" s="2">
        <v>13.3540256</v>
      </c>
      <c r="U41" s="2">
        <v>9.2810000000000006</v>
      </c>
      <c r="V41">
        <v>3.1634118953114285</v>
      </c>
      <c r="AD41">
        <f t="shared" si="21"/>
        <v>-19.587333333333333</v>
      </c>
      <c r="AE41">
        <f t="shared" si="22"/>
        <v>3.3291640592397725E-2</v>
      </c>
      <c r="AF41">
        <v>3</v>
      </c>
      <c r="AG41">
        <f t="shared" si="23"/>
        <v>9.2666666666666657</v>
      </c>
      <c r="AH41">
        <f t="shared" si="24"/>
        <v>2.1455380055671634E-2</v>
      </c>
      <c r="AI41">
        <v>3</v>
      </c>
      <c r="AJ41">
        <f t="shared" si="25"/>
        <v>3.1541086593534615</v>
      </c>
      <c r="AK41">
        <f t="shared" si="26"/>
        <v>2.8791069676089645E-2</v>
      </c>
      <c r="AL41">
        <v>3</v>
      </c>
      <c r="AM41">
        <f t="shared" si="29"/>
        <v>35.40490333333333</v>
      </c>
      <c r="AN41">
        <f t="shared" si="30"/>
        <v>13.097679966666666</v>
      </c>
    </row>
    <row r="42" spans="1:40" x14ac:dyDescent="0.2">
      <c r="A42" s="2" t="s">
        <v>22</v>
      </c>
      <c r="B42" s="2" t="s">
        <v>61</v>
      </c>
      <c r="C42" s="2">
        <v>0.77</v>
      </c>
      <c r="D42" s="2">
        <v>36.689723200000003</v>
      </c>
      <c r="E42">
        <v>-21.103999999999999</v>
      </c>
      <c r="F42">
        <v>13.409936399999999</v>
      </c>
      <c r="G42">
        <v>5.2220000000000004</v>
      </c>
      <c r="H42">
        <v>3.1920119372577096</v>
      </c>
      <c r="I42" s="2" t="s">
        <v>62</v>
      </c>
      <c r="J42" s="2">
        <v>0.82</v>
      </c>
      <c r="K42" s="2">
        <v>35.672402400000003</v>
      </c>
      <c r="L42">
        <v>-21.068999999999999</v>
      </c>
      <c r="M42" s="2">
        <v>13.241964599999999</v>
      </c>
      <c r="N42" s="2">
        <v>5.2240000000000002</v>
      </c>
      <c r="O42">
        <v>3.1428722290950701</v>
      </c>
      <c r="P42" s="2" t="s">
        <v>63</v>
      </c>
      <c r="Q42" s="2">
        <v>0.71</v>
      </c>
      <c r="R42" s="2">
        <v>36.486002499999998</v>
      </c>
      <c r="S42">
        <v>-21.114000000000001</v>
      </c>
      <c r="T42" s="2">
        <v>13.357840100000001</v>
      </c>
      <c r="U42" s="2">
        <v>5.1609999999999996</v>
      </c>
      <c r="V42">
        <v>3.1866680988842395</v>
      </c>
      <c r="AD42">
        <f t="shared" si="21"/>
        <v>-21.09566666666667</v>
      </c>
      <c r="AE42">
        <f t="shared" si="22"/>
        <v>2.3629078131263727E-2</v>
      </c>
      <c r="AF42">
        <v>3</v>
      </c>
      <c r="AG42">
        <f t="shared" si="23"/>
        <v>5.2023333333333337</v>
      </c>
      <c r="AH42">
        <f t="shared" si="24"/>
        <v>3.5809682117178353E-2</v>
      </c>
      <c r="AI42">
        <v>3</v>
      </c>
      <c r="AJ42">
        <f t="shared" si="25"/>
        <v>3.1738507550790067</v>
      </c>
      <c r="AK42">
        <f t="shared" si="26"/>
        <v>2.6960915345060232E-2</v>
      </c>
      <c r="AL42">
        <v>3</v>
      </c>
      <c r="AM42">
        <f t="shared" si="29"/>
        <v>36.282709366666673</v>
      </c>
      <c r="AN42">
        <f t="shared" si="30"/>
        <v>13.336580366666666</v>
      </c>
    </row>
    <row r="43" spans="1:40" x14ac:dyDescent="0.2">
      <c r="A43" s="2" t="s">
        <v>23</v>
      </c>
      <c r="B43" s="2" t="s">
        <v>61</v>
      </c>
      <c r="C43" s="2">
        <v>0.78</v>
      </c>
      <c r="D43" s="2">
        <v>30.7248479</v>
      </c>
      <c r="E43">
        <v>-20.483000000000001</v>
      </c>
      <c r="F43">
        <v>11.1913743</v>
      </c>
      <c r="G43">
        <v>8.4169999999999998</v>
      </c>
      <c r="H43">
        <v>3.2029717640069761</v>
      </c>
      <c r="I43" s="2" t="s">
        <v>62</v>
      </c>
      <c r="J43" s="2">
        <v>0.75</v>
      </c>
      <c r="K43" s="2">
        <v>28.067267999999999</v>
      </c>
      <c r="L43">
        <v>-20.353999999999999</v>
      </c>
      <c r="M43" s="2">
        <v>10.4270171</v>
      </c>
      <c r="N43" s="2">
        <v>8.3249999999999993</v>
      </c>
      <c r="O43">
        <v>3.1404135704352107</v>
      </c>
      <c r="P43" s="2" t="s">
        <v>63</v>
      </c>
      <c r="Q43" s="2">
        <v>0.85</v>
      </c>
      <c r="R43" s="2">
        <v>28.702940699999999</v>
      </c>
      <c r="S43">
        <v>-20.313000000000002</v>
      </c>
      <c r="T43" s="2">
        <v>10.478627599999999</v>
      </c>
      <c r="U43" s="2">
        <v>8.3620000000000001</v>
      </c>
      <c r="V43">
        <v>3.1957204157155088</v>
      </c>
      <c r="AD43">
        <f t="shared" si="21"/>
        <v>-20.383333333333336</v>
      </c>
      <c r="AE43">
        <f t="shared" si="22"/>
        <v>8.8714899162053065E-2</v>
      </c>
      <c r="AF43">
        <v>3</v>
      </c>
      <c r="AG43">
        <f t="shared" si="23"/>
        <v>8.3680000000000003</v>
      </c>
      <c r="AH43">
        <f t="shared" si="24"/>
        <v>4.6292547996411054E-2</v>
      </c>
      <c r="AI43">
        <v>3</v>
      </c>
      <c r="AJ43">
        <f t="shared" si="25"/>
        <v>3.1797019167192317</v>
      </c>
      <c r="AK43">
        <f t="shared" si="26"/>
        <v>3.421733666302669E-2</v>
      </c>
      <c r="AL43">
        <v>3</v>
      </c>
      <c r="AM43">
        <f t="shared" si="29"/>
        <v>29.165018866666667</v>
      </c>
      <c r="AN43">
        <f t="shared" si="30"/>
        <v>10.699006333333335</v>
      </c>
    </row>
    <row r="44" spans="1:40" x14ac:dyDescent="0.2">
      <c r="A44" s="2" t="s">
        <v>24</v>
      </c>
      <c r="B44" s="2" t="s">
        <v>61</v>
      </c>
      <c r="C44" s="2">
        <v>0.82</v>
      </c>
      <c r="D44" s="2">
        <v>24.560232899999999</v>
      </c>
      <c r="E44">
        <v>-21.440999999999999</v>
      </c>
      <c r="F44">
        <v>8.9798788999999992</v>
      </c>
      <c r="G44">
        <v>7.0830000000000002</v>
      </c>
      <c r="H44">
        <v>3.190867646333182</v>
      </c>
      <c r="I44" s="2" t="s">
        <v>62</v>
      </c>
      <c r="J44" s="2">
        <v>0.78</v>
      </c>
      <c r="K44" s="2">
        <v>25.4920303</v>
      </c>
      <c r="L44">
        <v>-21.464000000000002</v>
      </c>
      <c r="M44" s="2">
        <v>9.4498429999999995</v>
      </c>
      <c r="N44" s="2">
        <v>7.1020000000000003</v>
      </c>
      <c r="O44">
        <v>3.1472165216572034</v>
      </c>
      <c r="P44" s="2" t="s">
        <v>63</v>
      </c>
      <c r="Q44" s="2">
        <v>0.89</v>
      </c>
      <c r="R44" s="2">
        <v>26.173480699999999</v>
      </c>
      <c r="S44">
        <v>-21.438000000000002</v>
      </c>
      <c r="T44" s="2">
        <v>9.5652443999999992</v>
      </c>
      <c r="U44" s="2">
        <v>7.149</v>
      </c>
      <c r="V44">
        <v>3.192362495550384</v>
      </c>
      <c r="AD44">
        <f t="shared" si="21"/>
        <v>-21.447666666666667</v>
      </c>
      <c r="AE44">
        <f t="shared" si="22"/>
        <v>1.4224392195568604E-2</v>
      </c>
      <c r="AF44">
        <v>3</v>
      </c>
      <c r="AG44">
        <f t="shared" si="23"/>
        <v>7.1113333333333335</v>
      </c>
      <c r="AH44">
        <f t="shared" si="24"/>
        <v>3.3975481355432276E-2</v>
      </c>
      <c r="AI44">
        <v>3</v>
      </c>
      <c r="AJ44">
        <f t="shared" si="25"/>
        <v>3.1768155545135897</v>
      </c>
      <c r="AK44">
        <f t="shared" si="26"/>
        <v>2.5644408807196584E-2</v>
      </c>
      <c r="AL44">
        <v>3</v>
      </c>
      <c r="AM44">
        <f t="shared" si="29"/>
        <v>25.408581299999998</v>
      </c>
      <c r="AN44">
        <f t="shared" si="30"/>
        <v>9.3316554333333315</v>
      </c>
    </row>
    <row r="45" spans="1:40" x14ac:dyDescent="0.2">
      <c r="A45" s="2" t="s">
        <v>25</v>
      </c>
      <c r="B45" s="2" t="s">
        <v>61</v>
      </c>
      <c r="C45" s="2">
        <v>0.81</v>
      </c>
      <c r="D45" s="2">
        <v>42.233489200000001</v>
      </c>
      <c r="E45">
        <v>-21.285</v>
      </c>
      <c r="F45">
        <v>15.4631229</v>
      </c>
      <c r="G45">
        <v>6.0330000000000004</v>
      </c>
      <c r="H45">
        <v>3.1864458677145135</v>
      </c>
      <c r="I45" s="2" t="s">
        <v>62</v>
      </c>
      <c r="J45" s="2">
        <v>0.85</v>
      </c>
      <c r="K45" s="2">
        <v>40.863484999999997</v>
      </c>
      <c r="L45">
        <v>-21.259</v>
      </c>
      <c r="M45" s="2">
        <v>15.2203693</v>
      </c>
      <c r="N45" s="2">
        <v>6.03</v>
      </c>
      <c r="O45">
        <v>3.1322542110284624</v>
      </c>
      <c r="P45" s="2" t="s">
        <v>63</v>
      </c>
      <c r="Q45" s="2">
        <v>0.74</v>
      </c>
      <c r="R45" s="2">
        <v>43.621158200000004</v>
      </c>
      <c r="S45">
        <v>-21.257000000000001</v>
      </c>
      <c r="T45" s="2">
        <v>16.007685500000001</v>
      </c>
      <c r="U45" s="2">
        <v>5.931</v>
      </c>
      <c r="V45">
        <v>3.1791823517105793</v>
      </c>
      <c r="AD45">
        <f t="shared" si="21"/>
        <v>-21.266999999999999</v>
      </c>
      <c r="AE45">
        <f t="shared" si="22"/>
        <v>1.5620499351812839E-2</v>
      </c>
      <c r="AF45">
        <v>3</v>
      </c>
      <c r="AG45">
        <f t="shared" si="23"/>
        <v>5.9980000000000002</v>
      </c>
      <c r="AH45">
        <f t="shared" si="24"/>
        <v>5.8043087443725952E-2</v>
      </c>
      <c r="AI45">
        <v>3</v>
      </c>
      <c r="AJ45">
        <f t="shared" si="25"/>
        <v>3.1659608101511854</v>
      </c>
      <c r="AK45">
        <f t="shared" si="26"/>
        <v>2.9415825409119505E-2</v>
      </c>
      <c r="AL45">
        <v>3</v>
      </c>
      <c r="AM45">
        <f t="shared" si="29"/>
        <v>42.239377466666667</v>
      </c>
      <c r="AN45">
        <f t="shared" si="30"/>
        <v>15.5637259</v>
      </c>
    </row>
    <row r="46" spans="1:40" x14ac:dyDescent="0.2">
      <c r="A46" s="2" t="s">
        <v>26</v>
      </c>
      <c r="B46" s="2" t="s">
        <v>61</v>
      </c>
      <c r="C46" s="2">
        <v>0.82</v>
      </c>
      <c r="D46" s="2">
        <v>34.551611399999999</v>
      </c>
      <c r="E46">
        <v>-22.305</v>
      </c>
      <c r="F46">
        <v>12.7868543</v>
      </c>
      <c r="G46">
        <v>6.1070000000000002</v>
      </c>
      <c r="H46">
        <v>3.1524730284914564</v>
      </c>
      <c r="I46" s="2" t="s">
        <v>62</v>
      </c>
      <c r="J46" s="2">
        <v>0.78</v>
      </c>
      <c r="K46" s="2">
        <v>35.572767900000002</v>
      </c>
      <c r="L46">
        <v>-22.298999999999999</v>
      </c>
      <c r="M46" s="2">
        <v>13.344598100000001</v>
      </c>
      <c r="N46" s="2">
        <v>6.0990000000000002</v>
      </c>
      <c r="O46">
        <v>3.1099896931328344</v>
      </c>
      <c r="P46" s="2" t="s">
        <v>63</v>
      </c>
      <c r="Q46" s="2">
        <v>0.82</v>
      </c>
      <c r="R46" s="2">
        <v>35.289916099999999</v>
      </c>
      <c r="S46">
        <v>-22.272000000000002</v>
      </c>
      <c r="T46" s="2">
        <v>13.0809271</v>
      </c>
      <c r="U46" s="2">
        <v>6.0469999999999997</v>
      </c>
      <c r="V46">
        <v>3.1474503656039281</v>
      </c>
      <c r="AD46">
        <f t="shared" si="21"/>
        <v>-22.292000000000002</v>
      </c>
      <c r="AE46">
        <f t="shared" si="22"/>
        <v>1.757839583124559E-2</v>
      </c>
      <c r="AF46">
        <v>3</v>
      </c>
      <c r="AG46">
        <f t="shared" si="23"/>
        <v>6.0843333333333334</v>
      </c>
      <c r="AH46">
        <f t="shared" si="24"/>
        <v>3.2578111260988592E-2</v>
      </c>
      <c r="AI46">
        <v>3</v>
      </c>
      <c r="AJ46">
        <f t="shared" si="25"/>
        <v>3.1366376957427398</v>
      </c>
      <c r="AK46">
        <f t="shared" si="26"/>
        <v>2.3214086627381589E-2</v>
      </c>
      <c r="AL46">
        <v>3</v>
      </c>
      <c r="AM46">
        <f t="shared" si="29"/>
        <v>35.138098466666669</v>
      </c>
      <c r="AN46">
        <f t="shared" si="30"/>
        <v>13.070793166666666</v>
      </c>
    </row>
    <row r="47" spans="1:40" x14ac:dyDescent="0.2">
      <c r="A47" s="2" t="s">
        <v>27</v>
      </c>
      <c r="B47" s="2" t="s">
        <v>61</v>
      </c>
      <c r="C47" s="2">
        <v>0.84</v>
      </c>
      <c r="D47" s="2">
        <v>33.931940500000003</v>
      </c>
      <c r="E47">
        <v>-21.307000000000002</v>
      </c>
      <c r="F47">
        <v>12.160559299999999</v>
      </c>
      <c r="G47">
        <v>5.7910000000000004</v>
      </c>
      <c r="H47">
        <v>3.2553818405923711</v>
      </c>
      <c r="I47" s="2" t="s">
        <v>62</v>
      </c>
      <c r="J47" s="2">
        <v>0.89</v>
      </c>
      <c r="K47" s="2">
        <v>32.5356454</v>
      </c>
      <c r="L47">
        <v>-21.295999999999999</v>
      </c>
      <c r="M47" s="2">
        <v>11.890294300000001</v>
      </c>
      <c r="N47" s="2">
        <v>5.8040000000000003</v>
      </c>
      <c r="O47">
        <v>3.1923728722733689</v>
      </c>
      <c r="P47" s="2" t="s">
        <v>63</v>
      </c>
      <c r="Q47" s="2">
        <v>0.88</v>
      </c>
      <c r="R47" s="2">
        <v>32.284833800000001</v>
      </c>
      <c r="S47">
        <v>-21.318999999999999</v>
      </c>
      <c r="T47" s="2">
        <v>11.559358599999999</v>
      </c>
      <c r="U47" s="2">
        <v>5.7569999999999997</v>
      </c>
      <c r="V47">
        <v>3.258454100847199</v>
      </c>
      <c r="AD47">
        <f t="shared" si="21"/>
        <v>-21.307333333333332</v>
      </c>
      <c r="AE47">
        <f t="shared" si="22"/>
        <v>1.1503622617824732E-2</v>
      </c>
      <c r="AF47">
        <v>3</v>
      </c>
      <c r="AG47">
        <f t="shared" si="23"/>
        <v>5.7839999999999998</v>
      </c>
      <c r="AH47">
        <f t="shared" si="24"/>
        <v>2.426932219902354E-2</v>
      </c>
      <c r="AI47">
        <v>3</v>
      </c>
      <c r="AJ47">
        <f t="shared" si="25"/>
        <v>3.235402937904313</v>
      </c>
      <c r="AK47">
        <f t="shared" si="26"/>
        <v>3.7296777433457558E-2</v>
      </c>
      <c r="AL47">
        <v>3</v>
      </c>
      <c r="AM47">
        <f t="shared" si="29"/>
        <v>32.917473233333332</v>
      </c>
      <c r="AN47">
        <f t="shared" si="30"/>
        <v>11.870070733333334</v>
      </c>
    </row>
    <row r="48" spans="1:40" x14ac:dyDescent="0.2">
      <c r="A48" s="2" t="s">
        <v>28</v>
      </c>
      <c r="B48" s="2" t="s">
        <v>61</v>
      </c>
      <c r="C48" s="2">
        <v>0.88</v>
      </c>
      <c r="D48" s="2">
        <v>40.473206400000002</v>
      </c>
      <c r="E48">
        <v>-22.259</v>
      </c>
      <c r="F48">
        <v>14.359549299999999</v>
      </c>
      <c r="G48">
        <v>7.0289999999999999</v>
      </c>
      <c r="H48">
        <v>3.2883163540515863</v>
      </c>
      <c r="I48" s="2" t="s">
        <v>62</v>
      </c>
      <c r="J48" s="2">
        <v>0.71</v>
      </c>
      <c r="K48" s="2">
        <v>40.074377300000002</v>
      </c>
      <c r="L48">
        <v>-22.289000000000001</v>
      </c>
      <c r="M48" s="2">
        <v>14.4564611</v>
      </c>
      <c r="N48" s="2">
        <v>6.9969999999999999</v>
      </c>
      <c r="O48">
        <v>3.2340861196889561</v>
      </c>
      <c r="P48" s="2" t="s">
        <v>63</v>
      </c>
      <c r="Q48" s="2">
        <v>0.79</v>
      </c>
      <c r="R48" s="2">
        <v>39.226205200000003</v>
      </c>
      <c r="S48">
        <v>-22.288</v>
      </c>
      <c r="T48" s="2">
        <v>14.0324268</v>
      </c>
      <c r="U48" s="2">
        <v>6.9669999999999996</v>
      </c>
      <c r="V48">
        <v>3.2612966181064755</v>
      </c>
      <c r="AD48">
        <f t="shared" si="21"/>
        <v>-22.278666666666666</v>
      </c>
      <c r="AE48">
        <f t="shared" si="22"/>
        <v>1.7039170558843065E-2</v>
      </c>
      <c r="AF48">
        <v>3</v>
      </c>
      <c r="AG48">
        <f t="shared" si="23"/>
        <v>6.9976666666666665</v>
      </c>
      <c r="AH48">
        <f t="shared" si="24"/>
        <v>3.1005375877956098E-2</v>
      </c>
      <c r="AI48">
        <v>3</v>
      </c>
      <c r="AJ48">
        <f t="shared" si="25"/>
        <v>3.2612330306156725</v>
      </c>
      <c r="AK48">
        <f t="shared" si="26"/>
        <v>2.7115173100741751E-2</v>
      </c>
      <c r="AL48">
        <v>3</v>
      </c>
      <c r="AM48">
        <f t="shared" si="29"/>
        <v>39.924596299999997</v>
      </c>
      <c r="AN48">
        <f t="shared" si="30"/>
        <v>14.282812399999999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D734-46D1-CF4D-B9CD-3E176F759111}">
  <dimension ref="A1:F25"/>
  <sheetViews>
    <sheetView topLeftCell="A2" workbookViewId="0">
      <selection activeCell="B25" sqref="B25:C25"/>
    </sheetView>
  </sheetViews>
  <sheetFormatPr baseColWidth="10" defaultRowHeight="16" x14ac:dyDescent="0.2"/>
  <cols>
    <col min="1" max="1" width="14.1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104</v>
      </c>
      <c r="E1" s="1" t="s">
        <v>105</v>
      </c>
      <c r="F1" s="1" t="s">
        <v>106</v>
      </c>
    </row>
    <row r="2" spans="1:6" x14ac:dyDescent="0.2">
      <c r="A2" s="2" t="s">
        <v>29</v>
      </c>
      <c r="B2" s="5">
        <v>-20.57</v>
      </c>
      <c r="C2" s="5">
        <v>9.9223333333333326</v>
      </c>
      <c r="D2" s="17">
        <v>3.2116609399999998</v>
      </c>
      <c r="E2" s="5">
        <v>32.456978499999998</v>
      </c>
      <c r="F2" s="5">
        <v>11.794230633333333</v>
      </c>
    </row>
    <row r="3" spans="1:6" x14ac:dyDescent="0.2">
      <c r="A3" s="2" t="s">
        <v>30</v>
      </c>
      <c r="B3" s="5">
        <v>-19.75</v>
      </c>
      <c r="C3" s="5">
        <v>9.9106666666666658</v>
      </c>
      <c r="D3" s="17">
        <v>3.1787257100000001</v>
      </c>
      <c r="E3" s="5">
        <v>43.348128366666664</v>
      </c>
      <c r="F3" s="5">
        <v>15.910380433333332</v>
      </c>
    </row>
    <row r="4" spans="1:6" x14ac:dyDescent="0.2">
      <c r="A4" s="2" t="s">
        <v>31</v>
      </c>
      <c r="B4" s="5">
        <v>-20.507333333333332</v>
      </c>
      <c r="C4" s="5">
        <v>10.267333333333333</v>
      </c>
      <c r="D4" s="17">
        <v>3.2490279700000002</v>
      </c>
      <c r="E4" s="5">
        <v>28.673023966666666</v>
      </c>
      <c r="F4" s="5">
        <v>10.294149933333332</v>
      </c>
    </row>
    <row r="5" spans="1:6" x14ac:dyDescent="0.2">
      <c r="A5" s="2" t="s">
        <v>32</v>
      </c>
      <c r="B5" s="5">
        <v>-20.631333333333334</v>
      </c>
      <c r="C5" s="5">
        <v>10.832333333333333</v>
      </c>
      <c r="D5" s="17">
        <v>3.2306109099999998</v>
      </c>
      <c r="E5" s="5">
        <v>45.957139233333329</v>
      </c>
      <c r="F5" s="5">
        <v>16.603765966666668</v>
      </c>
    </row>
    <row r="6" spans="1:6" x14ac:dyDescent="0.2">
      <c r="A6" s="2" t="s">
        <v>33</v>
      </c>
      <c r="B6" s="5">
        <v>-19.956333333333337</v>
      </c>
      <c r="C6" s="5">
        <v>10.718333333333334</v>
      </c>
      <c r="D6" s="17">
        <v>3.1780909899999998</v>
      </c>
      <c r="E6" s="5">
        <v>40.121667733333332</v>
      </c>
      <c r="F6" s="5">
        <v>14.7354039</v>
      </c>
    </row>
    <row r="7" spans="1:6" x14ac:dyDescent="0.2">
      <c r="A7" s="2" t="s">
        <v>34</v>
      </c>
      <c r="B7" s="5">
        <v>-20.425666666666668</v>
      </c>
      <c r="C7" s="5">
        <v>10.286666666666667</v>
      </c>
      <c r="D7" s="17">
        <v>3.2117120799999999</v>
      </c>
      <c r="E7" s="5">
        <v>44.828950633333335</v>
      </c>
      <c r="F7" s="5">
        <v>16.289035366666667</v>
      </c>
    </row>
    <row r="8" spans="1:6" x14ac:dyDescent="0.2">
      <c r="A8" s="12" t="s">
        <v>35</v>
      </c>
      <c r="B8" s="5">
        <v>-20.478999999999999</v>
      </c>
      <c r="C8" s="5">
        <v>9.6323333333333334</v>
      </c>
      <c r="D8" s="17">
        <v>3.2939192500000001</v>
      </c>
      <c r="E8" s="5">
        <v>41.757731966666661</v>
      </c>
      <c r="F8" s="5">
        <v>14.805988266666667</v>
      </c>
    </row>
    <row r="9" spans="1:6" x14ac:dyDescent="0.2">
      <c r="A9" s="2" t="s">
        <v>36</v>
      </c>
      <c r="B9" s="5">
        <v>-19.907666666666668</v>
      </c>
      <c r="C9" s="5">
        <v>9.9423333333333339</v>
      </c>
      <c r="D9" s="17">
        <v>3.17832793</v>
      </c>
      <c r="E9" s="5">
        <v>41.51817916666667</v>
      </c>
      <c r="F9" s="5">
        <v>15.247515066666665</v>
      </c>
    </row>
    <row r="10" spans="1:6" x14ac:dyDescent="0.2">
      <c r="A10" s="2" t="s">
        <v>37</v>
      </c>
      <c r="B10" s="5">
        <v>-19.797000000000001</v>
      </c>
      <c r="C10" s="5">
        <v>9.846333333333332</v>
      </c>
      <c r="D10" s="17">
        <v>3.1716266000000002</v>
      </c>
      <c r="E10" s="5">
        <v>45.591496766666666</v>
      </c>
      <c r="F10" s="5">
        <v>16.7785835</v>
      </c>
    </row>
    <row r="11" spans="1:6" x14ac:dyDescent="0.2">
      <c r="A11" s="2" t="s">
        <v>38</v>
      </c>
      <c r="B11" s="5">
        <v>-20.028666666666666</v>
      </c>
      <c r="C11" s="5">
        <v>9.5069999999999997</v>
      </c>
      <c r="D11" s="17">
        <v>3.17380241</v>
      </c>
      <c r="E11" s="5">
        <v>44.899017933333333</v>
      </c>
      <c r="F11" s="5">
        <v>16.511738433333331</v>
      </c>
    </row>
    <row r="12" spans="1:6" x14ac:dyDescent="0.2">
      <c r="A12" s="2" t="s">
        <v>39</v>
      </c>
      <c r="B12" s="5">
        <v>-20.105</v>
      </c>
      <c r="C12" s="5">
        <v>9.6373333333333324</v>
      </c>
      <c r="D12" s="17">
        <v>3.19722134</v>
      </c>
      <c r="E12" s="5">
        <v>44.491162566666667</v>
      </c>
      <c r="F12" s="5">
        <v>16.242617066666664</v>
      </c>
    </row>
    <row r="13" spans="1:6" x14ac:dyDescent="0.2">
      <c r="A13" s="2" t="s">
        <v>40</v>
      </c>
      <c r="B13" s="5">
        <v>-20.25566666666667</v>
      </c>
      <c r="C13" s="5">
        <v>11.133333333333335</v>
      </c>
      <c r="D13" s="17">
        <v>3.2163882300000002</v>
      </c>
      <c r="E13" s="5">
        <v>43.620192166666669</v>
      </c>
      <c r="F13" s="5">
        <v>15.827942699999999</v>
      </c>
    </row>
    <row r="14" spans="1:6" x14ac:dyDescent="0.2">
      <c r="A14" s="2" t="s">
        <v>41</v>
      </c>
      <c r="B14" s="5">
        <v>-20.028666666666666</v>
      </c>
      <c r="C14" s="5">
        <v>10.498666666666667</v>
      </c>
      <c r="D14" s="17">
        <v>3.2159863400000002</v>
      </c>
      <c r="E14" s="5">
        <v>40.425715766666663</v>
      </c>
      <c r="F14" s="5">
        <v>14.670393199999999</v>
      </c>
    </row>
    <row r="15" spans="1:6" x14ac:dyDescent="0.2">
      <c r="A15" s="2" t="s">
        <v>42</v>
      </c>
      <c r="B15" s="5">
        <v>-20.177666666666667</v>
      </c>
      <c r="C15" s="5">
        <v>9.9559999999999977</v>
      </c>
      <c r="D15" s="17">
        <v>3.1384537400000001</v>
      </c>
      <c r="E15" s="5">
        <v>44.277059366666663</v>
      </c>
      <c r="F15" s="5">
        <v>16.467634900000004</v>
      </c>
    </row>
    <row r="16" spans="1:6" x14ac:dyDescent="0.2">
      <c r="A16" s="2" t="s">
        <v>43</v>
      </c>
      <c r="B16" s="5">
        <v>-20.430666666666667</v>
      </c>
      <c r="C16" s="5">
        <v>10.647</v>
      </c>
      <c r="D16" s="17">
        <v>3.18989944</v>
      </c>
      <c r="E16" s="5">
        <v>41.955117066666666</v>
      </c>
      <c r="F16" s="5">
        <v>15.3501791</v>
      </c>
    </row>
    <row r="17" spans="1:6" x14ac:dyDescent="0.2">
      <c r="A17" s="2" t="s">
        <v>44</v>
      </c>
      <c r="B17" s="5">
        <v>-20.135666666666669</v>
      </c>
      <c r="C17" s="5">
        <v>9.9683333333333337</v>
      </c>
      <c r="D17" s="17">
        <v>3.1590602900000002</v>
      </c>
      <c r="E17" s="5">
        <v>44.007939466666663</v>
      </c>
      <c r="F17" s="5">
        <v>16.2578307</v>
      </c>
    </row>
    <row r="18" spans="1:6" x14ac:dyDescent="0.2">
      <c r="A18" s="2" t="s">
        <v>45</v>
      </c>
      <c r="B18" s="5">
        <v>-20.322333333333333</v>
      </c>
      <c r="C18" s="5">
        <v>10.936999999999999</v>
      </c>
      <c r="D18" s="17">
        <v>3.2324835599999999</v>
      </c>
      <c r="E18" s="5">
        <v>35.730917266666665</v>
      </c>
      <c r="F18" s="5">
        <v>12.911054766666666</v>
      </c>
    </row>
    <row r="19" spans="1:6" x14ac:dyDescent="0.2">
      <c r="A19" s="2" t="s">
        <v>46</v>
      </c>
      <c r="B19" s="5">
        <v>-20.271666666666665</v>
      </c>
      <c r="C19" s="5">
        <v>11.157999999999999</v>
      </c>
      <c r="D19" s="17">
        <v>3.1789919900000001</v>
      </c>
      <c r="E19" s="5">
        <v>40.146999300000004</v>
      </c>
      <c r="F19" s="5">
        <v>14.738013233333334</v>
      </c>
    </row>
    <row r="20" spans="1:6" x14ac:dyDescent="0.2">
      <c r="A20" s="2" t="s">
        <v>47</v>
      </c>
      <c r="B20" s="5">
        <v>-20.615333333333336</v>
      </c>
      <c r="C20" s="5">
        <v>10.520666666666665</v>
      </c>
      <c r="D20" s="17">
        <v>3.19291634</v>
      </c>
      <c r="E20" s="5">
        <v>43.827997633333332</v>
      </c>
      <c r="F20" s="5">
        <v>16.024309033333335</v>
      </c>
    </row>
    <row r="21" spans="1:6" x14ac:dyDescent="0.2">
      <c r="A21" s="2" t="s">
        <v>48</v>
      </c>
      <c r="B21" s="5">
        <v>-19.939333333333334</v>
      </c>
      <c r="C21" s="5">
        <v>9.2063333333333333</v>
      </c>
      <c r="D21" s="17">
        <v>3.1802834999999998</v>
      </c>
      <c r="E21" s="5">
        <v>42.66132893333333</v>
      </c>
      <c r="F21" s="5">
        <v>15.675252333333333</v>
      </c>
    </row>
    <row r="24" spans="1:6" x14ac:dyDescent="0.2">
      <c r="B24" s="5">
        <f>AVERAGE(B2:B21)</f>
        <v>-20.216749999999998</v>
      </c>
      <c r="C24" s="5">
        <f>AVERAGE(C2:C21)</f>
        <v>10.226416666666667</v>
      </c>
    </row>
    <row r="25" spans="1:6" x14ac:dyDescent="0.2">
      <c r="B25" s="18">
        <f>STDEV(B2:B21)</f>
        <v>0.27525373461781144</v>
      </c>
      <c r="C25" s="18">
        <f>STDEV(C2:C21)</f>
        <v>0.56018966999960762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50103-5D9F-E345-99AF-EE8F0EF56AF5}">
  <dimension ref="A1:F23"/>
  <sheetViews>
    <sheetView workbookViewId="0">
      <selection activeCell="B23" sqref="B23:C23"/>
    </sheetView>
  </sheetViews>
  <sheetFormatPr baseColWidth="10" defaultRowHeight="16" x14ac:dyDescent="0.2"/>
  <cols>
    <col min="1" max="1" width="12.6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104</v>
      </c>
      <c r="E1" s="1" t="s">
        <v>105</v>
      </c>
      <c r="F1" s="1" t="s">
        <v>106</v>
      </c>
    </row>
    <row r="2" spans="1:6" x14ac:dyDescent="0.2">
      <c r="A2" s="2" t="s">
        <v>3</v>
      </c>
      <c r="B2" s="5">
        <v>-20.358666666666668</v>
      </c>
      <c r="C2" s="5">
        <v>10.685333333333332</v>
      </c>
      <c r="D2" s="17">
        <v>3.2115957900000001</v>
      </c>
      <c r="E2" s="5">
        <v>39.359013699999998</v>
      </c>
      <c r="F2" s="5">
        <v>14.299323066666666</v>
      </c>
    </row>
    <row r="3" spans="1:6" x14ac:dyDescent="0.2">
      <c r="A3" s="2" t="s">
        <v>4</v>
      </c>
      <c r="B3" s="5">
        <v>-19.481666666666669</v>
      </c>
      <c r="C3" s="5">
        <v>9.5289999999999999</v>
      </c>
      <c r="D3" s="17">
        <v>3.1514272299999999</v>
      </c>
      <c r="E3" s="5">
        <v>40.768549366666662</v>
      </c>
      <c r="F3" s="5">
        <v>15.095021433333335</v>
      </c>
    </row>
    <row r="4" spans="1:6" x14ac:dyDescent="0.2">
      <c r="A4" s="2" t="s">
        <v>5</v>
      </c>
      <c r="B4" s="5">
        <v>-19.957666666666668</v>
      </c>
      <c r="C4" s="5">
        <v>10.697666666666668</v>
      </c>
      <c r="D4" s="17">
        <v>3.12681846</v>
      </c>
      <c r="E4" s="5">
        <v>41.344154000000003</v>
      </c>
      <c r="F4" s="5">
        <v>15.4276622</v>
      </c>
    </row>
    <row r="5" spans="1:6" x14ac:dyDescent="0.2">
      <c r="A5" s="2" t="s">
        <v>6</v>
      </c>
      <c r="B5" s="5">
        <v>-20.393666666666665</v>
      </c>
      <c r="C5" s="5">
        <v>10.574333333333334</v>
      </c>
      <c r="D5" s="17">
        <v>3.1506432599999998</v>
      </c>
      <c r="E5" s="5">
        <v>41.442655500000001</v>
      </c>
      <c r="F5" s="5">
        <v>15.347400266666668</v>
      </c>
    </row>
    <row r="6" spans="1:6" x14ac:dyDescent="0.2">
      <c r="A6" s="2" t="s">
        <v>7</v>
      </c>
      <c r="B6" s="5">
        <v>-19.826000000000004</v>
      </c>
      <c r="C6" s="5">
        <v>11.047666666666666</v>
      </c>
      <c r="D6" s="17">
        <v>3.1623662700000001</v>
      </c>
      <c r="E6" s="5">
        <v>40.966191633333331</v>
      </c>
      <c r="F6" s="5">
        <v>15.115243266666667</v>
      </c>
    </row>
    <row r="7" spans="1:6" x14ac:dyDescent="0.2">
      <c r="A7" s="2" t="s">
        <v>8</v>
      </c>
      <c r="B7" s="5">
        <v>-20.730666666666668</v>
      </c>
      <c r="C7" s="5">
        <v>8.93</v>
      </c>
      <c r="D7" s="17">
        <v>3.1413446</v>
      </c>
      <c r="E7" s="5">
        <v>41.216425866666668</v>
      </c>
      <c r="F7" s="5">
        <v>15.3097625</v>
      </c>
    </row>
    <row r="8" spans="1:6" x14ac:dyDescent="0.2">
      <c r="A8" s="2" t="s">
        <v>9</v>
      </c>
      <c r="B8" s="5">
        <v>-19.847666666666665</v>
      </c>
      <c r="C8" s="5">
        <v>10.350666666666667</v>
      </c>
      <c r="D8" s="17">
        <v>3.17964877</v>
      </c>
      <c r="E8" s="5">
        <v>41.615120733333335</v>
      </c>
      <c r="F8" s="5">
        <v>15.268999600000001</v>
      </c>
    </row>
    <row r="9" spans="1:6" x14ac:dyDescent="0.2">
      <c r="A9" s="2" t="s">
        <v>10</v>
      </c>
      <c r="B9" s="5">
        <v>-19.576000000000004</v>
      </c>
      <c r="C9" s="5">
        <v>9.952</v>
      </c>
      <c r="D9" s="17">
        <v>3.1489345100000001</v>
      </c>
      <c r="E9" s="5">
        <v>39.574331100000002</v>
      </c>
      <c r="F9" s="5">
        <v>14.662638999999999</v>
      </c>
    </row>
    <row r="10" spans="1:6" x14ac:dyDescent="0.2">
      <c r="A10" s="12" t="s">
        <v>11</v>
      </c>
      <c r="B10" s="14">
        <v>-20.255666666666666</v>
      </c>
      <c r="C10" s="14">
        <v>10.837999999999999</v>
      </c>
      <c r="D10" s="17">
        <v>3.1405507500000001</v>
      </c>
      <c r="E10" s="5">
        <v>42.54479576666666</v>
      </c>
      <c r="F10" s="5">
        <v>15.806028366666666</v>
      </c>
    </row>
    <row r="11" spans="1:6" x14ac:dyDescent="0.2">
      <c r="A11" s="12" t="s">
        <v>12</v>
      </c>
      <c r="B11" s="5">
        <v>-19.691333333333333</v>
      </c>
      <c r="C11" s="5">
        <v>9.9083333333333332</v>
      </c>
      <c r="D11" s="17">
        <v>3.1603124</v>
      </c>
      <c r="E11" s="5">
        <v>40.250163566666664</v>
      </c>
      <c r="F11" s="5">
        <v>14.858990833333332</v>
      </c>
    </row>
    <row r="12" spans="1:6" x14ac:dyDescent="0.2">
      <c r="A12" s="2" t="s">
        <v>13</v>
      </c>
      <c r="B12" s="5">
        <v>-19.942999999999998</v>
      </c>
      <c r="C12" s="5">
        <v>10.614333333333333</v>
      </c>
      <c r="D12" s="17">
        <v>3.13854313</v>
      </c>
      <c r="E12" s="5">
        <v>42.846474833333332</v>
      </c>
      <c r="F12" s="5">
        <v>15.926827833333334</v>
      </c>
    </row>
    <row r="13" spans="1:6" x14ac:dyDescent="0.2">
      <c r="A13" s="2" t="s">
        <v>14</v>
      </c>
      <c r="B13" s="5">
        <v>-20.064333333333334</v>
      </c>
      <c r="C13" s="5">
        <v>10.32</v>
      </c>
      <c r="D13" s="17">
        <v>3.2620487200000001</v>
      </c>
      <c r="E13" s="5">
        <v>40.532711433333333</v>
      </c>
      <c r="F13" s="5">
        <v>14.496302233333333</v>
      </c>
    </row>
    <row r="14" spans="1:6" x14ac:dyDescent="0.2">
      <c r="A14" s="2" t="s">
        <v>15</v>
      </c>
      <c r="B14" s="5">
        <v>-19.995999999999999</v>
      </c>
      <c r="C14" s="5">
        <v>10.115333333333334</v>
      </c>
      <c r="D14" s="17">
        <v>3.1358208400000001</v>
      </c>
      <c r="E14" s="5">
        <v>42.965533633333337</v>
      </c>
      <c r="F14" s="5">
        <v>15.984321733333333</v>
      </c>
    </row>
    <row r="15" spans="1:6" x14ac:dyDescent="0.2">
      <c r="A15" s="2" t="s">
        <v>16</v>
      </c>
      <c r="B15" s="5">
        <v>-20.197666666666667</v>
      </c>
      <c r="C15" s="5">
        <v>10.354000000000001</v>
      </c>
      <c r="D15" s="17">
        <v>3.1432718500000001</v>
      </c>
      <c r="E15" s="5">
        <v>41.804040366666669</v>
      </c>
      <c r="F15" s="5">
        <v>15.5165297</v>
      </c>
    </row>
    <row r="16" spans="1:6" x14ac:dyDescent="0.2">
      <c r="A16" s="2" t="s">
        <v>17</v>
      </c>
      <c r="B16" s="5">
        <v>-19.477999999999998</v>
      </c>
      <c r="C16" s="5">
        <v>11.231</v>
      </c>
      <c r="D16" s="17">
        <v>3.16237988</v>
      </c>
      <c r="E16" s="5">
        <v>41.865214566666673</v>
      </c>
      <c r="F16" s="5">
        <v>15.4459242</v>
      </c>
    </row>
    <row r="17" spans="1:6" x14ac:dyDescent="0.2">
      <c r="A17" s="2" t="s">
        <v>18</v>
      </c>
      <c r="B17" s="5">
        <v>-19.784000000000002</v>
      </c>
      <c r="C17" s="5">
        <v>10.240666666666668</v>
      </c>
      <c r="D17" s="17">
        <v>3.13520164</v>
      </c>
      <c r="E17" s="5">
        <v>41.344130566666671</v>
      </c>
      <c r="F17" s="5">
        <v>15.386624033333334</v>
      </c>
    </row>
    <row r="18" spans="1:6" x14ac:dyDescent="0.2">
      <c r="A18" s="2" t="s">
        <v>19</v>
      </c>
      <c r="B18" s="5">
        <v>-20.042999999999999</v>
      </c>
      <c r="C18" s="5">
        <v>11.990333333333332</v>
      </c>
      <c r="D18" s="17">
        <v>3.1349126900000002</v>
      </c>
      <c r="E18" s="5">
        <v>43.169048599999996</v>
      </c>
      <c r="F18" s="5">
        <v>16.061347966666666</v>
      </c>
    </row>
    <row r="19" spans="1:6" x14ac:dyDescent="0.2">
      <c r="A19" s="2" t="s">
        <v>20</v>
      </c>
      <c r="B19" s="5">
        <v>-20.398666666666667</v>
      </c>
      <c r="C19" s="5">
        <v>10.727333333333334</v>
      </c>
      <c r="D19" s="17">
        <v>3.1765515099999999</v>
      </c>
      <c r="E19" s="5">
        <v>39.809810599999999</v>
      </c>
      <c r="F19" s="5">
        <v>14.620238033333335</v>
      </c>
    </row>
    <row r="20" spans="1:6" x14ac:dyDescent="0.2">
      <c r="A20" s="2" t="s">
        <v>21</v>
      </c>
      <c r="B20" s="5">
        <v>-19.587333333333333</v>
      </c>
      <c r="C20" s="5">
        <v>9.2666666666666657</v>
      </c>
      <c r="D20" s="17">
        <v>3.1541086599999999</v>
      </c>
      <c r="E20" s="5">
        <v>35.40490333333333</v>
      </c>
      <c r="F20" s="5">
        <v>13.097679966666666</v>
      </c>
    </row>
    <row r="22" spans="1:6" x14ac:dyDescent="0.2">
      <c r="B22" s="5">
        <f>AVERAGE(B2:B20)</f>
        <v>-19.979526315789474</v>
      </c>
      <c r="C22" s="5">
        <f>AVERAGE(C2:C20)</f>
        <v>10.388035087719297</v>
      </c>
    </row>
    <row r="23" spans="1:6" x14ac:dyDescent="0.2">
      <c r="B23" s="18">
        <f>STDEV(B2:B20)</f>
        <v>0.34725735494774185</v>
      </c>
      <c r="C23" s="18">
        <f>STDEV(C2:C20)</f>
        <v>0.70496703271782379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9A92-8407-D947-83A1-045830140994}">
  <dimension ref="A1:F11"/>
  <sheetViews>
    <sheetView workbookViewId="0">
      <selection activeCell="B11" sqref="B11:C11"/>
    </sheetView>
  </sheetViews>
  <sheetFormatPr baseColWidth="10" defaultRowHeight="16" x14ac:dyDescent="0.2"/>
  <cols>
    <col min="1" max="1" width="22.83203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104</v>
      </c>
      <c r="E1" s="1" t="s">
        <v>105</v>
      </c>
      <c r="F1" s="1" t="s">
        <v>106</v>
      </c>
    </row>
    <row r="2" spans="1:6" x14ac:dyDescent="0.2">
      <c r="A2" s="2" t="s">
        <v>22</v>
      </c>
      <c r="B2" s="5">
        <v>-21.09566666666667</v>
      </c>
      <c r="C2" s="5">
        <v>5.2023333333333337</v>
      </c>
      <c r="D2" s="18">
        <v>3.1738507550790067</v>
      </c>
      <c r="E2" s="5">
        <v>36.282709366666673</v>
      </c>
      <c r="F2" s="5">
        <v>13.336580366666666</v>
      </c>
    </row>
    <row r="3" spans="1:6" x14ac:dyDescent="0.2">
      <c r="A3" s="2" t="s">
        <v>23</v>
      </c>
      <c r="B3" s="5">
        <v>-20.383333333333336</v>
      </c>
      <c r="C3" s="5">
        <v>8.3680000000000003</v>
      </c>
      <c r="D3" s="18">
        <v>3.1797019167192317</v>
      </c>
      <c r="E3" s="5">
        <v>29.165018866666667</v>
      </c>
      <c r="F3" s="5">
        <v>10.699006333333335</v>
      </c>
    </row>
    <row r="4" spans="1:6" x14ac:dyDescent="0.2">
      <c r="A4" s="2" t="s">
        <v>24</v>
      </c>
      <c r="B4" s="5">
        <v>-21.447666666666667</v>
      </c>
      <c r="C4" s="5">
        <v>7.1113333333333335</v>
      </c>
      <c r="D4" s="18">
        <v>3.1768155545135897</v>
      </c>
      <c r="E4" s="5">
        <v>25.408581299999998</v>
      </c>
      <c r="F4" s="5">
        <v>9.3316554333333315</v>
      </c>
    </row>
    <row r="5" spans="1:6" x14ac:dyDescent="0.2">
      <c r="A5" s="2" t="s">
        <v>25</v>
      </c>
      <c r="B5" s="5">
        <v>-21.266999999999999</v>
      </c>
      <c r="C5" s="5">
        <v>5.9980000000000002</v>
      </c>
      <c r="D5" s="18">
        <v>3.1659608101511854</v>
      </c>
      <c r="E5" s="5">
        <v>42.239377466666667</v>
      </c>
      <c r="F5" s="5">
        <v>15.5637259</v>
      </c>
    </row>
    <row r="6" spans="1:6" x14ac:dyDescent="0.2">
      <c r="A6" s="2" t="s">
        <v>26</v>
      </c>
      <c r="B6" s="5">
        <v>-22.292000000000002</v>
      </c>
      <c r="C6" s="5">
        <v>6.0843333333333334</v>
      </c>
      <c r="D6" s="18">
        <v>3.1366376957427398</v>
      </c>
      <c r="E6" s="5">
        <v>35.138098466666669</v>
      </c>
      <c r="F6" s="5">
        <v>13.070793166666666</v>
      </c>
    </row>
    <row r="7" spans="1:6" x14ac:dyDescent="0.2">
      <c r="A7" s="2" t="s">
        <v>27</v>
      </c>
      <c r="B7" s="5">
        <v>-21.307333333333332</v>
      </c>
      <c r="C7" s="5">
        <v>5.7839999999999998</v>
      </c>
      <c r="D7" s="18">
        <v>3.235402937904313</v>
      </c>
      <c r="E7" s="5">
        <v>32.917473233333332</v>
      </c>
      <c r="F7" s="5">
        <v>11.870070733333334</v>
      </c>
    </row>
    <row r="8" spans="1:6" x14ac:dyDescent="0.2">
      <c r="A8" s="2" t="s">
        <v>28</v>
      </c>
      <c r="B8" s="5">
        <v>-22.278666666666666</v>
      </c>
      <c r="C8" s="5">
        <v>6.9976666666666665</v>
      </c>
      <c r="D8" s="18">
        <v>3.2612330306156725</v>
      </c>
      <c r="E8" s="5">
        <v>39.924596299999997</v>
      </c>
      <c r="F8" s="5">
        <v>14.282812399999999</v>
      </c>
    </row>
    <row r="10" spans="1:6" x14ac:dyDescent="0.2">
      <c r="B10" s="5">
        <f>AVERAGE(B2,B4:B8)</f>
        <v>-21.614722222222223</v>
      </c>
      <c r="C10" s="5">
        <f>AVERAGE(C2,C4:C8)</f>
        <v>6.1962777777777776</v>
      </c>
    </row>
    <row r="11" spans="1:6" x14ac:dyDescent="0.2">
      <c r="B11" s="18">
        <f>STDEV(B2,B4:B8)</f>
        <v>0.53146068806917679</v>
      </c>
      <c r="C11" s="18">
        <f>STDEV(C2,C4:C8)</f>
        <v>0.73338870750530127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BCF49-FE75-0843-BFBE-96D0ADC1A6A8}">
  <dimension ref="A1:D47"/>
  <sheetViews>
    <sheetView zoomScale="91" workbookViewId="0">
      <selection activeCell="U25" sqref="U25"/>
    </sheetView>
  </sheetViews>
  <sheetFormatPr baseColWidth="10" defaultRowHeight="16" x14ac:dyDescent="0.2"/>
  <cols>
    <col min="1" max="1" width="22.83203125" bestFit="1" customWidth="1"/>
    <col min="2" max="2" width="22.83203125" customWidth="1"/>
  </cols>
  <sheetData>
    <row r="1" spans="1:4" x14ac:dyDescent="0.2">
      <c r="A1" s="1" t="s">
        <v>0</v>
      </c>
      <c r="B1" s="1" t="s">
        <v>109</v>
      </c>
      <c r="C1" s="1" t="s">
        <v>1</v>
      </c>
      <c r="D1" s="1" t="s">
        <v>2</v>
      </c>
    </row>
    <row r="2" spans="1:4" x14ac:dyDescent="0.2">
      <c r="A2" s="2" t="s">
        <v>29</v>
      </c>
      <c r="B2" s="2" t="s">
        <v>135</v>
      </c>
      <c r="C2" s="5">
        <v>-20.57</v>
      </c>
      <c r="D2" s="5">
        <v>9.9223333333333326</v>
      </c>
    </row>
    <row r="3" spans="1:4" x14ac:dyDescent="0.2">
      <c r="A3" s="2" t="s">
        <v>30</v>
      </c>
      <c r="B3" s="2" t="s">
        <v>135</v>
      </c>
      <c r="C3" s="5">
        <v>-19.75</v>
      </c>
      <c r="D3" s="5">
        <v>9.9106666666666658</v>
      </c>
    </row>
    <row r="4" spans="1:4" x14ac:dyDescent="0.2">
      <c r="A4" s="2" t="s">
        <v>31</v>
      </c>
      <c r="B4" s="2" t="s">
        <v>135</v>
      </c>
      <c r="C4" s="5">
        <v>-20.507333333333332</v>
      </c>
      <c r="D4" s="5">
        <v>10.267333333333333</v>
      </c>
    </row>
    <row r="5" spans="1:4" x14ac:dyDescent="0.2">
      <c r="A5" s="2" t="s">
        <v>32</v>
      </c>
      <c r="B5" s="2" t="s">
        <v>135</v>
      </c>
      <c r="C5" s="5">
        <v>-20.631333333333334</v>
      </c>
      <c r="D5" s="5">
        <v>10.832333333333333</v>
      </c>
    </row>
    <row r="6" spans="1:4" x14ac:dyDescent="0.2">
      <c r="A6" s="2" t="s">
        <v>33</v>
      </c>
      <c r="B6" s="2" t="s">
        <v>135</v>
      </c>
      <c r="C6" s="5">
        <v>-19.956333333333337</v>
      </c>
      <c r="D6" s="5">
        <v>10.718333333333334</v>
      </c>
    </row>
    <row r="7" spans="1:4" x14ac:dyDescent="0.2">
      <c r="A7" s="2" t="s">
        <v>34</v>
      </c>
      <c r="B7" s="2" t="s">
        <v>135</v>
      </c>
      <c r="C7" s="5">
        <v>-20.425666666666668</v>
      </c>
      <c r="D7" s="5">
        <v>10.286666666666667</v>
      </c>
    </row>
    <row r="8" spans="1:4" x14ac:dyDescent="0.2">
      <c r="A8" s="12" t="s">
        <v>35</v>
      </c>
      <c r="B8" s="2" t="s">
        <v>135</v>
      </c>
      <c r="C8" s="5">
        <v>-20.478999999999999</v>
      </c>
      <c r="D8" s="5">
        <v>9.6323333333333334</v>
      </c>
    </row>
    <row r="9" spans="1:4" x14ac:dyDescent="0.2">
      <c r="A9" s="12" t="s">
        <v>36</v>
      </c>
      <c r="B9" s="2" t="s">
        <v>135</v>
      </c>
      <c r="C9" s="5">
        <v>-19.907666666666668</v>
      </c>
      <c r="D9" s="5">
        <v>9.9423333333333339</v>
      </c>
    </row>
    <row r="10" spans="1:4" x14ac:dyDescent="0.2">
      <c r="A10" s="12" t="s">
        <v>37</v>
      </c>
      <c r="B10" s="2" t="s">
        <v>135</v>
      </c>
      <c r="C10" s="5">
        <v>-19.797000000000001</v>
      </c>
      <c r="D10" s="5">
        <v>9.846333333333332</v>
      </c>
    </row>
    <row r="11" spans="1:4" x14ac:dyDescent="0.2">
      <c r="A11" s="12" t="s">
        <v>38</v>
      </c>
      <c r="B11" s="2" t="s">
        <v>135</v>
      </c>
      <c r="C11" s="5">
        <v>-20.028666666666666</v>
      </c>
      <c r="D11" s="5">
        <v>9.5069999999999997</v>
      </c>
    </row>
    <row r="12" spans="1:4" x14ac:dyDescent="0.2">
      <c r="A12" s="12" t="s">
        <v>39</v>
      </c>
      <c r="B12" s="2" t="s">
        <v>135</v>
      </c>
      <c r="C12" s="5">
        <v>-20.105</v>
      </c>
      <c r="D12" s="5">
        <v>9.6373333333333324</v>
      </c>
    </row>
    <row r="13" spans="1:4" x14ac:dyDescent="0.2">
      <c r="A13" s="12" t="s">
        <v>40</v>
      </c>
      <c r="B13" s="2" t="s">
        <v>135</v>
      </c>
      <c r="C13" s="5">
        <v>-20.25566666666667</v>
      </c>
      <c r="D13" s="5">
        <v>11.133333333333335</v>
      </c>
    </row>
    <row r="14" spans="1:4" x14ac:dyDescent="0.2">
      <c r="A14" s="12" t="s">
        <v>41</v>
      </c>
      <c r="B14" s="2" t="s">
        <v>135</v>
      </c>
      <c r="C14" s="5">
        <v>-20.028666666666666</v>
      </c>
      <c r="D14" s="5">
        <v>10.498666666666667</v>
      </c>
    </row>
    <row r="15" spans="1:4" x14ac:dyDescent="0.2">
      <c r="A15" s="12" t="s">
        <v>42</v>
      </c>
      <c r="B15" s="2" t="s">
        <v>135</v>
      </c>
      <c r="C15" s="5">
        <v>-20.177666666666667</v>
      </c>
      <c r="D15" s="5">
        <v>9.9559999999999977</v>
      </c>
    </row>
    <row r="16" spans="1:4" x14ac:dyDescent="0.2">
      <c r="A16" s="12" t="s">
        <v>43</v>
      </c>
      <c r="B16" s="2" t="s">
        <v>135</v>
      </c>
      <c r="C16" s="5">
        <v>-20.430666666666667</v>
      </c>
      <c r="D16" s="5">
        <v>10.647</v>
      </c>
    </row>
    <row r="17" spans="1:4" x14ac:dyDescent="0.2">
      <c r="A17" s="12" t="s">
        <v>44</v>
      </c>
      <c r="B17" s="2" t="s">
        <v>135</v>
      </c>
      <c r="C17" s="5">
        <v>-20.135666666666669</v>
      </c>
      <c r="D17" s="5">
        <v>9.9683333333333337</v>
      </c>
    </row>
    <row r="18" spans="1:4" x14ac:dyDescent="0.2">
      <c r="A18" s="12" t="s">
        <v>45</v>
      </c>
      <c r="B18" s="2" t="s">
        <v>135</v>
      </c>
      <c r="C18" s="5">
        <v>-20.322333333333333</v>
      </c>
      <c r="D18" s="5">
        <v>10.936999999999999</v>
      </c>
    </row>
    <row r="19" spans="1:4" x14ac:dyDescent="0.2">
      <c r="A19" s="12" t="s">
        <v>46</v>
      </c>
      <c r="B19" s="2" t="s">
        <v>135</v>
      </c>
      <c r="C19" s="5">
        <v>-20.271666666666665</v>
      </c>
      <c r="D19" s="5">
        <v>11.157999999999999</v>
      </c>
    </row>
    <row r="20" spans="1:4" x14ac:dyDescent="0.2">
      <c r="A20" s="12" t="s">
        <v>47</v>
      </c>
      <c r="B20" s="2" t="s">
        <v>135</v>
      </c>
      <c r="C20" s="5">
        <v>-20.615333333333336</v>
      </c>
      <c r="D20" s="5">
        <v>10.520666666666665</v>
      </c>
    </row>
    <row r="21" spans="1:4" x14ac:dyDescent="0.2">
      <c r="A21" s="12" t="s">
        <v>48</v>
      </c>
      <c r="B21" s="2" t="s">
        <v>135</v>
      </c>
      <c r="C21" s="5">
        <v>-19.939333333333334</v>
      </c>
      <c r="D21" s="5">
        <v>9.2063333333333333</v>
      </c>
    </row>
    <row r="22" spans="1:4" x14ac:dyDescent="0.2">
      <c r="A22" s="12" t="s">
        <v>3</v>
      </c>
      <c r="B22" s="12" t="s">
        <v>136</v>
      </c>
      <c r="C22" s="5">
        <v>-20.358666666666668</v>
      </c>
      <c r="D22" s="5">
        <v>10.685333333333332</v>
      </c>
    </row>
    <row r="23" spans="1:4" x14ac:dyDescent="0.2">
      <c r="A23" s="12" t="s">
        <v>4</v>
      </c>
      <c r="B23" s="12" t="s">
        <v>136</v>
      </c>
      <c r="C23" s="5">
        <v>-19.481666666666669</v>
      </c>
      <c r="D23" s="5">
        <v>9.5289999999999999</v>
      </c>
    </row>
    <row r="24" spans="1:4" x14ac:dyDescent="0.2">
      <c r="A24" s="12" t="s">
        <v>5</v>
      </c>
      <c r="B24" s="12" t="s">
        <v>136</v>
      </c>
      <c r="C24" s="5">
        <v>-19.957666666666668</v>
      </c>
      <c r="D24" s="5">
        <v>10.697666666666668</v>
      </c>
    </row>
    <row r="25" spans="1:4" x14ac:dyDescent="0.2">
      <c r="A25" s="12" t="s">
        <v>6</v>
      </c>
      <c r="B25" s="12" t="s">
        <v>136</v>
      </c>
      <c r="C25" s="5">
        <v>-20.393666666666665</v>
      </c>
      <c r="D25" s="5">
        <v>10.574333333333334</v>
      </c>
    </row>
    <row r="26" spans="1:4" x14ac:dyDescent="0.2">
      <c r="A26" s="12" t="s">
        <v>7</v>
      </c>
      <c r="B26" s="12" t="s">
        <v>136</v>
      </c>
      <c r="C26" s="5">
        <v>-19.826000000000004</v>
      </c>
      <c r="D26" s="5">
        <v>11.047666666666666</v>
      </c>
    </row>
    <row r="27" spans="1:4" x14ac:dyDescent="0.2">
      <c r="A27" s="12" t="s">
        <v>8</v>
      </c>
      <c r="B27" s="12" t="s">
        <v>136</v>
      </c>
      <c r="C27" s="5">
        <v>-20.730666666666668</v>
      </c>
      <c r="D27" s="5">
        <v>8.93</v>
      </c>
    </row>
    <row r="28" spans="1:4" x14ac:dyDescent="0.2">
      <c r="A28" s="12" t="s">
        <v>9</v>
      </c>
      <c r="B28" s="12" t="s">
        <v>136</v>
      </c>
      <c r="C28" s="5">
        <v>-19.847666666666665</v>
      </c>
      <c r="D28" s="5">
        <v>10.350666666666667</v>
      </c>
    </row>
    <row r="29" spans="1:4" x14ac:dyDescent="0.2">
      <c r="A29" s="12" t="s">
        <v>10</v>
      </c>
      <c r="B29" s="12" t="s">
        <v>136</v>
      </c>
      <c r="C29" s="5">
        <v>-19.576000000000004</v>
      </c>
      <c r="D29" s="5">
        <v>9.952</v>
      </c>
    </row>
    <row r="30" spans="1:4" x14ac:dyDescent="0.2">
      <c r="A30" s="12" t="s">
        <v>11</v>
      </c>
      <c r="B30" s="12" t="s">
        <v>136</v>
      </c>
      <c r="C30" s="14">
        <v>-20.255666666666666</v>
      </c>
      <c r="D30" s="14">
        <v>10.837999999999999</v>
      </c>
    </row>
    <row r="31" spans="1:4" x14ac:dyDescent="0.2">
      <c r="A31" s="12" t="s">
        <v>12</v>
      </c>
      <c r="B31" s="12" t="s">
        <v>136</v>
      </c>
      <c r="C31" s="5">
        <v>-19.691333333333333</v>
      </c>
      <c r="D31" s="5">
        <v>9.9083333333333332</v>
      </c>
    </row>
    <row r="32" spans="1:4" x14ac:dyDescent="0.2">
      <c r="A32" s="2" t="s">
        <v>13</v>
      </c>
      <c r="B32" s="12" t="s">
        <v>136</v>
      </c>
      <c r="C32" s="5">
        <v>-19.942999999999998</v>
      </c>
      <c r="D32" s="5">
        <v>10.614333333333333</v>
      </c>
    </row>
    <row r="33" spans="1:4" x14ac:dyDescent="0.2">
      <c r="A33" s="2" t="s">
        <v>14</v>
      </c>
      <c r="B33" s="12" t="s">
        <v>136</v>
      </c>
      <c r="C33" s="5">
        <v>-20.064333333333334</v>
      </c>
      <c r="D33" s="5">
        <v>10.32</v>
      </c>
    </row>
    <row r="34" spans="1:4" x14ac:dyDescent="0.2">
      <c r="A34" s="2" t="s">
        <v>15</v>
      </c>
      <c r="B34" s="12" t="s">
        <v>136</v>
      </c>
      <c r="C34" s="5">
        <v>-19.995999999999999</v>
      </c>
      <c r="D34" s="5">
        <v>10.115333333333334</v>
      </c>
    </row>
    <row r="35" spans="1:4" x14ac:dyDescent="0.2">
      <c r="A35" s="2" t="s">
        <v>16</v>
      </c>
      <c r="B35" s="12" t="s">
        <v>136</v>
      </c>
      <c r="C35" s="5">
        <v>-20.197666666666667</v>
      </c>
      <c r="D35" s="5">
        <v>10.354000000000001</v>
      </c>
    </row>
    <row r="36" spans="1:4" x14ac:dyDescent="0.2">
      <c r="A36" s="2" t="s">
        <v>17</v>
      </c>
      <c r="B36" s="12" t="s">
        <v>136</v>
      </c>
      <c r="C36" s="5">
        <v>-19.477999999999998</v>
      </c>
      <c r="D36" s="5">
        <v>11.231</v>
      </c>
    </row>
    <row r="37" spans="1:4" x14ac:dyDescent="0.2">
      <c r="A37" s="2" t="s">
        <v>18</v>
      </c>
      <c r="B37" s="12" t="s">
        <v>136</v>
      </c>
      <c r="C37" s="5">
        <v>-19.784000000000002</v>
      </c>
      <c r="D37" s="5">
        <v>10.240666666666668</v>
      </c>
    </row>
    <row r="38" spans="1:4" x14ac:dyDescent="0.2">
      <c r="A38" s="2" t="s">
        <v>19</v>
      </c>
      <c r="B38" s="12" t="s">
        <v>136</v>
      </c>
      <c r="C38" s="5">
        <v>-20.042999999999999</v>
      </c>
      <c r="D38" s="5">
        <v>11.990333333333332</v>
      </c>
    </row>
    <row r="39" spans="1:4" x14ac:dyDescent="0.2">
      <c r="A39" s="2" t="s">
        <v>20</v>
      </c>
      <c r="B39" s="12" t="s">
        <v>136</v>
      </c>
      <c r="C39" s="5">
        <v>-20.398666666666667</v>
      </c>
      <c r="D39" s="5">
        <v>10.727333333333334</v>
      </c>
    </row>
    <row r="40" spans="1:4" x14ac:dyDescent="0.2">
      <c r="A40" s="2" t="s">
        <v>21</v>
      </c>
      <c r="B40" s="12" t="s">
        <v>136</v>
      </c>
      <c r="C40" s="5">
        <v>-19.587333333333333</v>
      </c>
      <c r="D40" s="5">
        <v>9.2666666666666657</v>
      </c>
    </row>
    <row r="41" spans="1:4" x14ac:dyDescent="0.2">
      <c r="A41" s="2" t="s">
        <v>22</v>
      </c>
      <c r="B41" s="12" t="s">
        <v>110</v>
      </c>
      <c r="C41" s="5">
        <v>-21.114000000000001</v>
      </c>
      <c r="D41" s="15">
        <v>5.1609999999999996</v>
      </c>
    </row>
    <row r="42" spans="1:4" x14ac:dyDescent="0.2">
      <c r="A42" s="2" t="s">
        <v>24</v>
      </c>
      <c r="B42" s="12" t="s">
        <v>110</v>
      </c>
      <c r="C42" s="5">
        <v>-21.438000000000002</v>
      </c>
      <c r="D42" s="15">
        <v>7.149</v>
      </c>
    </row>
    <row r="43" spans="1:4" x14ac:dyDescent="0.2">
      <c r="A43" s="2" t="s">
        <v>27</v>
      </c>
      <c r="B43" s="12" t="s">
        <v>110</v>
      </c>
      <c r="C43" s="5">
        <v>-21.318999999999999</v>
      </c>
      <c r="D43" s="15">
        <v>5.7569999999999997</v>
      </c>
    </row>
    <row r="44" spans="1:4" x14ac:dyDescent="0.2">
      <c r="A44" s="2" t="s">
        <v>28</v>
      </c>
      <c r="B44" s="12" t="s">
        <v>110</v>
      </c>
      <c r="C44" s="5">
        <v>-22.288</v>
      </c>
      <c r="D44" s="15">
        <v>6.9669999999999996</v>
      </c>
    </row>
    <row r="45" spans="1:4" x14ac:dyDescent="0.2">
      <c r="A45" s="2" t="s">
        <v>25</v>
      </c>
      <c r="B45" s="12" t="s">
        <v>111</v>
      </c>
      <c r="C45" s="5">
        <v>-21.257000000000001</v>
      </c>
      <c r="D45" s="15">
        <v>5.931</v>
      </c>
    </row>
    <row r="46" spans="1:4" x14ac:dyDescent="0.2">
      <c r="A46" s="2" t="s">
        <v>26</v>
      </c>
      <c r="B46" s="12" t="s">
        <v>112</v>
      </c>
      <c r="C46" s="5">
        <v>-22.272000000000002</v>
      </c>
      <c r="D46" s="15">
        <v>6.0469999999999997</v>
      </c>
    </row>
    <row r="47" spans="1:4" x14ac:dyDescent="0.2">
      <c r="A47" s="2" t="s">
        <v>23</v>
      </c>
      <c r="B47" s="12" t="s">
        <v>113</v>
      </c>
      <c r="C47" s="5">
        <v>-20.313000000000002</v>
      </c>
      <c r="D47" s="15">
        <v>8.3620000000000001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9905F-FFB0-AB46-9BE8-F0881B65B045}">
  <dimension ref="A1:P14"/>
  <sheetViews>
    <sheetView tabSelected="1" workbookViewId="0">
      <selection activeCell="G1" sqref="G1:G1048576"/>
    </sheetView>
  </sheetViews>
  <sheetFormatPr baseColWidth="10" defaultRowHeight="16" x14ac:dyDescent="0.2"/>
  <cols>
    <col min="4" max="4" width="29.5" bestFit="1" customWidth="1"/>
    <col min="5" max="5" width="20" bestFit="1" customWidth="1"/>
    <col min="6" max="6" width="34.1640625" bestFit="1" customWidth="1"/>
    <col min="7" max="7" width="16.6640625" bestFit="1" customWidth="1"/>
    <col min="8" max="8" width="39.5" bestFit="1" customWidth="1"/>
    <col min="9" max="9" width="29.1640625" bestFit="1" customWidth="1"/>
    <col min="10" max="10" width="47" bestFit="1" customWidth="1"/>
  </cols>
  <sheetData>
    <row r="1" spans="1:16" x14ac:dyDescent="0.2">
      <c r="A1" s="1" t="s">
        <v>0</v>
      </c>
      <c r="B1" s="1" t="s">
        <v>1</v>
      </c>
      <c r="C1" s="1" t="s">
        <v>49</v>
      </c>
      <c r="D1" s="1" t="s">
        <v>119</v>
      </c>
      <c r="E1" s="20" t="s">
        <v>115</v>
      </c>
      <c r="F1" s="19" t="s">
        <v>117</v>
      </c>
      <c r="G1" s="20" t="s">
        <v>114</v>
      </c>
      <c r="H1" s="20" t="s">
        <v>116</v>
      </c>
      <c r="J1" s="1" t="s">
        <v>118</v>
      </c>
      <c r="O1" s="1" t="s">
        <v>128</v>
      </c>
      <c r="P1" s="1" t="s">
        <v>129</v>
      </c>
    </row>
    <row r="2" spans="1:16" s="33" customFormat="1" x14ac:dyDescent="0.2">
      <c r="A2" s="24" t="s">
        <v>50</v>
      </c>
      <c r="B2" s="31">
        <v>-13.4994</v>
      </c>
      <c r="C2" s="32">
        <v>-5.71</v>
      </c>
      <c r="D2" s="33">
        <f>(C2*1.03091)+30.91</f>
        <v>25.023503900000001</v>
      </c>
      <c r="E2" s="31">
        <v>16.023033822000002</v>
      </c>
      <c r="F2" s="32">
        <v>16.14436072558</v>
      </c>
      <c r="G2" s="32">
        <v>14.623033822000002</v>
      </c>
      <c r="H2" s="23">
        <v>-10.384709082608689</v>
      </c>
      <c r="I2" s="33" t="s">
        <v>130</v>
      </c>
      <c r="J2" s="31">
        <f t="shared" ref="J2:J12" si="0">1.59*D2-48.634</f>
        <v>-8.8466287989999941</v>
      </c>
      <c r="K2" s="33" t="s">
        <v>120</v>
      </c>
      <c r="O2" s="33" t="s">
        <v>130</v>
      </c>
      <c r="P2" s="33" t="s">
        <v>130</v>
      </c>
    </row>
    <row r="3" spans="1:16" s="4" customFormat="1" x14ac:dyDescent="0.2">
      <c r="A3" s="22" t="s">
        <v>51</v>
      </c>
      <c r="B3" s="34">
        <v>-14.941800000000001</v>
      </c>
      <c r="C3" s="35">
        <v>-3.91</v>
      </c>
      <c r="D3" s="4">
        <f t="shared" ref="D3:D12" si="1">(C3*1.03091)+30.91</f>
        <v>26.8791419</v>
      </c>
      <c r="E3" s="35">
        <v>17.841559062000002</v>
      </c>
      <c r="F3" s="35">
        <v>18.05975026918</v>
      </c>
      <c r="G3" s="35">
        <v>16.441559062000003</v>
      </c>
      <c r="H3" s="36">
        <v>-6.4313933434782502</v>
      </c>
      <c r="I3" s="4" t="s">
        <v>121</v>
      </c>
      <c r="J3" s="34">
        <f t="shared" si="0"/>
        <v>-5.8961643789999982</v>
      </c>
      <c r="K3" s="4" t="s">
        <v>121</v>
      </c>
      <c r="O3" s="4" t="s">
        <v>131</v>
      </c>
      <c r="P3" s="4" t="s">
        <v>132</v>
      </c>
    </row>
    <row r="4" spans="1:16" x14ac:dyDescent="0.2">
      <c r="A4" s="27" t="s">
        <v>52</v>
      </c>
      <c r="B4" s="5">
        <v>-13.7042</v>
      </c>
      <c r="C4" s="6">
        <v>-4.8099999999999996</v>
      </c>
      <c r="D4">
        <f t="shared" si="1"/>
        <v>25.951322900000001</v>
      </c>
      <c r="E4" s="5">
        <v>16.932296442000002</v>
      </c>
      <c r="F4" s="6">
        <v>17.10205549738</v>
      </c>
      <c r="G4" s="6">
        <v>15.532296442000002</v>
      </c>
      <c r="H4" s="21">
        <v>-8.4080512130434713</v>
      </c>
      <c r="I4" t="s">
        <v>125</v>
      </c>
      <c r="J4" s="5">
        <f t="shared" si="0"/>
        <v>-7.3713965889999997</v>
      </c>
      <c r="K4" t="s">
        <v>122</v>
      </c>
      <c r="O4" t="s">
        <v>133</v>
      </c>
      <c r="P4" t="s">
        <v>133</v>
      </c>
    </row>
    <row r="5" spans="1:16" s="25" customFormat="1" x14ac:dyDescent="0.2">
      <c r="A5" s="28" t="s">
        <v>53</v>
      </c>
      <c r="B5" s="26">
        <v>-14.092599999999999</v>
      </c>
      <c r="C5" s="29">
        <v>-5.95</v>
      </c>
      <c r="D5" s="25">
        <f t="shared" si="1"/>
        <v>24.776085500000001</v>
      </c>
      <c r="E5" s="29">
        <v>15.780563789999999</v>
      </c>
      <c r="F5" s="29">
        <v>15.8889754531</v>
      </c>
      <c r="G5" s="29">
        <v>14.380563789999998</v>
      </c>
      <c r="H5" s="30">
        <v>-10.911817847826088</v>
      </c>
      <c r="I5" s="25" t="s">
        <v>130</v>
      </c>
      <c r="J5" s="26">
        <f t="shared" si="0"/>
        <v>-9.2400240549999992</v>
      </c>
      <c r="K5" s="25" t="s">
        <v>126</v>
      </c>
      <c r="O5" s="25" t="s">
        <v>130</v>
      </c>
      <c r="P5" s="25" t="s">
        <v>130</v>
      </c>
    </row>
    <row r="6" spans="1:16" s="33" customFormat="1" x14ac:dyDescent="0.2">
      <c r="A6" s="24" t="s">
        <v>54</v>
      </c>
      <c r="B6" s="31">
        <v>-14.885999999999999</v>
      </c>
      <c r="C6" s="32">
        <v>-5.75</v>
      </c>
      <c r="D6" s="33">
        <f t="shared" si="1"/>
        <v>24.982267499999999</v>
      </c>
      <c r="E6" s="31">
        <v>15.982622149999997</v>
      </c>
      <c r="F6" s="32">
        <v>16.101796513499998</v>
      </c>
      <c r="G6" s="32">
        <v>14.582622149999997</v>
      </c>
      <c r="H6" s="23">
        <v>-10.472560543478263</v>
      </c>
      <c r="I6" s="33" t="s">
        <v>130</v>
      </c>
      <c r="J6" s="31">
        <f t="shared" si="0"/>
        <v>-8.9121946750000021</v>
      </c>
      <c r="K6" s="33" t="s">
        <v>123</v>
      </c>
      <c r="O6" s="33" t="s">
        <v>130</v>
      </c>
      <c r="P6" s="33" t="s">
        <v>130</v>
      </c>
    </row>
    <row r="7" spans="1:16" s="25" customFormat="1" x14ac:dyDescent="0.2">
      <c r="A7" s="28" t="s">
        <v>55</v>
      </c>
      <c r="B7" s="26">
        <v>-14.062000000000001</v>
      </c>
      <c r="C7" s="29">
        <v>-7.36</v>
      </c>
      <c r="D7" s="25">
        <f t="shared" si="1"/>
        <v>23.322502400000001</v>
      </c>
      <c r="E7" s="29">
        <v>14.356052352000003</v>
      </c>
      <c r="F7" s="29">
        <v>14.388586977280001</v>
      </c>
      <c r="G7" s="29">
        <v>12.956052352000002</v>
      </c>
      <c r="H7" s="30">
        <v>-14.008581843478252</v>
      </c>
      <c r="I7" s="25" t="s">
        <v>130</v>
      </c>
      <c r="J7" s="26">
        <f t="shared" si="0"/>
        <v>-11.551221183999999</v>
      </c>
      <c r="K7" s="25" t="s">
        <v>126</v>
      </c>
      <c r="O7" s="25" t="s">
        <v>130</v>
      </c>
      <c r="P7" s="25" t="s">
        <v>130</v>
      </c>
    </row>
    <row r="8" spans="1:16" x14ac:dyDescent="0.2">
      <c r="A8" s="27" t="s">
        <v>56</v>
      </c>
      <c r="B8" s="5">
        <v>-14.493</v>
      </c>
      <c r="C8" s="6">
        <v>-4.97</v>
      </c>
      <c r="D8">
        <f t="shared" si="1"/>
        <v>25.786377300000002</v>
      </c>
      <c r="E8" s="5">
        <v>16.770649754000001</v>
      </c>
      <c r="F8" s="6">
        <v>16.931798649059999</v>
      </c>
      <c r="G8" s="6">
        <v>15.370649754</v>
      </c>
      <c r="H8" s="21">
        <v>-8.7594570565217342</v>
      </c>
      <c r="I8" t="s">
        <v>123</v>
      </c>
      <c r="J8" s="5">
        <f t="shared" si="0"/>
        <v>-7.633660092999996</v>
      </c>
      <c r="K8" t="s">
        <v>124</v>
      </c>
      <c r="O8" t="s">
        <v>133</v>
      </c>
      <c r="P8" t="s">
        <v>133</v>
      </c>
    </row>
    <row r="9" spans="1:16" x14ac:dyDescent="0.2">
      <c r="A9" s="27" t="s">
        <v>57</v>
      </c>
      <c r="B9" s="5">
        <v>-14.6798</v>
      </c>
      <c r="C9" s="6">
        <v>-4.7699999999999996</v>
      </c>
      <c r="D9">
        <f t="shared" si="1"/>
        <v>25.9925593</v>
      </c>
      <c r="E9" s="6">
        <v>16.972708114</v>
      </c>
      <c r="F9" s="6">
        <v>17.144619709460002</v>
      </c>
      <c r="G9" s="6">
        <v>15.572708113999999</v>
      </c>
      <c r="H9" s="21">
        <v>-8.3201997521739113</v>
      </c>
      <c r="I9" t="s">
        <v>125</v>
      </c>
      <c r="J9" s="5">
        <f t="shared" si="0"/>
        <v>-7.3058307129999989</v>
      </c>
      <c r="K9" t="s">
        <v>122</v>
      </c>
      <c r="O9" t="s">
        <v>133</v>
      </c>
      <c r="P9" t="s">
        <v>133</v>
      </c>
    </row>
    <row r="10" spans="1:16" x14ac:dyDescent="0.2">
      <c r="A10" s="27" t="s">
        <v>58</v>
      </c>
      <c r="B10" s="5">
        <v>-14.730799999999999</v>
      </c>
      <c r="C10" s="6">
        <v>-4.1100000000000003</v>
      </c>
      <c r="D10">
        <f t="shared" si="1"/>
        <v>26.672959899999999</v>
      </c>
      <c r="E10" s="5">
        <v>17.639500701999999</v>
      </c>
      <c r="F10" s="6">
        <v>17.846929208779997</v>
      </c>
      <c r="G10" s="6">
        <v>16.239500702000001</v>
      </c>
      <c r="H10" s="21">
        <v>-6.870650647826082</v>
      </c>
      <c r="I10" t="s">
        <v>127</v>
      </c>
      <c r="J10" s="5">
        <f t="shared" si="0"/>
        <v>-6.2239937590000025</v>
      </c>
      <c r="K10" t="s">
        <v>121</v>
      </c>
      <c r="O10" t="s">
        <v>133</v>
      </c>
      <c r="P10" t="s">
        <v>131</v>
      </c>
    </row>
    <row r="11" spans="1:16" s="33" customFormat="1" x14ac:dyDescent="0.2">
      <c r="A11" s="24" t="s">
        <v>59</v>
      </c>
      <c r="B11" s="31">
        <v>-13.825399999999998</v>
      </c>
      <c r="C11" s="32">
        <v>-5.32</v>
      </c>
      <c r="D11" s="33">
        <f t="shared" si="1"/>
        <v>25.425558800000001</v>
      </c>
      <c r="E11" s="32">
        <v>16.417047624000002</v>
      </c>
      <c r="F11" s="32">
        <v>16.559361793359997</v>
      </c>
      <c r="G11" s="32">
        <v>15.017047624000002</v>
      </c>
      <c r="H11" s="23">
        <v>-9.5281573391304271</v>
      </c>
      <c r="I11" s="33" t="s">
        <v>130</v>
      </c>
      <c r="J11" s="31">
        <f t="shared" si="0"/>
        <v>-8.2073615079999982</v>
      </c>
      <c r="K11" s="33" t="s">
        <v>125</v>
      </c>
      <c r="O11" s="33" t="s">
        <v>130</v>
      </c>
      <c r="P11" s="33" t="s">
        <v>134</v>
      </c>
    </row>
    <row r="12" spans="1:16" s="25" customFormat="1" x14ac:dyDescent="0.2">
      <c r="A12" s="28" t="s">
        <v>60</v>
      </c>
      <c r="B12" s="26">
        <v>-14.5838</v>
      </c>
      <c r="C12" s="29">
        <v>-6.43</v>
      </c>
      <c r="D12" s="25">
        <f t="shared" si="1"/>
        <v>24.281248699999999</v>
      </c>
      <c r="E12" s="26">
        <v>15.295623725999999</v>
      </c>
      <c r="F12" s="29">
        <v>15.378204908139997</v>
      </c>
      <c r="G12" s="29">
        <v>13.895623725999998</v>
      </c>
      <c r="H12" s="30">
        <v>-11.966035378260869</v>
      </c>
      <c r="I12" s="25" t="s">
        <v>130</v>
      </c>
      <c r="J12" s="26">
        <f t="shared" si="0"/>
        <v>-10.026814567000002</v>
      </c>
      <c r="K12" s="25" t="s">
        <v>126</v>
      </c>
      <c r="O12" s="25" t="s">
        <v>130</v>
      </c>
      <c r="P12" s="25" t="s">
        <v>130</v>
      </c>
    </row>
    <row r="13" spans="1:16" x14ac:dyDescent="0.2">
      <c r="B13" s="5"/>
      <c r="C13" s="5"/>
    </row>
    <row r="14" spans="1:16" x14ac:dyDescent="0.2">
      <c r="B14" s="18"/>
      <c r="C14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FE29A-B6F6-7641-AD7F-A07A7CE8F34C}">
  <dimension ref="A1:D21"/>
  <sheetViews>
    <sheetView workbookViewId="0">
      <selection activeCell="A2" sqref="A2:A21"/>
    </sheetView>
  </sheetViews>
  <sheetFormatPr baseColWidth="10" defaultRowHeight="16" x14ac:dyDescent="0.2"/>
  <cols>
    <col min="1" max="1" width="12" bestFit="1" customWidth="1"/>
  </cols>
  <sheetData>
    <row r="1" spans="1:4" x14ac:dyDescent="0.2">
      <c r="A1" t="s">
        <v>0</v>
      </c>
      <c r="B1" t="s">
        <v>91</v>
      </c>
      <c r="C1" t="s">
        <v>92</v>
      </c>
      <c r="D1" t="s">
        <v>93</v>
      </c>
    </row>
    <row r="2" spans="1:4" x14ac:dyDescent="0.2">
      <c r="A2" s="16" t="s">
        <v>94</v>
      </c>
      <c r="B2" s="5">
        <v>-20.57</v>
      </c>
      <c r="C2" s="5">
        <v>-20.358666666666668</v>
      </c>
    </row>
    <row r="3" spans="1:4" x14ac:dyDescent="0.2">
      <c r="A3" s="16" t="s">
        <v>50</v>
      </c>
      <c r="B3" s="5">
        <v>-19.75</v>
      </c>
      <c r="C3" s="5">
        <v>-19.481666666666669</v>
      </c>
      <c r="D3" s="5">
        <v>-13.4994</v>
      </c>
    </row>
    <row r="4" spans="1:4" x14ac:dyDescent="0.2">
      <c r="A4" s="16" t="s">
        <v>51</v>
      </c>
      <c r="B4" s="5">
        <v>-20.507333333333332</v>
      </c>
      <c r="C4" s="5">
        <v>-19.957666666666668</v>
      </c>
      <c r="D4" s="5">
        <v>-14.941800000000001</v>
      </c>
    </row>
    <row r="5" spans="1:4" x14ac:dyDescent="0.2">
      <c r="A5" s="16" t="s">
        <v>95</v>
      </c>
      <c r="B5" s="5">
        <v>-20.631333333333334</v>
      </c>
      <c r="C5" s="5">
        <v>-20.393666666666665</v>
      </c>
    </row>
    <row r="6" spans="1:4" x14ac:dyDescent="0.2">
      <c r="A6" s="16" t="s">
        <v>52</v>
      </c>
      <c r="B6" s="5">
        <v>-19.956333333333337</v>
      </c>
      <c r="C6" s="5">
        <v>-19.826000000000004</v>
      </c>
      <c r="D6" s="5">
        <v>-13.7042</v>
      </c>
    </row>
    <row r="7" spans="1:4" x14ac:dyDescent="0.2">
      <c r="A7" s="16" t="s">
        <v>96</v>
      </c>
      <c r="B7" s="5">
        <v>-20.425666666666668</v>
      </c>
      <c r="C7" s="5">
        <v>-20.730666666666668</v>
      </c>
    </row>
    <row r="8" spans="1:4" x14ac:dyDescent="0.2">
      <c r="A8" s="16" t="s">
        <v>97</v>
      </c>
      <c r="B8" s="5">
        <v>-20.478999999999999</v>
      </c>
      <c r="C8" s="5">
        <v>-19.847666666666665</v>
      </c>
    </row>
    <row r="9" spans="1:4" x14ac:dyDescent="0.2">
      <c r="A9" s="16" t="s">
        <v>53</v>
      </c>
      <c r="B9" s="5">
        <v>-19.907666666666668</v>
      </c>
      <c r="C9" s="5">
        <v>-19.576000000000004</v>
      </c>
      <c r="D9" s="5">
        <v>-14.092599999999999</v>
      </c>
    </row>
    <row r="10" spans="1:4" x14ac:dyDescent="0.2">
      <c r="A10" s="16" t="s">
        <v>98</v>
      </c>
      <c r="B10" s="5">
        <v>-19.797000000000001</v>
      </c>
      <c r="C10" s="14">
        <v>-20.255666666666666</v>
      </c>
    </row>
    <row r="11" spans="1:4" x14ac:dyDescent="0.2">
      <c r="A11" s="16" t="s">
        <v>99</v>
      </c>
      <c r="B11" s="5">
        <v>-20.028666666666666</v>
      </c>
      <c r="C11" s="5">
        <v>-19.691333333333333</v>
      </c>
      <c r="D11" s="5">
        <v>-14.885999999999999</v>
      </c>
    </row>
    <row r="12" spans="1:4" x14ac:dyDescent="0.2">
      <c r="A12" s="16" t="s">
        <v>100</v>
      </c>
      <c r="B12" s="5">
        <v>-20.105</v>
      </c>
    </row>
    <row r="13" spans="1:4" x14ac:dyDescent="0.2">
      <c r="A13" s="16" t="s">
        <v>101</v>
      </c>
      <c r="B13" s="5">
        <v>-20.25566666666667</v>
      </c>
      <c r="C13" s="5">
        <v>-19.942999999999998</v>
      </c>
    </row>
    <row r="14" spans="1:4" x14ac:dyDescent="0.2">
      <c r="A14" s="16" t="s">
        <v>55</v>
      </c>
      <c r="B14" s="5">
        <v>-20.028666666666666</v>
      </c>
      <c r="C14" s="5">
        <v>-20.064333333333334</v>
      </c>
      <c r="D14" s="5">
        <v>-14.062000000000001</v>
      </c>
    </row>
    <row r="15" spans="1:4" x14ac:dyDescent="0.2">
      <c r="A15" s="16" t="s">
        <v>56</v>
      </c>
      <c r="B15" s="5">
        <v>-20.177666666666667</v>
      </c>
      <c r="C15" s="5">
        <v>-19.995999999999999</v>
      </c>
      <c r="D15" s="5">
        <v>-14.493</v>
      </c>
    </row>
    <row r="16" spans="1:4" x14ac:dyDescent="0.2">
      <c r="A16" s="16" t="s">
        <v>57</v>
      </c>
      <c r="B16" s="5">
        <v>-20.430666666666667</v>
      </c>
      <c r="C16" s="5">
        <v>-20.197666666666667</v>
      </c>
      <c r="D16" s="5">
        <v>-14.6798</v>
      </c>
    </row>
    <row r="17" spans="1:4" x14ac:dyDescent="0.2">
      <c r="A17" s="16" t="s">
        <v>58</v>
      </c>
      <c r="B17" s="5">
        <v>-20.135666666666669</v>
      </c>
      <c r="C17" s="5">
        <v>-19.477999999999998</v>
      </c>
      <c r="D17" s="5">
        <v>-14.730799999999999</v>
      </c>
    </row>
    <row r="18" spans="1:4" x14ac:dyDescent="0.2">
      <c r="A18" s="16" t="s">
        <v>102</v>
      </c>
      <c r="B18" s="5">
        <v>-20.322333333333333</v>
      </c>
      <c r="C18" s="5">
        <v>-19.784000000000002</v>
      </c>
    </row>
    <row r="19" spans="1:4" x14ac:dyDescent="0.2">
      <c r="A19" s="16" t="s">
        <v>59</v>
      </c>
      <c r="B19" s="5">
        <v>-20.271666666666665</v>
      </c>
      <c r="C19" s="5">
        <v>-20.042999999999999</v>
      </c>
      <c r="D19" s="5">
        <v>-13.825399999999998</v>
      </c>
    </row>
    <row r="20" spans="1:4" x14ac:dyDescent="0.2">
      <c r="A20" s="16" t="s">
        <v>103</v>
      </c>
      <c r="B20" s="5">
        <v>-20.615333333333336</v>
      </c>
      <c r="C20" s="5">
        <v>-20.398666666666667</v>
      </c>
    </row>
    <row r="21" spans="1:4" x14ac:dyDescent="0.2">
      <c r="A21" s="16" t="s">
        <v>60</v>
      </c>
      <c r="B21" s="5">
        <v>-19.939333333333334</v>
      </c>
      <c r="C21" s="5">
        <v>-19.587333333333333</v>
      </c>
      <c r="D21" s="5">
        <v>-14.5838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with re-weighs</vt:lpstr>
      <vt:lpstr>Postcrania</vt:lpstr>
      <vt:lpstr>Dentine</vt:lpstr>
      <vt:lpstr>Fauna</vt:lpstr>
      <vt:lpstr>All CN</vt:lpstr>
      <vt:lpstr>Carbonate</vt:lpstr>
      <vt:lpstr>Carbon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S.A. Leggett</dc:creator>
  <cp:lastModifiedBy>S.A. Leggett</cp:lastModifiedBy>
  <dcterms:created xsi:type="dcterms:W3CDTF">2019-05-13T13:33:06Z</dcterms:created>
  <dcterms:modified xsi:type="dcterms:W3CDTF">2019-08-01T18:09:01Z</dcterms:modified>
</cp:coreProperties>
</file>