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13_ncr:1_{9CB86C38-427F-4270-8DEA-BED564EC1A3B}" xr6:coauthVersionLast="36" xr6:coauthVersionMax="36" xr10:uidLastSave="{00000000-0000-0000-0000-000000000000}"/>
  <bookViews>
    <workbookView xWindow="0" yWindow="0" windowWidth="28800" windowHeight="11760" activeTab="2" xr2:uid="{00000000-000D-0000-FFFF-FFFF00000000}"/>
  </bookViews>
  <sheets>
    <sheet name="EXERCICIO 1" sheetId="1" r:id="rId1"/>
    <sheet name="EXERCICIO 2" sheetId="2" r:id="rId2"/>
    <sheet name="EXERCÍCI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3" l="1"/>
  <c r="F35" i="3"/>
  <c r="F36" i="3"/>
  <c r="F37" i="3"/>
  <c r="F38" i="3"/>
  <c r="F33" i="3"/>
  <c r="E34" i="3"/>
  <c r="E35" i="3"/>
  <c r="E36" i="3"/>
  <c r="E37" i="3"/>
  <c r="E38" i="3"/>
  <c r="E33" i="3"/>
  <c r="D34" i="3"/>
  <c r="D35" i="3"/>
  <c r="D36" i="3"/>
  <c r="D37" i="3"/>
  <c r="D38" i="3"/>
  <c r="D33" i="3"/>
  <c r="C33" i="3"/>
  <c r="C34" i="3"/>
  <c r="C35" i="3"/>
  <c r="C36" i="3"/>
  <c r="C37" i="3"/>
  <c r="C38" i="3"/>
  <c r="J20" i="3"/>
  <c r="J21" i="3"/>
  <c r="J22" i="3"/>
  <c r="J23" i="3"/>
  <c r="J24" i="3"/>
  <c r="J19" i="3"/>
  <c r="H20" i="3"/>
  <c r="I20" i="3"/>
  <c r="H21" i="3"/>
  <c r="I21" i="3"/>
  <c r="H22" i="3"/>
  <c r="I22" i="3"/>
  <c r="H23" i="3"/>
  <c r="I23" i="3"/>
  <c r="H24" i="3"/>
  <c r="I24" i="3"/>
  <c r="I19" i="3"/>
  <c r="H19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J5" i="3"/>
  <c r="I5" i="3"/>
  <c r="H5" i="3"/>
  <c r="G28" i="3"/>
  <c r="G27" i="3"/>
  <c r="E28" i="3"/>
  <c r="F28" i="3"/>
  <c r="D28" i="3"/>
  <c r="E27" i="3"/>
  <c r="F27" i="3"/>
  <c r="D27" i="3"/>
  <c r="G14" i="3"/>
  <c r="G13" i="3"/>
  <c r="E14" i="3"/>
  <c r="F14" i="3"/>
  <c r="D14" i="3"/>
  <c r="E13" i="3"/>
  <c r="F13" i="3"/>
  <c r="D13" i="3"/>
  <c r="G20" i="3"/>
  <c r="G21" i="3"/>
  <c r="G22" i="3"/>
  <c r="G23" i="3"/>
  <c r="G24" i="3"/>
  <c r="G19" i="3"/>
  <c r="G6" i="3"/>
  <c r="G7" i="3"/>
  <c r="G8" i="3"/>
  <c r="G9" i="3"/>
  <c r="G10" i="3"/>
  <c r="G5" i="3"/>
  <c r="G2" i="2" l="1"/>
  <c r="F2" i="2"/>
  <c r="B16" i="1"/>
  <c r="B18" i="1" s="1"/>
  <c r="H2" i="2" l="1"/>
</calcChain>
</file>

<file path=xl/sharedStrings.xml><?xml version="1.0" encoding="utf-8"?>
<sst xmlns="http://schemas.openxmlformats.org/spreadsheetml/2006/main" count="116" uniqueCount="71">
  <si>
    <t>CONTAS A PAGAR</t>
  </si>
  <si>
    <t>JANEIRO</t>
  </si>
  <si>
    <t>FEVEREIRO</t>
  </si>
  <si>
    <t>MARÇO</t>
  </si>
  <si>
    <t>ABRIL</t>
  </si>
  <si>
    <t>MAIO</t>
  </si>
  <si>
    <t>JUNHO</t>
  </si>
  <si>
    <t>SALÁRIO</t>
  </si>
  <si>
    <t>CONTAS</t>
  </si>
  <si>
    <t>ÁGUA</t>
  </si>
  <si>
    <t>LUZ</t>
  </si>
  <si>
    <t>ESCOLA</t>
  </si>
  <si>
    <t>IPTU</t>
  </si>
  <si>
    <t>IPVA</t>
  </si>
  <si>
    <t>SHOPPING</t>
  </si>
  <si>
    <t>COMBUSTÍVEL</t>
  </si>
  <si>
    <t>ACADEMIA</t>
  </si>
  <si>
    <t>TOTAL DE CONTAS</t>
  </si>
  <si>
    <t>SALDO</t>
  </si>
  <si>
    <t>Nº</t>
  </si>
  <si>
    <t>NOME</t>
  </si>
  <si>
    <t>SALARIO BRUTO</t>
  </si>
  <si>
    <t>INSS</t>
  </si>
  <si>
    <t>GRATIFICAÇÃO</t>
  </si>
  <si>
    <t>INSS R$</t>
  </si>
  <si>
    <t>GRATIFICAÇÃO R$</t>
  </si>
  <si>
    <t>SALARIO LIQUIDO</t>
  </si>
  <si>
    <t>CODIGO</t>
  </si>
  <si>
    <t>PRODUTO</t>
  </si>
  <si>
    <t>JAN</t>
  </si>
  <si>
    <t>FEV</t>
  </si>
  <si>
    <t>MAR</t>
  </si>
  <si>
    <t>TOTAL 1° TRIMESTRE</t>
  </si>
  <si>
    <t>MAXIMO</t>
  </si>
  <si>
    <t xml:space="preserve">MINIMO </t>
  </si>
  <si>
    <t>MEDIA</t>
  </si>
  <si>
    <t>EMPRESA NACIONAL S/A</t>
  </si>
  <si>
    <t xml:space="preserve">Martelo </t>
  </si>
  <si>
    <t>Alicate</t>
  </si>
  <si>
    <t>Prego</t>
  </si>
  <si>
    <t>Arruela</t>
  </si>
  <si>
    <t>Parafuso</t>
  </si>
  <si>
    <t>Porca</t>
  </si>
  <si>
    <t>IMPOSTOS</t>
  </si>
  <si>
    <t>COMISSÕES</t>
  </si>
  <si>
    <t>TOTAIS</t>
  </si>
  <si>
    <t>ABR</t>
  </si>
  <si>
    <t>MAI</t>
  </si>
  <si>
    <t>JUN</t>
  </si>
  <si>
    <t>TOTAL 2° TRIMESTRE</t>
  </si>
  <si>
    <t>VALOR SEMESTRE</t>
  </si>
  <si>
    <t>COMISSÃO</t>
  </si>
  <si>
    <t>VALOR LÍQUIDO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</si>
  <si>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</si>
  <si>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</si>
  <si>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</si>
  <si>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</si>
  <si>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</si>
  <si>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</si>
  <si>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</si>
  <si>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</si>
  <si>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=MAIOR(&lt;INTERVALO&gt;;&lt;POSIÇÃO&gt;)</t>
  </si>
  <si>
    <t>=MAXIMO(&lt;INTERVALO&gt;)</t>
  </si>
  <si>
    <t>=MENOR(&lt;INTERVALO&gt;;&lt;POSIÇÃO&gt;)</t>
  </si>
  <si>
    <t>=MINIMO(&lt;INTERVALO&gt;)</t>
  </si>
  <si>
    <t>ESTATISTICA</t>
  </si>
  <si>
    <t>MEDIANA</t>
  </si>
  <si>
    <t>MODA</t>
  </si>
  <si>
    <t>COMUTATIVA</t>
  </si>
  <si>
    <t>A ORDEM DOS FATORES NÃO ALTERA O CÁLCULO</t>
  </si>
  <si>
    <t>VALOR LIQUIDO = VALOR SEMESTRE - IMPOSTOS -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</si>
</sst>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4" fontId="0" fillId="0" borderId="9" xfId="1" applyFont="1" applyBorder="1"/>
    <xf numFmtId="44" fontId="0" fillId="0" borderId="10" xfId="1" applyFont="1" applyBorder="1"/>
    <xf numFmtId="0" fontId="2" fillId="0" borderId="5" xfId="0" applyFont="1" applyBorder="1"/>
    <xf numFmtId="0" fontId="2" fillId="0" borderId="11" xfId="0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4" xfId="1" applyFont="1" applyBorder="1"/>
    <xf numFmtId="44" fontId="0" fillId="0" borderId="12" xfId="1" applyFont="1" applyBorder="1"/>
    <xf numFmtId="0" fontId="0" fillId="0" borderId="13" xfId="0" applyBorder="1"/>
    <xf numFmtId="44" fontId="0" fillId="0" borderId="14" xfId="0" applyNumberFormat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44" fontId="0" fillId="0" borderId="20" xfId="1" applyFont="1" applyBorder="1"/>
    <xf numFmtId="44" fontId="0" fillId="0" borderId="21" xfId="1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0" fillId="2" borderId="19" xfId="0" applyFill="1" applyBorder="1"/>
    <xf numFmtId="44" fontId="0" fillId="2" borderId="20" xfId="1" applyNumberFormat="1" applyFont="1" applyFill="1" applyBorder="1"/>
    <xf numFmtId="0" fontId="2" fillId="2" borderId="24" xfId="0" applyFont="1" applyFill="1" applyBorder="1" applyAlignment="1">
      <alignment horizontal="center"/>
    </xf>
    <xf numFmtId="0" fontId="0" fillId="2" borderId="16" xfId="0" applyFill="1" applyBorder="1"/>
    <xf numFmtId="44" fontId="0" fillId="2" borderId="4" xfId="0" applyNumberFormat="1" applyFill="1" applyBorder="1"/>
    <xf numFmtId="0" fontId="2" fillId="2" borderId="25" xfId="0" applyFont="1" applyFill="1" applyBorder="1" applyAlignment="1">
      <alignment horizontal="center"/>
    </xf>
    <xf numFmtId="0" fontId="0" fillId="2" borderId="17" xfId="0" applyFill="1" applyBorder="1"/>
    <xf numFmtId="44" fontId="0" fillId="2" borderId="9" xfId="0" applyNumberFormat="1" applyFill="1" applyBorder="1"/>
    <xf numFmtId="0" fontId="0" fillId="2" borderId="5" xfId="0" applyFill="1" applyBorder="1"/>
    <xf numFmtId="9" fontId="0" fillId="2" borderId="6" xfId="0" applyNumberFormat="1" applyFill="1" applyBorder="1"/>
    <xf numFmtId="0" fontId="0" fillId="2" borderId="8" xfId="0" applyFill="1" applyBorder="1"/>
    <xf numFmtId="9" fontId="0" fillId="2" borderId="9" xfId="0" applyNumberFormat="1" applyFill="1" applyBorder="1"/>
    <xf numFmtId="10" fontId="0" fillId="0" borderId="4" xfId="2" applyNumberFormat="1" applyFont="1" applyBorder="1"/>
    <xf numFmtId="10" fontId="0" fillId="0" borderId="9" xfId="2" applyNumberFormat="1" applyFont="1" applyBorder="1"/>
    <xf numFmtId="10" fontId="0" fillId="0" borderId="20" xfId="2" applyNumberFormat="1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0" borderId="20" xfId="0" applyFont="1" applyBorder="1"/>
    <xf numFmtId="0" fontId="2" fillId="0" borderId="4" xfId="0" applyFont="1" applyBorder="1"/>
    <xf numFmtId="0" fontId="2" fillId="0" borderId="9" xfId="0" applyFont="1" applyBorder="1"/>
    <xf numFmtId="0" fontId="5" fillId="0" borderId="13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64" fontId="0" fillId="2" borderId="9" xfId="0" applyNumberFormat="1" applyFill="1" applyBorder="1"/>
    <xf numFmtId="0" fontId="2" fillId="2" borderId="13" xfId="0" applyFont="1" applyFill="1" applyBorder="1" applyAlignment="1">
      <alignment horizontal="center" vertical="center"/>
    </xf>
    <xf numFmtId="0" fontId="0" fillId="2" borderId="11" xfId="0" applyFill="1" applyBorder="1"/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44" fontId="0" fillId="3" borderId="20" xfId="1" applyFont="1" applyFill="1" applyBorder="1"/>
    <xf numFmtId="44" fontId="0" fillId="3" borderId="21" xfId="1" applyFont="1" applyFill="1" applyBorder="1"/>
    <xf numFmtId="44" fontId="0" fillId="3" borderId="30" xfId="1" applyFont="1" applyFill="1" applyBorder="1"/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44" fontId="0" fillId="3" borderId="6" xfId="0" applyNumberFormat="1" applyFill="1" applyBorder="1"/>
    <xf numFmtId="44" fontId="0" fillId="3" borderId="7" xfId="0" applyNumberFormat="1" applyFill="1" applyBorder="1"/>
    <xf numFmtId="44" fontId="0" fillId="3" borderId="9" xfId="0" applyNumberFormat="1" applyFill="1" applyBorder="1"/>
    <xf numFmtId="44" fontId="0" fillId="3" borderId="10" xfId="0" applyNumberFormat="1" applyFill="1" applyBorder="1"/>
    <xf numFmtId="44" fontId="0" fillId="2" borderId="6" xfId="1" applyNumberFormat="1" applyFont="1" applyFill="1" applyBorder="1"/>
    <xf numFmtId="44" fontId="0" fillId="3" borderId="6" xfId="1" applyFont="1" applyFill="1" applyBorder="1"/>
    <xf numFmtId="44" fontId="0" fillId="3" borderId="7" xfId="1" applyFont="1" applyFill="1" applyBorder="1"/>
    <xf numFmtId="44" fontId="0" fillId="3" borderId="31" xfId="1" applyFont="1" applyFill="1" applyBorder="1"/>
    <xf numFmtId="0" fontId="0" fillId="2" borderId="0" xfId="0" quotePrefix="1" applyFill="1"/>
    <xf numFmtId="44" fontId="0" fillId="2" borderId="0" xfId="1" applyFont="1" applyFill="1"/>
    <xf numFmtId="2" fontId="0" fillId="2" borderId="0" xfId="0" applyNumberFormat="1" applyFill="1"/>
    <xf numFmtId="9" fontId="0" fillId="2" borderId="0" xfId="0" applyNumberFormat="1" applyFill="1"/>
    <xf numFmtId="44" fontId="0" fillId="2" borderId="18" xfId="0" applyNumberForma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34" xfId="0" applyFont="1" applyFill="1" applyBorder="1"/>
    <xf numFmtId="44" fontId="0" fillId="2" borderId="11" xfId="0" applyNumberFormat="1" applyFill="1" applyBorder="1"/>
    <xf numFmtId="44" fontId="0" fillId="2" borderId="8" xfId="0" applyNumberFormat="1" applyFill="1" applyBorder="1"/>
    <xf numFmtId="0" fontId="2" fillId="2" borderId="1" xfId="0" applyFont="1" applyFill="1" applyBorder="1" applyAlignment="1">
      <alignment vertical="center"/>
    </xf>
    <xf numFmtId="44" fontId="0" fillId="2" borderId="20" xfId="0" applyNumberFormat="1" applyFill="1" applyBorder="1"/>
    <xf numFmtId="44" fontId="0" fillId="2" borderId="21" xfId="0" applyNumberFormat="1" applyFill="1" applyBorder="1"/>
    <xf numFmtId="44" fontId="0" fillId="2" borderId="31" xfId="0" applyNumberForma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  <a:r>
              <a:rPr lang="pt-BR" baseline="0"/>
              <a:t> DO SEMESTRE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'EXERCÍCIO 3'!$C$47</c:f>
              <c:strCache>
                <c:ptCount val="1"/>
                <c:pt idx="0">
                  <c:v>Porca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'EXERCÍCIO 3'!$D$46:$I$46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'EXERCÍCIO 3'!$D$47:$I$47</c:f>
              <c:numCache>
                <c:formatCode>_("R$"* #,##0.00_);_("R$"* \(#,##0.00\);_("R$"* "-"??_);_(@_)</c:formatCode>
                <c:ptCount val="6"/>
                <c:pt idx="0">
                  <c:v>4500</c:v>
                </c:pt>
                <c:pt idx="1">
                  <c:v>5040</c:v>
                </c:pt>
                <c:pt idx="2">
                  <c:v>5696</c:v>
                </c:pt>
                <c:pt idx="3">
                  <c:v>6265</c:v>
                </c:pt>
                <c:pt idx="4">
                  <c:v>6954</c:v>
                </c:pt>
                <c:pt idx="5">
                  <c:v>7858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2-4AC0-A0BA-6C0CBCC01B2B}"/>
            </c:ext>
          </c:extLst>
        </c:ser>
        <c:ser>
          <c:idx val="1"/>
          <c:order val="1"/>
          <c:tx>
            <c:strRef>
              <c:f>'EXERCÍCIO 3'!$C$48</c:f>
              <c:strCache>
                <c:ptCount val="1"/>
                <c:pt idx="0">
                  <c:v>Parafuso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'EXERCÍCIO 3'!$D$46:$I$46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'EXERCÍCIO 3'!$D$48:$I$48</c:f>
              <c:numCache>
                <c:formatCode>_("R$"* #,##0.00_);_("R$"* \(#,##0.00\);_("R$"* "-"??_);_(@_)</c:formatCode>
                <c:ptCount val="6"/>
                <c:pt idx="0">
                  <c:v>6250</c:v>
                </c:pt>
                <c:pt idx="1">
                  <c:v>7000</c:v>
                </c:pt>
                <c:pt idx="2">
                  <c:v>7910</c:v>
                </c:pt>
                <c:pt idx="3">
                  <c:v>8701</c:v>
                </c:pt>
                <c:pt idx="4">
                  <c:v>9658</c:v>
                </c:pt>
                <c:pt idx="5">
                  <c:v>10197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2-4AC0-A0BA-6C0CBCC01B2B}"/>
            </c:ext>
          </c:extLst>
        </c:ser>
        <c:ser>
          <c:idx val="2"/>
          <c:order val="2"/>
          <c:tx>
            <c:strRef>
              <c:f>'EXERCÍCIO 3'!$C$49</c:f>
              <c:strCache>
                <c:ptCount val="1"/>
                <c:pt idx="0">
                  <c:v>Arruela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'EXERCÍCIO 3'!$D$46:$I$46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'EXERCÍCIO 3'!$D$49:$I$49</c:f>
              <c:numCache>
                <c:formatCode>_("R$"* #,##0.00_);_("R$"* \(#,##0.00\);_("R$"* "-"??_);_(@_)</c:formatCode>
                <c:ptCount val="6"/>
                <c:pt idx="0">
                  <c:v>3300</c:v>
                </c:pt>
                <c:pt idx="1">
                  <c:v>3696</c:v>
                </c:pt>
                <c:pt idx="2">
                  <c:v>4176</c:v>
                </c:pt>
                <c:pt idx="3">
                  <c:v>4569</c:v>
                </c:pt>
                <c:pt idx="4">
                  <c:v>5099</c:v>
                </c:pt>
                <c:pt idx="5">
                  <c:v>5769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2-4AC0-A0BA-6C0CBCC01B2B}"/>
            </c:ext>
          </c:extLst>
        </c:ser>
        <c:ser>
          <c:idx val="3"/>
          <c:order val="3"/>
          <c:tx>
            <c:strRef>
              <c:f>'EXERCÍCIO 3'!$C$50</c:f>
              <c:strCache>
                <c:ptCount val="1"/>
                <c:pt idx="0">
                  <c:v>Prego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'EXERCÍCIO 3'!$D$46:$I$46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'EXERCÍCIO 3'!$D$50:$I$50</c:f>
              <c:numCache>
                <c:formatCode>_("R$"* #,##0.00_);_("R$"* \(#,##0.00\);_("R$"* "-"??_);_(@_)</c:formatCode>
                <c:ptCount val="6"/>
                <c:pt idx="0">
                  <c:v>8000</c:v>
                </c:pt>
                <c:pt idx="1">
                  <c:v>8690</c:v>
                </c:pt>
                <c:pt idx="2">
                  <c:v>10125</c:v>
                </c:pt>
                <c:pt idx="3">
                  <c:v>12341</c:v>
                </c:pt>
                <c:pt idx="4">
                  <c:v>12365</c:v>
                </c:pt>
                <c:pt idx="5">
                  <c:v>13969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2-4AC0-A0BA-6C0CBCC01B2B}"/>
            </c:ext>
          </c:extLst>
        </c:ser>
        <c:ser>
          <c:idx val="4"/>
          <c:order val="4"/>
          <c:tx>
            <c:strRef>
              <c:f>'EXERCÍCIO 3'!$C$51</c:f>
              <c:strCache>
                <c:ptCount val="1"/>
                <c:pt idx="0">
                  <c:v>Alicate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'EXERCÍCIO 3'!$D$46:$I$46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'EXERCÍCIO 3'!$D$51:$I$51</c:f>
              <c:numCache>
                <c:formatCode>_("R$"* #,##0.00_);_("R$"* \(#,##0.00\);_("R$"* "-"??_);_(@_)</c:formatCode>
                <c:ptCount val="6"/>
                <c:pt idx="0">
                  <c:v>4557</c:v>
                </c:pt>
                <c:pt idx="1">
                  <c:v>5104</c:v>
                </c:pt>
                <c:pt idx="2">
                  <c:v>5676</c:v>
                </c:pt>
                <c:pt idx="3">
                  <c:v>6344</c:v>
                </c:pt>
                <c:pt idx="4">
                  <c:v>7042</c:v>
                </c:pt>
                <c:pt idx="5">
                  <c:v>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02-4AC0-A0BA-6C0CBCC01B2B}"/>
            </c:ext>
          </c:extLst>
        </c:ser>
        <c:ser>
          <c:idx val="5"/>
          <c:order val="5"/>
          <c:tx>
            <c:strRef>
              <c:f>'EXERCÍCIO 3'!$C$52</c:f>
              <c:strCache>
                <c:ptCount val="1"/>
                <c:pt idx="0">
                  <c:v>Martelo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'EXERCÍCIO 3'!$D$46:$I$46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'EXERCÍCIO 3'!$D$52:$I$52</c:f>
              <c:numCache>
                <c:formatCode>_("R$"* #,##0.00_);_("R$"* \(#,##0.00\);_("R$"* "-"??_);_(@_)</c:formatCode>
                <c:ptCount val="6"/>
                <c:pt idx="0">
                  <c:v>3260</c:v>
                </c:pt>
                <c:pt idx="1">
                  <c:v>3640</c:v>
                </c:pt>
                <c:pt idx="2">
                  <c:v>4113</c:v>
                </c:pt>
                <c:pt idx="3">
                  <c:v>4525</c:v>
                </c:pt>
                <c:pt idx="4">
                  <c:v>5022</c:v>
                </c:pt>
                <c:pt idx="5">
                  <c:v>5671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02-4AC0-A0BA-6C0CBCC01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233216"/>
        <c:axId val="1528857168"/>
      </c:barChart>
      <c:catAx>
        <c:axId val="148223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8857168"/>
        <c:crosses val="autoZero"/>
        <c:auto val="1"/>
        <c:lblAlgn val="ctr"/>
        <c:lblOffset val="100"/>
        <c:noMultiLvlLbl val="0"/>
      </c:catAx>
      <c:valAx>
        <c:axId val="152885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2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400705</xdr:colOff>
      <xdr:row>52</xdr:row>
      <xdr:rowOff>188528</xdr:rowOff>
    </xdr:from>
    <xdr:to>
      <xdr:col>9</xdr:col>
      <xdr:colOff>6567</xdr:colOff>
      <xdr:row>69</xdr:row>
      <xdr:rowOff>170793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4EA555-D197-4ADB-9732-AA04B564B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30" zoomScaleNormal="130" workbookViewId="0">
      <selection activeCell="B4" sqref="B4"/>
    </sheetView>
  </sheetViews>
  <sheetFormatPr defaultRowHeight="15" x14ac:dyDescent="0.25"/>
  <cols>
    <col min="1" max="1" width="24.42578125" customWidth="1"/>
    <col min="2" max="7" width="16.28515625" customWidth="1"/>
  </cols>
  <sheetData>
    <row r="1" spans="1:7" ht="27" thickBot="1" x14ac:dyDescent="0.45">
      <c r="A1" s="53" t="s">
        <v>0</v>
      </c>
      <c r="B1" s="54"/>
      <c r="C1" s="54"/>
      <c r="D1" s="54"/>
      <c r="E1" s="54"/>
      <c r="F1" s="54"/>
      <c r="G1" s="55"/>
    </row>
    <row r="2" spans="1:7" ht="15.75" thickBot="1" x14ac:dyDescent="0.3"/>
    <row r="3" spans="1:7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ht="15.75" thickBot="1" x14ac:dyDescent="0.3">
      <c r="A4" s="4" t="s">
        <v>7</v>
      </c>
      <c r="B4" s="5"/>
      <c r="C4" s="5"/>
      <c r="D4" s="5"/>
      <c r="E4" s="5"/>
      <c r="F4" s="5"/>
      <c r="G4" s="6"/>
    </row>
    <row r="5" spans="1:7" ht="15.75" thickBot="1" x14ac:dyDescent="0.3"/>
    <row r="6" spans="1:7" x14ac:dyDescent="0.25">
      <c r="A6" s="7" t="s">
        <v>8</v>
      </c>
      <c r="B6" s="9"/>
      <c r="C6" s="9"/>
      <c r="D6" s="9"/>
      <c r="E6" s="9"/>
      <c r="F6" s="9"/>
      <c r="G6" s="10"/>
    </row>
    <row r="7" spans="1:7" x14ac:dyDescent="0.25">
      <c r="A7" s="8" t="s">
        <v>9</v>
      </c>
      <c r="B7" s="11"/>
      <c r="C7" s="11"/>
      <c r="D7" s="11"/>
      <c r="E7" s="11"/>
      <c r="F7" s="11"/>
      <c r="G7" s="12"/>
    </row>
    <row r="8" spans="1:7" x14ac:dyDescent="0.25">
      <c r="A8" s="8" t="s">
        <v>10</v>
      </c>
      <c r="B8" s="11"/>
      <c r="C8" s="11"/>
      <c r="D8" s="11"/>
      <c r="E8" s="11"/>
      <c r="F8" s="11"/>
      <c r="G8" s="12"/>
    </row>
    <row r="9" spans="1:7" x14ac:dyDescent="0.25">
      <c r="A9" s="8" t="s">
        <v>11</v>
      </c>
      <c r="B9" s="11"/>
      <c r="C9" s="11"/>
      <c r="D9" s="11"/>
      <c r="E9" s="11"/>
      <c r="F9" s="11"/>
      <c r="G9" s="12"/>
    </row>
    <row r="10" spans="1:7" x14ac:dyDescent="0.25">
      <c r="A10" s="8" t="s">
        <v>12</v>
      </c>
      <c r="B10" s="11"/>
      <c r="C10" s="11"/>
      <c r="D10" s="11"/>
      <c r="E10" s="11"/>
      <c r="F10" s="11"/>
      <c r="G10" s="12"/>
    </row>
    <row r="11" spans="1:7" x14ac:dyDescent="0.25">
      <c r="A11" s="8" t="s">
        <v>13</v>
      </c>
      <c r="B11" s="11"/>
      <c r="C11" s="11"/>
      <c r="D11" s="11"/>
      <c r="E11" s="11"/>
      <c r="F11" s="11"/>
      <c r="G11" s="12"/>
    </row>
    <row r="12" spans="1:7" x14ac:dyDescent="0.25">
      <c r="A12" s="8" t="s">
        <v>14</v>
      </c>
      <c r="B12" s="11"/>
      <c r="C12" s="11"/>
      <c r="D12" s="11"/>
      <c r="E12" s="11"/>
      <c r="F12" s="11"/>
      <c r="G12" s="12"/>
    </row>
    <row r="13" spans="1:7" x14ac:dyDescent="0.25">
      <c r="A13" s="8" t="s">
        <v>15</v>
      </c>
      <c r="B13" s="11"/>
      <c r="C13" s="11"/>
      <c r="D13" s="11"/>
      <c r="E13" s="11"/>
      <c r="F13" s="11"/>
      <c r="G13" s="12"/>
    </row>
    <row r="14" spans="1:7" ht="15.75" thickBot="1" x14ac:dyDescent="0.3">
      <c r="A14" s="4" t="s">
        <v>16</v>
      </c>
      <c r="B14" s="5"/>
      <c r="C14" s="5"/>
      <c r="D14" s="5"/>
      <c r="E14" s="5"/>
      <c r="F14" s="5"/>
      <c r="G14" s="6"/>
    </row>
    <row r="15" spans="1:7" ht="15.75" thickBot="1" x14ac:dyDescent="0.3"/>
    <row r="16" spans="1:7" ht="15.75" thickBot="1" x14ac:dyDescent="0.3">
      <c r="A16" s="13" t="s">
        <v>17</v>
      </c>
      <c r="B16" s="14">
        <f>SUM(B7:B15)</f>
        <v>0</v>
      </c>
      <c r="C16" s="14"/>
      <c r="D16" s="14"/>
      <c r="E16" s="14"/>
      <c r="F16" s="14"/>
      <c r="G16" s="14"/>
    </row>
    <row r="17" spans="1:7" ht="15.75" thickBot="1" x14ac:dyDescent="0.3"/>
    <row r="18" spans="1:7" ht="15.75" thickBot="1" x14ac:dyDescent="0.3">
      <c r="A18" s="13" t="s">
        <v>18</v>
      </c>
      <c r="B18" s="14">
        <f>B4-B16</f>
        <v>0</v>
      </c>
      <c r="C18" s="14"/>
      <c r="D18" s="14"/>
      <c r="E18" s="14"/>
      <c r="F18" s="14"/>
      <c r="G18" s="14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175" zoomScaleNormal="175" workbookViewId="0">
      <selection activeCell="C8" sqref="C8"/>
    </sheetView>
  </sheetViews>
  <sheetFormatPr defaultRowHeight="15" x14ac:dyDescent="0.25"/>
  <cols>
    <col min="1" max="1" width="4.85546875" style="15" customWidth="1"/>
    <col min="2" max="8" width="13.85546875" customWidth="1"/>
  </cols>
  <sheetData>
    <row r="1" spans="1:8" ht="32.25" customHeight="1" thickBot="1" x14ac:dyDescent="0.3">
      <c r="A1" s="49" t="s">
        <v>19</v>
      </c>
      <c r="B1" s="44" t="s">
        <v>20</v>
      </c>
      <c r="C1" s="44" t="s">
        <v>21</v>
      </c>
      <c r="D1" s="44" t="s">
        <v>22</v>
      </c>
      <c r="E1" s="44" t="s">
        <v>23</v>
      </c>
      <c r="F1" s="44" t="s">
        <v>24</v>
      </c>
      <c r="G1" s="44" t="s">
        <v>25</v>
      </c>
      <c r="H1" s="45" t="s">
        <v>26</v>
      </c>
    </row>
    <row r="2" spans="1:8" x14ac:dyDescent="0.25">
      <c r="A2" s="50">
        <v>1</v>
      </c>
      <c r="B2" s="46" t="s">
        <v>53</v>
      </c>
      <c r="C2" s="20">
        <v>853</v>
      </c>
      <c r="D2" s="43">
        <v>0.1</v>
      </c>
      <c r="E2" s="43">
        <v>0.09</v>
      </c>
      <c r="F2" s="20">
        <f>C2*D2</f>
        <v>85.300000000000011</v>
      </c>
      <c r="G2" s="20">
        <f>C2*E2</f>
        <v>76.77</v>
      </c>
      <c r="H2" s="21">
        <f>C2-F2+G2</f>
        <v>844.47</v>
      </c>
    </row>
    <row r="3" spans="1:8" x14ac:dyDescent="0.25">
      <c r="A3" s="51">
        <v>2</v>
      </c>
      <c r="B3" s="47" t="s">
        <v>54</v>
      </c>
      <c r="C3" s="11">
        <v>951</v>
      </c>
      <c r="D3" s="41">
        <v>9.9900000000000003E-2</v>
      </c>
      <c r="E3" s="41">
        <v>0.08</v>
      </c>
      <c r="F3" s="16"/>
      <c r="G3" s="16"/>
      <c r="H3" s="17"/>
    </row>
    <row r="4" spans="1:8" x14ac:dyDescent="0.25">
      <c r="A4" s="51">
        <v>3</v>
      </c>
      <c r="B4" s="47" t="s">
        <v>55</v>
      </c>
      <c r="C4" s="11">
        <v>456</v>
      </c>
      <c r="D4" s="41">
        <v>8.6400000000000005E-2</v>
      </c>
      <c r="E4" s="41">
        <v>0.06</v>
      </c>
      <c r="F4" s="16"/>
      <c r="G4" s="16"/>
      <c r="H4" s="17"/>
    </row>
    <row r="5" spans="1:8" x14ac:dyDescent="0.25">
      <c r="A5" s="51">
        <v>4</v>
      </c>
      <c r="B5" s="47" t="s">
        <v>56</v>
      </c>
      <c r="C5" s="11">
        <v>500</v>
      </c>
      <c r="D5" s="41">
        <v>8.5000000000000006E-2</v>
      </c>
      <c r="E5" s="41">
        <v>0.06</v>
      </c>
      <c r="F5" s="16"/>
      <c r="G5" s="16"/>
      <c r="H5" s="17"/>
    </row>
    <row r="6" spans="1:8" x14ac:dyDescent="0.25">
      <c r="A6" s="51">
        <v>5</v>
      </c>
      <c r="B6" s="47" t="s">
        <v>57</v>
      </c>
      <c r="C6" s="11">
        <v>850</v>
      </c>
      <c r="D6" s="41">
        <v>8.9899999999999994E-2</v>
      </c>
      <c r="E6" s="41">
        <v>7.0000000000000007E-2</v>
      </c>
      <c r="F6" s="16"/>
      <c r="G6" s="16"/>
      <c r="H6" s="17"/>
    </row>
    <row r="7" spans="1:8" x14ac:dyDescent="0.25">
      <c r="A7" s="51">
        <v>6</v>
      </c>
      <c r="B7" s="47" t="s">
        <v>58</v>
      </c>
      <c r="C7" s="11">
        <v>459</v>
      </c>
      <c r="D7" s="41">
        <v>6.25E-2</v>
      </c>
      <c r="E7" s="41">
        <v>0.05</v>
      </c>
      <c r="F7" s="16"/>
      <c r="G7" s="16"/>
      <c r="H7" s="17"/>
    </row>
    <row r="8" spans="1:8" x14ac:dyDescent="0.25">
      <c r="A8" s="51">
        <v>7</v>
      </c>
      <c r="B8" s="47" t="s">
        <v>59</v>
      </c>
      <c r="C8" s="11">
        <v>478</v>
      </c>
      <c r="D8" s="41">
        <v>7.1199999999999999E-2</v>
      </c>
      <c r="E8" s="41">
        <v>0.05</v>
      </c>
      <c r="F8" s="16"/>
      <c r="G8" s="16"/>
      <c r="H8" s="17"/>
    </row>
    <row r="9" spans="1:8" ht="15.75" thickBot="1" x14ac:dyDescent="0.3">
      <c r="A9" s="52">
        <v>8</v>
      </c>
      <c r="B9" s="48" t="s">
        <v>60</v>
      </c>
      <c r="C9" s="5">
        <v>658</v>
      </c>
      <c r="D9" s="42">
        <v>5.9900000000000002E-2</v>
      </c>
      <c r="E9" s="42">
        <v>0.04</v>
      </c>
      <c r="F9" s="18"/>
      <c r="G9" s="18"/>
      <c r="H9" s="1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52"/>
  <sheetViews>
    <sheetView tabSelected="1" topLeftCell="A46" zoomScale="145" zoomScaleNormal="145" workbookViewId="0">
      <selection activeCell="F63" sqref="F63"/>
    </sheetView>
  </sheetViews>
  <sheetFormatPr defaultRowHeight="15" x14ac:dyDescent="0.25"/>
  <cols>
    <col min="1" max="1" width="1.140625" style="22" customWidth="1"/>
    <col min="2" max="2" width="11.28515625" style="23" bestFit="1" customWidth="1"/>
    <col min="3" max="3" width="16.42578125" style="22" bestFit="1" customWidth="1"/>
    <col min="4" max="5" width="13.28515625" style="22" bestFit="1" customWidth="1"/>
    <col min="6" max="6" width="14.7109375" style="22" customWidth="1"/>
    <col min="7" max="7" width="19" style="22" customWidth="1"/>
    <col min="8" max="9" width="13.140625" style="22" customWidth="1"/>
    <col min="10" max="10" width="13.28515625" style="22" customWidth="1"/>
    <col min="11" max="12" width="9.140625" style="22"/>
    <col min="13" max="13" width="13.28515625" style="22" bestFit="1" customWidth="1"/>
    <col min="14" max="16384" width="9.140625" style="22"/>
  </cols>
  <sheetData>
    <row r="1" spans="2:13" ht="9" customHeight="1" thickBot="1" x14ac:dyDescent="0.3"/>
    <row r="2" spans="2:13" ht="27" customHeight="1" thickBot="1" x14ac:dyDescent="0.3">
      <c r="B2" s="56" t="s">
        <v>36</v>
      </c>
      <c r="C2" s="57"/>
      <c r="D2" s="57"/>
      <c r="E2" s="57"/>
      <c r="F2" s="57"/>
      <c r="G2" s="57"/>
      <c r="H2" s="57"/>
      <c r="I2" s="57"/>
      <c r="J2" s="58"/>
    </row>
    <row r="3" spans="2:13" ht="15.75" thickBot="1" x14ac:dyDescent="0.3"/>
    <row r="4" spans="2:13" s="27" customFormat="1" ht="15.75" thickBot="1" x14ac:dyDescent="0.3">
      <c r="B4" s="24" t="s">
        <v>27</v>
      </c>
      <c r="C4" s="62" t="s">
        <v>28</v>
      </c>
      <c r="D4" s="25" t="s">
        <v>29</v>
      </c>
      <c r="E4" s="25" t="s">
        <v>30</v>
      </c>
      <c r="F4" s="25" t="s">
        <v>31</v>
      </c>
      <c r="G4" s="64" t="s">
        <v>32</v>
      </c>
      <c r="H4" s="64" t="s">
        <v>33</v>
      </c>
      <c r="I4" s="64" t="s">
        <v>34</v>
      </c>
      <c r="J4" s="65" t="s">
        <v>35</v>
      </c>
    </row>
    <row r="5" spans="2:13" x14ac:dyDescent="0.25">
      <c r="B5" s="28">
        <v>1</v>
      </c>
      <c r="C5" s="37" t="s">
        <v>42</v>
      </c>
      <c r="D5" s="75">
        <v>4500</v>
      </c>
      <c r="E5" s="75">
        <v>5040</v>
      </c>
      <c r="F5" s="75">
        <v>5696</v>
      </c>
      <c r="G5" s="76">
        <f>SUM(D5:F5)</f>
        <v>15236</v>
      </c>
      <c r="H5" s="76">
        <f>LARGE(D5:F5,1)</f>
        <v>5696</v>
      </c>
      <c r="I5" s="76">
        <f>SMALL(D5:F5,1)</f>
        <v>4500</v>
      </c>
      <c r="J5" s="77">
        <f>AVERAGE(D5:F5)</f>
        <v>5078.666666666667</v>
      </c>
    </row>
    <row r="6" spans="2:13" x14ac:dyDescent="0.25">
      <c r="B6" s="31">
        <v>2</v>
      </c>
      <c r="C6" s="63" t="s">
        <v>41</v>
      </c>
      <c r="D6" s="33">
        <v>6250</v>
      </c>
      <c r="E6" s="33">
        <v>7000</v>
      </c>
      <c r="F6" s="33">
        <v>7910</v>
      </c>
      <c r="G6" s="66">
        <f t="shared" ref="G6:G10" si="0">SUM(D6:F6)</f>
        <v>21160</v>
      </c>
      <c r="H6" s="66">
        <f t="shared" ref="H6:H10" si="1">LARGE(D6:F6,1)</f>
        <v>7910</v>
      </c>
      <c r="I6" s="66">
        <f t="shared" ref="I6:I10" si="2">SMALL(D6:F6,1)</f>
        <v>6250</v>
      </c>
      <c r="J6" s="67">
        <f t="shared" ref="J6:J10" si="3">AVERAGE(D6:F6)</f>
        <v>7053.333333333333</v>
      </c>
    </row>
    <row r="7" spans="2:13" x14ac:dyDescent="0.25">
      <c r="B7" s="31">
        <v>3</v>
      </c>
      <c r="C7" s="63" t="s">
        <v>40</v>
      </c>
      <c r="D7" s="33">
        <v>3300</v>
      </c>
      <c r="E7" s="33">
        <v>3696</v>
      </c>
      <c r="F7" s="33">
        <v>4176</v>
      </c>
      <c r="G7" s="66">
        <f t="shared" si="0"/>
        <v>11172</v>
      </c>
      <c r="H7" s="66">
        <f t="shared" si="1"/>
        <v>4176</v>
      </c>
      <c r="I7" s="66">
        <f t="shared" si="2"/>
        <v>3300</v>
      </c>
      <c r="J7" s="67">
        <f t="shared" si="3"/>
        <v>3724</v>
      </c>
    </row>
    <row r="8" spans="2:13" x14ac:dyDescent="0.25">
      <c r="B8" s="31">
        <v>4</v>
      </c>
      <c r="C8" s="63" t="s">
        <v>39</v>
      </c>
      <c r="D8" s="33">
        <v>8000</v>
      </c>
      <c r="E8" s="33">
        <v>8690</v>
      </c>
      <c r="F8" s="33">
        <v>10125</v>
      </c>
      <c r="G8" s="66">
        <f t="shared" si="0"/>
        <v>26815</v>
      </c>
      <c r="H8" s="66">
        <f t="shared" si="1"/>
        <v>10125</v>
      </c>
      <c r="I8" s="66">
        <f t="shared" si="2"/>
        <v>8000</v>
      </c>
      <c r="J8" s="67">
        <f t="shared" si="3"/>
        <v>8938.3333333333339</v>
      </c>
    </row>
    <row r="9" spans="2:13" x14ac:dyDescent="0.25">
      <c r="B9" s="31">
        <v>5</v>
      </c>
      <c r="C9" s="63" t="s">
        <v>38</v>
      </c>
      <c r="D9" s="33">
        <v>4557</v>
      </c>
      <c r="E9" s="33">
        <v>5104</v>
      </c>
      <c r="F9" s="33">
        <v>5676</v>
      </c>
      <c r="G9" s="66">
        <f t="shared" si="0"/>
        <v>15337</v>
      </c>
      <c r="H9" s="66">
        <f t="shared" si="1"/>
        <v>5676</v>
      </c>
      <c r="I9" s="66">
        <f t="shared" si="2"/>
        <v>4557</v>
      </c>
      <c r="J9" s="67">
        <f t="shared" si="3"/>
        <v>5112.333333333333</v>
      </c>
    </row>
    <row r="10" spans="2:13" ht="15.75" thickBot="1" x14ac:dyDescent="0.3">
      <c r="B10" s="34">
        <v>6</v>
      </c>
      <c r="C10" s="39" t="s">
        <v>37</v>
      </c>
      <c r="D10" s="36">
        <v>3260</v>
      </c>
      <c r="E10" s="36">
        <v>3640</v>
      </c>
      <c r="F10" s="36">
        <v>4113</v>
      </c>
      <c r="G10" s="68">
        <f t="shared" si="0"/>
        <v>11013</v>
      </c>
      <c r="H10" s="68">
        <f t="shared" si="1"/>
        <v>4113</v>
      </c>
      <c r="I10" s="68">
        <f t="shared" si="2"/>
        <v>3260</v>
      </c>
      <c r="J10" s="78">
        <f t="shared" si="3"/>
        <v>3671</v>
      </c>
    </row>
    <row r="11" spans="2:13" ht="15.75" thickBot="1" x14ac:dyDescent="0.3"/>
    <row r="12" spans="2:13" ht="15.75" thickBot="1" x14ac:dyDescent="0.3">
      <c r="B12" s="59" t="s">
        <v>45</v>
      </c>
      <c r="C12" s="60"/>
      <c r="D12" s="69" t="s">
        <v>29</v>
      </c>
      <c r="E12" s="69" t="s">
        <v>30</v>
      </c>
      <c r="F12" s="70" t="s">
        <v>31</v>
      </c>
      <c r="G12" s="65" t="s">
        <v>32</v>
      </c>
      <c r="I12" s="79" t="s">
        <v>61</v>
      </c>
      <c r="L12" s="79" t="s">
        <v>63</v>
      </c>
      <c r="M12" s="80"/>
    </row>
    <row r="13" spans="2:13" x14ac:dyDescent="0.25">
      <c r="B13" s="37" t="s">
        <v>43</v>
      </c>
      <c r="C13" s="38">
        <v>0.2</v>
      </c>
      <c r="D13" s="71">
        <f>SUM(D5:D10)*$C$13</f>
        <v>5973.4000000000005</v>
      </c>
      <c r="E13" s="71">
        <f t="shared" ref="E13:F13" si="4">SUM(E5:E10)*$C$13</f>
        <v>6634</v>
      </c>
      <c r="F13" s="71">
        <f t="shared" si="4"/>
        <v>7539.2000000000007</v>
      </c>
      <c r="G13" s="72">
        <f>SUM(D13:F13)</f>
        <v>20146.600000000002</v>
      </c>
      <c r="I13" s="79" t="s">
        <v>62</v>
      </c>
      <c r="L13" s="79" t="s">
        <v>64</v>
      </c>
      <c r="M13" s="80"/>
    </row>
    <row r="14" spans="2:13" ht="15.75" thickBot="1" x14ac:dyDescent="0.3">
      <c r="B14" s="39" t="s">
        <v>44</v>
      </c>
      <c r="C14" s="61">
        <v>7.0000000000000007E-2</v>
      </c>
      <c r="D14" s="73">
        <f>SUM(D5:D10)*$C$14</f>
        <v>2090.69</v>
      </c>
      <c r="E14" s="73">
        <f t="shared" ref="E14:F14" si="5">SUM(E5:E10)*$C$14</f>
        <v>2321.9</v>
      </c>
      <c r="F14" s="73">
        <f t="shared" si="5"/>
        <v>2638.7200000000003</v>
      </c>
      <c r="G14" s="74">
        <f>SUM(D14:F14)</f>
        <v>7051.31</v>
      </c>
      <c r="M14" s="80"/>
    </row>
    <row r="15" spans="2:13" ht="15.75" thickBot="1" x14ac:dyDescent="0.3"/>
    <row r="16" spans="2:13" ht="19.5" thickBot="1" x14ac:dyDescent="0.3">
      <c r="B16" s="56" t="s">
        <v>36</v>
      </c>
      <c r="C16" s="57"/>
      <c r="D16" s="57"/>
      <c r="E16" s="57"/>
      <c r="F16" s="57"/>
      <c r="G16" s="57"/>
      <c r="H16" s="57"/>
      <c r="I16" s="57"/>
      <c r="J16" s="58"/>
    </row>
    <row r="17" spans="2:13" ht="8.1" customHeight="1" thickBot="1" x14ac:dyDescent="0.3"/>
    <row r="18" spans="2:13" ht="15.75" thickBot="1" x14ac:dyDescent="0.3">
      <c r="B18" s="24" t="s">
        <v>27</v>
      </c>
      <c r="C18" s="25" t="s">
        <v>28</v>
      </c>
      <c r="D18" s="25" t="s">
        <v>46</v>
      </c>
      <c r="E18" s="25" t="s">
        <v>47</v>
      </c>
      <c r="F18" s="25" t="s">
        <v>48</v>
      </c>
      <c r="G18" s="64" t="s">
        <v>49</v>
      </c>
      <c r="H18" s="64" t="s">
        <v>33</v>
      </c>
      <c r="I18" s="64" t="s">
        <v>34</v>
      </c>
      <c r="J18" s="65" t="s">
        <v>35</v>
      </c>
      <c r="L18" s="22" t="s">
        <v>65</v>
      </c>
    </row>
    <row r="19" spans="2:13" x14ac:dyDescent="0.25">
      <c r="B19" s="28">
        <v>1</v>
      </c>
      <c r="C19" s="29" t="s">
        <v>42</v>
      </c>
      <c r="D19" s="30">
        <v>6265</v>
      </c>
      <c r="E19" s="30">
        <v>6954</v>
      </c>
      <c r="F19" s="30">
        <v>7858</v>
      </c>
      <c r="G19" s="66">
        <f>SUM(D19:F19)</f>
        <v>21077</v>
      </c>
      <c r="H19" s="66">
        <f>MAX(D19:F19)</f>
        <v>7858</v>
      </c>
      <c r="I19" s="66">
        <f>MIN(D19:F19)</f>
        <v>6265</v>
      </c>
      <c r="J19" s="67">
        <f>AVERAGE(D19:F19)</f>
        <v>7025.666666666667</v>
      </c>
      <c r="L19" s="22" t="s">
        <v>35</v>
      </c>
      <c r="M19" s="22">
        <v>6.3</v>
      </c>
    </row>
    <row r="20" spans="2:13" x14ac:dyDescent="0.25">
      <c r="B20" s="31">
        <v>2</v>
      </c>
      <c r="C20" s="32" t="s">
        <v>41</v>
      </c>
      <c r="D20" s="33">
        <v>8701</v>
      </c>
      <c r="E20" s="33">
        <v>9658</v>
      </c>
      <c r="F20" s="33">
        <v>10197</v>
      </c>
      <c r="G20" s="66">
        <f t="shared" ref="G20:G24" si="6">SUM(D20:F20)</f>
        <v>28556</v>
      </c>
      <c r="H20" s="66">
        <f t="shared" ref="H20:H24" si="7">MAX(D20:F20)</f>
        <v>10197</v>
      </c>
      <c r="I20" s="66">
        <f t="shared" ref="I20:I24" si="8">MIN(D20:F20)</f>
        <v>8701</v>
      </c>
      <c r="J20" s="67">
        <f t="shared" ref="J20:J24" si="9">AVERAGE(D20:F20)</f>
        <v>9518.6666666666661</v>
      </c>
      <c r="L20" s="22" t="s">
        <v>66</v>
      </c>
      <c r="M20" s="22">
        <v>5</v>
      </c>
    </row>
    <row r="21" spans="2:13" x14ac:dyDescent="0.25">
      <c r="B21" s="31">
        <v>3</v>
      </c>
      <c r="C21" s="32" t="s">
        <v>40</v>
      </c>
      <c r="D21" s="33">
        <v>4569</v>
      </c>
      <c r="E21" s="33">
        <v>5099</v>
      </c>
      <c r="F21" s="33">
        <v>5769</v>
      </c>
      <c r="G21" s="66">
        <f t="shared" si="6"/>
        <v>15437</v>
      </c>
      <c r="H21" s="66">
        <f t="shared" si="7"/>
        <v>5769</v>
      </c>
      <c r="I21" s="66">
        <f t="shared" si="8"/>
        <v>4569</v>
      </c>
      <c r="J21" s="67">
        <f t="shared" si="9"/>
        <v>5145.666666666667</v>
      </c>
      <c r="L21" s="22" t="s">
        <v>67</v>
      </c>
      <c r="M21" s="22">
        <v>8</v>
      </c>
    </row>
    <row r="22" spans="2:13" x14ac:dyDescent="0.25">
      <c r="B22" s="31">
        <v>4</v>
      </c>
      <c r="C22" s="32" t="s">
        <v>39</v>
      </c>
      <c r="D22" s="33">
        <v>12341</v>
      </c>
      <c r="E22" s="33">
        <v>12365</v>
      </c>
      <c r="F22" s="33">
        <v>13969</v>
      </c>
      <c r="G22" s="66">
        <f t="shared" si="6"/>
        <v>38675</v>
      </c>
      <c r="H22" s="66">
        <f t="shared" si="7"/>
        <v>13969</v>
      </c>
      <c r="I22" s="66">
        <f t="shared" si="8"/>
        <v>12341</v>
      </c>
      <c r="J22" s="67">
        <f t="shared" si="9"/>
        <v>12891.666666666666</v>
      </c>
    </row>
    <row r="23" spans="2:13" x14ac:dyDescent="0.25">
      <c r="B23" s="31">
        <v>5</v>
      </c>
      <c r="C23" s="32" t="s">
        <v>38</v>
      </c>
      <c r="D23" s="33">
        <v>6344</v>
      </c>
      <c r="E23" s="33">
        <v>7042</v>
      </c>
      <c r="F23" s="33">
        <v>7957</v>
      </c>
      <c r="G23" s="66">
        <f t="shared" si="6"/>
        <v>21343</v>
      </c>
      <c r="H23" s="66">
        <f t="shared" si="7"/>
        <v>7957</v>
      </c>
      <c r="I23" s="66">
        <f t="shared" si="8"/>
        <v>6344</v>
      </c>
      <c r="J23" s="67">
        <f t="shared" si="9"/>
        <v>7114.333333333333</v>
      </c>
    </row>
    <row r="24" spans="2:13" ht="15.75" thickBot="1" x14ac:dyDescent="0.3">
      <c r="B24" s="34">
        <v>6</v>
      </c>
      <c r="C24" s="35" t="s">
        <v>37</v>
      </c>
      <c r="D24" s="36">
        <v>4525</v>
      </c>
      <c r="E24" s="36">
        <v>5022</v>
      </c>
      <c r="F24" s="36">
        <v>5671</v>
      </c>
      <c r="G24" s="68">
        <f t="shared" si="6"/>
        <v>15218</v>
      </c>
      <c r="H24" s="68">
        <f t="shared" si="7"/>
        <v>5671</v>
      </c>
      <c r="I24" s="68">
        <f t="shared" si="8"/>
        <v>4525</v>
      </c>
      <c r="J24" s="78">
        <f t="shared" si="9"/>
        <v>5072.666666666667</v>
      </c>
    </row>
    <row r="25" spans="2:13" ht="8.1" customHeight="1" thickBot="1" x14ac:dyDescent="0.3"/>
    <row r="26" spans="2:13" ht="15.75" thickBot="1" x14ac:dyDescent="0.3">
      <c r="B26" s="59" t="s">
        <v>45</v>
      </c>
      <c r="C26" s="60"/>
      <c r="D26" s="69" t="s">
        <v>46</v>
      </c>
      <c r="E26" s="69" t="s">
        <v>47</v>
      </c>
      <c r="F26" s="69" t="s">
        <v>48</v>
      </c>
      <c r="G26" s="70" t="s">
        <v>49</v>
      </c>
    </row>
    <row r="27" spans="2:13" x14ac:dyDescent="0.25">
      <c r="B27" s="37" t="s">
        <v>43</v>
      </c>
      <c r="C27" s="38">
        <v>0.2</v>
      </c>
      <c r="D27" s="71">
        <f>SUM(D19:D24)*$C$27</f>
        <v>8549</v>
      </c>
      <c r="E27" s="71">
        <f t="shared" ref="E27:F27" si="10">SUM(E19:E24)*$C$27</f>
        <v>9228</v>
      </c>
      <c r="F27" s="71">
        <f t="shared" si="10"/>
        <v>10284.200000000001</v>
      </c>
      <c r="G27" s="72">
        <f>SUM(D27:F27)</f>
        <v>28061.200000000001</v>
      </c>
      <c r="I27" s="81" t="s">
        <v>68</v>
      </c>
      <c r="J27" s="22" t="s">
        <v>69</v>
      </c>
    </row>
    <row r="28" spans="2:13" ht="15.75" thickBot="1" x14ac:dyDescent="0.3">
      <c r="B28" s="39" t="s">
        <v>44</v>
      </c>
      <c r="C28" s="40">
        <v>7.0000000000000007E-2</v>
      </c>
      <c r="D28" s="73">
        <f>SUM(D19:D24)*$C$28</f>
        <v>2992.15</v>
      </c>
      <c r="E28" s="73">
        <f t="shared" ref="E28:F28" si="11">SUM(E19:E24)*$C$28</f>
        <v>3229.8</v>
      </c>
      <c r="F28" s="73">
        <f t="shared" si="11"/>
        <v>3599.4700000000003</v>
      </c>
      <c r="G28" s="74">
        <f>SUM(D28:F28)</f>
        <v>9821.4200000000019</v>
      </c>
    </row>
    <row r="29" spans="2:13" ht="8.1" customHeight="1" x14ac:dyDescent="0.25"/>
    <row r="31" spans="2:13" ht="15.75" thickBot="1" x14ac:dyDescent="0.3">
      <c r="D31" s="82">
        <v>0.2</v>
      </c>
      <c r="E31" s="82">
        <v>7.0000000000000007E-2</v>
      </c>
    </row>
    <row r="32" spans="2:13" ht="15.75" thickBot="1" x14ac:dyDescent="0.3">
      <c r="B32" s="89" t="s">
        <v>45</v>
      </c>
      <c r="C32" s="62" t="s">
        <v>50</v>
      </c>
      <c r="D32" s="25" t="s">
        <v>43</v>
      </c>
      <c r="E32" s="25" t="s">
        <v>51</v>
      </c>
      <c r="F32" s="26" t="s">
        <v>52</v>
      </c>
      <c r="G32" s="22" t="s">
        <v>70</v>
      </c>
    </row>
    <row r="33" spans="2:9" x14ac:dyDescent="0.25">
      <c r="B33" s="84" t="s">
        <v>42</v>
      </c>
      <c r="C33" s="83">
        <f>SUM(G5,G19)</f>
        <v>36313</v>
      </c>
      <c r="D33" s="90">
        <f>C33*$D$31</f>
        <v>7262.6</v>
      </c>
      <c r="E33" s="90">
        <f>C33*$E$31</f>
        <v>2541.9100000000003</v>
      </c>
      <c r="F33" s="91">
        <f>C33-D33-E33</f>
        <v>26508.49</v>
      </c>
    </row>
    <row r="34" spans="2:9" x14ac:dyDescent="0.25">
      <c r="B34" s="85" t="s">
        <v>41</v>
      </c>
      <c r="C34" s="87">
        <f t="shared" ref="C34:C38" si="12">SUM(G6,G20)</f>
        <v>49716</v>
      </c>
      <c r="D34" s="33">
        <f t="shared" ref="D34:D38" si="13">C34*$D$31</f>
        <v>9943.2000000000007</v>
      </c>
      <c r="E34" s="33">
        <f t="shared" ref="E34:E38" si="14">C34*$E$31</f>
        <v>3480.1200000000003</v>
      </c>
      <c r="F34" s="91">
        <f t="shared" ref="F34:F38" si="15">C34-D34-E34</f>
        <v>36292.68</v>
      </c>
    </row>
    <row r="35" spans="2:9" x14ac:dyDescent="0.25">
      <c r="B35" s="85" t="s">
        <v>40</v>
      </c>
      <c r="C35" s="87">
        <f t="shared" si="12"/>
        <v>26609</v>
      </c>
      <c r="D35" s="33">
        <f t="shared" si="13"/>
        <v>5321.8</v>
      </c>
      <c r="E35" s="33">
        <f t="shared" si="14"/>
        <v>1862.63</v>
      </c>
      <c r="F35" s="91">
        <f t="shared" si="15"/>
        <v>19424.57</v>
      </c>
    </row>
    <row r="36" spans="2:9" x14ac:dyDescent="0.25">
      <c r="B36" s="85" t="s">
        <v>39</v>
      </c>
      <c r="C36" s="87">
        <f t="shared" si="12"/>
        <v>65490</v>
      </c>
      <c r="D36" s="33">
        <f t="shared" si="13"/>
        <v>13098</v>
      </c>
      <c r="E36" s="33">
        <f t="shared" si="14"/>
        <v>4584.3</v>
      </c>
      <c r="F36" s="91">
        <f t="shared" si="15"/>
        <v>47807.7</v>
      </c>
    </row>
    <row r="37" spans="2:9" x14ac:dyDescent="0.25">
      <c r="B37" s="85" t="s">
        <v>38</v>
      </c>
      <c r="C37" s="87">
        <f t="shared" si="12"/>
        <v>36680</v>
      </c>
      <c r="D37" s="33">
        <f t="shared" si="13"/>
        <v>7336</v>
      </c>
      <c r="E37" s="33">
        <f t="shared" si="14"/>
        <v>2567.6000000000004</v>
      </c>
      <c r="F37" s="91">
        <f t="shared" si="15"/>
        <v>26776.400000000001</v>
      </c>
    </row>
    <row r="38" spans="2:9" ht="15.75" thickBot="1" x14ac:dyDescent="0.3">
      <c r="B38" s="86" t="s">
        <v>37</v>
      </c>
      <c r="C38" s="88">
        <f t="shared" si="12"/>
        <v>26231</v>
      </c>
      <c r="D38" s="36">
        <f t="shared" si="13"/>
        <v>5246.2000000000007</v>
      </c>
      <c r="E38" s="36">
        <f t="shared" si="14"/>
        <v>1836.17</v>
      </c>
      <c r="F38" s="92">
        <f t="shared" si="15"/>
        <v>19148.629999999997</v>
      </c>
    </row>
    <row r="45" spans="2:9" ht="15.75" thickBot="1" x14ac:dyDescent="0.3"/>
    <row r="46" spans="2:9" ht="15.75" thickBot="1" x14ac:dyDescent="0.3">
      <c r="C46" s="62" t="s">
        <v>28</v>
      </c>
      <c r="D46" s="25" t="s">
        <v>29</v>
      </c>
      <c r="E46" s="25" t="s">
        <v>30</v>
      </c>
      <c r="F46" s="25" t="s">
        <v>31</v>
      </c>
      <c r="G46" s="25" t="s">
        <v>46</v>
      </c>
      <c r="H46" s="25" t="s">
        <v>47</v>
      </c>
      <c r="I46" s="25" t="s">
        <v>48</v>
      </c>
    </row>
    <row r="47" spans="2:9" x14ac:dyDescent="0.25">
      <c r="C47" s="37" t="s">
        <v>42</v>
      </c>
      <c r="D47" s="75">
        <v>4500</v>
      </c>
      <c r="E47" s="75">
        <v>5040</v>
      </c>
      <c r="F47" s="75">
        <v>5696</v>
      </c>
      <c r="G47" s="30">
        <v>6265</v>
      </c>
      <c r="H47" s="30">
        <v>6954</v>
      </c>
      <c r="I47" s="30">
        <v>7858</v>
      </c>
    </row>
    <row r="48" spans="2:9" x14ac:dyDescent="0.25">
      <c r="C48" s="63" t="s">
        <v>41</v>
      </c>
      <c r="D48" s="33">
        <v>6250</v>
      </c>
      <c r="E48" s="33">
        <v>7000</v>
      </c>
      <c r="F48" s="33">
        <v>7910</v>
      </c>
      <c r="G48" s="33">
        <v>8701</v>
      </c>
      <c r="H48" s="33">
        <v>9658</v>
      </c>
      <c r="I48" s="33">
        <v>10197</v>
      </c>
    </row>
    <row r="49" spans="3:9" x14ac:dyDescent="0.25">
      <c r="C49" s="63" t="s">
        <v>40</v>
      </c>
      <c r="D49" s="33">
        <v>3300</v>
      </c>
      <c r="E49" s="33">
        <v>3696</v>
      </c>
      <c r="F49" s="33">
        <v>4176</v>
      </c>
      <c r="G49" s="33">
        <v>4569</v>
      </c>
      <c r="H49" s="33">
        <v>5099</v>
      </c>
      <c r="I49" s="33">
        <v>5769</v>
      </c>
    </row>
    <row r="50" spans="3:9" x14ac:dyDescent="0.25">
      <c r="C50" s="63" t="s">
        <v>39</v>
      </c>
      <c r="D50" s="33">
        <v>8000</v>
      </c>
      <c r="E50" s="33">
        <v>8690</v>
      </c>
      <c r="F50" s="33">
        <v>10125</v>
      </c>
      <c r="G50" s="33">
        <v>12341</v>
      </c>
      <c r="H50" s="33">
        <v>12365</v>
      </c>
      <c r="I50" s="33">
        <v>13969</v>
      </c>
    </row>
    <row r="51" spans="3:9" x14ac:dyDescent="0.25">
      <c r="C51" s="63" t="s">
        <v>38</v>
      </c>
      <c r="D51" s="33">
        <v>4557</v>
      </c>
      <c r="E51" s="33">
        <v>5104</v>
      </c>
      <c r="F51" s="33">
        <v>5676</v>
      </c>
      <c r="G51" s="33">
        <v>6344</v>
      </c>
      <c r="H51" s="33">
        <v>7042</v>
      </c>
      <c r="I51" s="33">
        <v>7957</v>
      </c>
    </row>
    <row r="52" spans="3:9" ht="15.75" thickBot="1" x14ac:dyDescent="0.3">
      <c r="C52" s="39" t="s">
        <v>37</v>
      </c>
      <c r="D52" s="36">
        <v>3260</v>
      </c>
      <c r="E52" s="36">
        <v>3640</v>
      </c>
      <c r="F52" s="36">
        <v>4113</v>
      </c>
      <c r="G52" s="36">
        <v>4525</v>
      </c>
      <c r="H52" s="36">
        <v>5022</v>
      </c>
      <c r="I52" s="36">
        <v>5671</v>
      </c>
    </row>
  </sheetData>
  <mergeCells count="4">
    <mergeCell ref="B2:J2"/>
    <mergeCell ref="B12:C12"/>
    <mergeCell ref="B16:J16"/>
    <mergeCell ref="B26:C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 1</vt:lpstr>
      <vt:lpstr>EXERCICIO 2</vt:lpstr>
      <vt:lpstr>EXERCÍCIO 3</vt:lpstr>
    </vt:vector>
  </TitlesOfParts>
  <Company>FIRJAN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2024-03-27T23:31:14Z</dcterms:created>
  <dcterms:modified xsi:type="dcterms:W3CDTF">2024-04-08T22:56:46Z</dcterms:modified>
</cp:coreProperties>
</file>