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D:\FIRJAN\SENAI\MINHAS TURMAS\2024-03 - APP07652024U042 - Excel como Ferramenta para Banco de Dados\"/>
    </mc:Choice>
  </mc:AlternateContent>
  <xr:revisionPtr revIDLastSave="0" documentId="8_{1DC3D90E-C18B-4192-9C96-C30B900C74A5}" xr6:coauthVersionLast="36" xr6:coauthVersionMax="36" xr10:uidLastSave="{00000000-0000-0000-0000-000000000000}"/>
  <bookViews>
    <workbookView xWindow="0" yWindow="0" windowWidth="28800" windowHeight="12225" activeTab="1" xr2:uid="{00000000-000D-0000-FFFF-FFFF00000000}"/>
  </bookViews>
  <sheets>
    <sheet name="CONT.SE - SOMASE" sheetId="5" r:id="rId1"/>
    <sheet name="CONT.SES" sheetId="6" r:id="rId2"/>
    <sheet name="CONT.SES RESULTADO" sheetId="7" r:id="rId3"/>
    <sheet name="Separar dados em linhas 1" sheetId="8" r:id="rId4"/>
    <sheet name="Separar dados em linhas 2" sheetId="9" r:id="rId5"/>
    <sheet name="MÁXIMO SES E MÍNIMO SES" sheetId="10" r:id="rId6"/>
    <sheet name="SUBTOTAIS" sheetId="11" r:id="rId7"/>
    <sheet name="ANÁLISE RÁPIDA" sheetId="12" r:id="rId8"/>
  </sheets>
  <definedNames>
    <definedName name="_xlnm._FilterDatabase" localSheetId="7" hidden="1">'ANÁLISE RÁPIDA'!$A$1:$E$16</definedName>
    <definedName name="_xlnm._FilterDatabase" localSheetId="0" hidden="1">'CONT.SE - SOMASE'!$E$1:$I$233</definedName>
    <definedName name="_xlnm._FilterDatabase" localSheetId="1" hidden="1">'CONT.SES'!$A$1:$F$233</definedName>
    <definedName name="_xlnm._FilterDatabase" localSheetId="5" hidden="1">'MÁXIMO SES E MÍNIMO SES'!$A$1:$H$247</definedName>
    <definedName name="_xlnm._FilterDatabase" localSheetId="6" hidden="1">SUBTOTAIS!$B$1:$D$187</definedName>
    <definedName name="_xlnm.Extract" localSheetId="5">'MÁXIMO SES E MÍNIMO SES'!$J$16</definedName>
    <definedName name="DadosExternos_1" localSheetId="3" hidden="1">'Separar dados em linhas 1'!$B$7:$B$128</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egmentaçãodeDados_Ano">#N/A</definedName>
    <definedName name="SegmentaçãodeDados_Filial">#N/A</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32E1B1E0_F29A_4FB3_9E7F_F78F245BC75E_.wvu.FilterData" localSheetId="7" hidden="1">'ANÁLISE RÁPIDA'!$A$1:$A$16</definedName>
    <definedName name="Z_32E1B1E0_F29A_4FB3_9E7F_F78F245BC75E_.wvu.FilterData" localSheetId="0" hidden="1">'CONT.SE - SOMASE'!$E$1:$E$233</definedName>
    <definedName name="Z_32E1B1E0_F29A_4FB3_9E7F_F78F245BC75E_.wvu.FilterData" localSheetId="1" hidden="1">'CONT.SES'!$A$1:$A$233</definedName>
  </definedNames>
  <calcPr calcId="191029"/>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12" l="1"/>
  <c r="C17" i="12"/>
  <c r="D17" i="12"/>
  <c r="E17" i="12"/>
  <c r="F17" i="12"/>
  <c r="G17" i="12"/>
  <c r="H17" i="12"/>
  <c r="I17" i="12"/>
  <c r="F1" i="11"/>
  <c r="K12" i="10" l="1"/>
  <c r="L12" i="10" s="1"/>
  <c r="K11" i="10"/>
  <c r="L11" i="10" s="1"/>
  <c r="K8" i="10"/>
  <c r="L8" i="10" s="1"/>
  <c r="K7" i="10"/>
  <c r="L7" i="10" s="1"/>
  <c r="K4" i="10"/>
  <c r="L4" i="10" s="1"/>
  <c r="K3" i="10"/>
  <c r="L3" i="10" s="1"/>
  <c r="I28" i="7" l="1"/>
  <c r="I29" i="7"/>
  <c r="I27" i="7"/>
  <c r="F28" i="7"/>
  <c r="F29" i="7"/>
  <c r="F27" i="7"/>
  <c r="C28" i="7"/>
  <c r="C29" i="7"/>
  <c r="C27" i="7"/>
  <c r="I21" i="7"/>
  <c r="I22" i="7"/>
  <c r="I20" i="7"/>
  <c r="F21" i="7"/>
  <c r="F22" i="7"/>
  <c r="F20" i="7"/>
  <c r="C21" i="7"/>
  <c r="C22" i="7"/>
  <c r="C20" i="7"/>
  <c r="I14" i="7"/>
  <c r="I15" i="7"/>
  <c r="I13" i="7"/>
  <c r="F14" i="7"/>
  <c r="F15" i="7"/>
  <c r="F13" i="7"/>
  <c r="C14" i="7"/>
  <c r="C15" i="7"/>
  <c r="C13" i="7"/>
  <c r="C6" i="7"/>
  <c r="C7" i="7"/>
  <c r="C5" i="7"/>
  <c r="F26" i="7" l="1"/>
  <c r="I26" i="7"/>
  <c r="C26" i="7"/>
  <c r="I19" i="7"/>
  <c r="F19" i="7"/>
  <c r="C19" i="7"/>
  <c r="I12" i="7"/>
  <c r="F12" i="7"/>
  <c r="C12" i="7"/>
  <c r="C4" i="7"/>
  <c r="C16" i="5"/>
  <c r="C15" i="5"/>
  <c r="C14" i="5"/>
  <c r="B16" i="5"/>
  <c r="B15" i="5"/>
  <c r="B14" i="5"/>
  <c r="C11" i="5"/>
  <c r="C10" i="5"/>
  <c r="C9" i="5"/>
  <c r="C8" i="5"/>
  <c r="B11" i="5"/>
  <c r="B10" i="5"/>
  <c r="B9" i="5"/>
  <c r="B8" i="5"/>
  <c r="C7" i="5"/>
  <c r="B7" i="5"/>
  <c r="C4" i="5"/>
  <c r="C5" i="5"/>
  <c r="C3" i="5"/>
  <c r="B4" i="5"/>
  <c r="B5" i="5"/>
  <c r="B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Tabela dados" description="Conexão com a consulta 'Tabela dados' na pasta de trabalho." type="5" refreshedVersion="6" background="1" saveData="1">
    <dbPr connection="Provider=Microsoft.Mashup.OleDb.1;Data Source=$Workbook$;Location=&quot;Tabela dados&quot;" command="SELECT * FROM [Tabela dados]"/>
  </connection>
</connections>
</file>

<file path=xl/sharedStrings.xml><?xml version="1.0" encoding="utf-8"?>
<sst xmlns="http://schemas.openxmlformats.org/spreadsheetml/2006/main" count="3096" uniqueCount="530">
  <si>
    <t>Nome</t>
  </si>
  <si>
    <t>Alice Silva</t>
  </si>
  <si>
    <t>Arthur Carvalho</t>
  </si>
  <si>
    <t>Bernardo Mazzaropi</t>
  </si>
  <si>
    <t>Valentina Marques</t>
  </si>
  <si>
    <t>Manuela Moraes</t>
  </si>
  <si>
    <t>Lívia Duarte</t>
  </si>
  <si>
    <t>Maria Eduarda Vasconcelos</t>
  </si>
  <si>
    <t>Beatriz Montenegro</t>
  </si>
  <si>
    <t>Elisa Trindade</t>
  </si>
  <si>
    <t>Rafael Vargas</t>
  </si>
  <si>
    <t>Nicolas Ferraz</t>
  </si>
  <si>
    <t>Guilherme Carvalho</t>
  </si>
  <si>
    <t>Gustavo Dolabella</t>
  </si>
  <si>
    <t>Júlia Evelyn</t>
  </si>
  <si>
    <t>Luiza Reymond</t>
  </si>
  <si>
    <t>Giovanna Lins</t>
  </si>
  <si>
    <t>Maria Eduarda Andrade</t>
  </si>
  <si>
    <t>Beatriz Boaventura</t>
  </si>
  <si>
    <t>Ana Clara Barcellos</t>
  </si>
  <si>
    <t>Maria Júlia Dantas</t>
  </si>
  <si>
    <t>Isadora Oliveira</t>
  </si>
  <si>
    <t>Isabelly Carvalho</t>
  </si>
  <si>
    <t>Isaac Vilela</t>
  </si>
  <si>
    <t>Pietro Santana</t>
  </si>
  <si>
    <t>Pedro Henrique Ribeiro</t>
  </si>
  <si>
    <t>Lucca Barros</t>
  </si>
  <si>
    <t>Eduardo Moscovis</t>
  </si>
  <si>
    <t>Benício Gonçalves</t>
  </si>
  <si>
    <t>Leonardo Johnson</t>
  </si>
  <si>
    <t>Vitor Castro</t>
  </si>
  <si>
    <t xml:space="preserve">Abigail Silva </t>
  </si>
  <si>
    <t>Adalfreda Souza</t>
  </si>
  <si>
    <t>Adália Machado</t>
  </si>
  <si>
    <t>Adalina Martins</t>
  </si>
  <si>
    <t>Adalta Cavalcante</t>
  </si>
  <si>
    <t>Adriana Ferreira</t>
  </si>
  <si>
    <t>Adrienne Pereira</t>
  </si>
  <si>
    <t>Afrodite Paulino</t>
  </si>
  <si>
    <t>Ágata Berto</t>
  </si>
  <si>
    <t>Ahsley Socis</t>
  </si>
  <si>
    <t>Aileen Cracco</t>
  </si>
  <si>
    <t>Akemi Rezendo</t>
  </si>
  <si>
    <t>Alana Paiva</t>
  </si>
  <si>
    <t>Alberta Oliveira</t>
  </si>
  <si>
    <t xml:space="preserve">Alcina Silva </t>
  </si>
  <si>
    <t>Alcione Souza</t>
  </si>
  <si>
    <t>Alexa Sousa</t>
  </si>
  <si>
    <t>Alexandra Machado</t>
  </si>
  <si>
    <t>Alice Cavalcante</t>
  </si>
  <si>
    <t>Alícia Carvalho</t>
  </si>
  <si>
    <t>Aline Ferreira</t>
  </si>
  <si>
    <t>Alma Pereira</t>
  </si>
  <si>
    <t>Amália Paulino</t>
  </si>
  <si>
    <t>Amanda Berto</t>
  </si>
  <si>
    <t>Ana Cracco</t>
  </si>
  <si>
    <t>Anabela Rezendo</t>
  </si>
  <si>
    <t>Anastácia Paiva</t>
  </si>
  <si>
    <t>Andrea Oliveira</t>
  </si>
  <si>
    <t>Andresa Socis</t>
  </si>
  <si>
    <t>Ângela Paiva</t>
  </si>
  <si>
    <t>Angélica Oliveira</t>
  </si>
  <si>
    <t xml:space="preserve">Angelina Silva </t>
  </si>
  <si>
    <t>Anita Sousa</t>
  </si>
  <si>
    <t>Antônia Machado</t>
  </si>
  <si>
    <t>Aparecida Cavalcante</t>
  </si>
  <si>
    <t>Ariadne Carvalho</t>
  </si>
  <si>
    <t>Augusta Pereira</t>
  </si>
  <si>
    <t>Beatrice Socis</t>
  </si>
  <si>
    <t>Beatriz Sousa</t>
  </si>
  <si>
    <t>Berenice Machado</t>
  </si>
  <si>
    <t>Bernadete Martins</t>
  </si>
  <si>
    <t>Betty Carvalho</t>
  </si>
  <si>
    <t>Bianca Ferreira</t>
  </si>
  <si>
    <t>Brenda Pereira</t>
  </si>
  <si>
    <t>Bridget Paulino</t>
  </si>
  <si>
    <t>Bruna Berto</t>
  </si>
  <si>
    <t>Camila Socis</t>
  </si>
  <si>
    <t>Camille Cracco</t>
  </si>
  <si>
    <t>Carmem Rezendo</t>
  </si>
  <si>
    <t>Carolina Paiva</t>
  </si>
  <si>
    <t>Cassandra Oliveira</t>
  </si>
  <si>
    <t>Cecília Sousa</t>
  </si>
  <si>
    <t>Célia Machado</t>
  </si>
  <si>
    <t>Celina Martins</t>
  </si>
  <si>
    <t>Charlote Cavalcante</t>
  </si>
  <si>
    <t>Chiara Carvalho</t>
  </si>
  <si>
    <t>Cibele Ferreira</t>
  </si>
  <si>
    <t>Cíntia Pereira</t>
  </si>
  <si>
    <t>Claire Paulino</t>
  </si>
  <si>
    <t>Clara Berto</t>
  </si>
  <si>
    <t>Clarice Socis</t>
  </si>
  <si>
    <t>Clarissa Cracco</t>
  </si>
  <si>
    <t>Cláudia Rezendo</t>
  </si>
  <si>
    <t>Cloé Paiva</t>
  </si>
  <si>
    <t>Cristal Oliveira</t>
  </si>
  <si>
    <t>Dafne Socis</t>
  </si>
  <si>
    <t>Daisy Paiva</t>
  </si>
  <si>
    <t>Dalila Oliveira</t>
  </si>
  <si>
    <t xml:space="preserve">Daniela Silva </t>
  </si>
  <si>
    <t>Danielle Sousa</t>
  </si>
  <si>
    <t>Denise Machado</t>
  </si>
  <si>
    <t>Diana Carvalho</t>
  </si>
  <si>
    <t>Dulce Paulino</t>
  </si>
  <si>
    <t>Edith Socis</t>
  </si>
  <si>
    <t>Elen Sousa</t>
  </si>
  <si>
    <t xml:space="preserve">Elena Silva </t>
  </si>
  <si>
    <t>Eliana Souza</t>
  </si>
  <si>
    <t>Elisa Sousa</t>
  </si>
  <si>
    <t>Elisabete Machado</t>
  </si>
  <si>
    <t>Elisângela Martins</t>
  </si>
  <si>
    <t>Elvira Cavalcante</t>
  </si>
  <si>
    <t>Esmeralda Carvalho</t>
  </si>
  <si>
    <t>Ester Ferreira</t>
  </si>
  <si>
    <t>Eva Pereira</t>
  </si>
  <si>
    <t>Fabiana Paulino</t>
  </si>
  <si>
    <t>Fátima Berto</t>
  </si>
  <si>
    <t>Fernanda Socis</t>
  </si>
  <si>
    <t>Flávia Cracco</t>
  </si>
  <si>
    <t>Flora Rezendo</t>
  </si>
  <si>
    <t>Florence Paiva</t>
  </si>
  <si>
    <t>Freja Oliveira</t>
  </si>
  <si>
    <t xml:space="preserve">Frida Silva </t>
  </si>
  <si>
    <t>Gabriela Souza</t>
  </si>
  <si>
    <t>Gaia Sousa</t>
  </si>
  <si>
    <t>Gia Machado</t>
  </si>
  <si>
    <t>Giane Martins</t>
  </si>
  <si>
    <t xml:space="preserve">Gisele Silva </t>
  </si>
  <si>
    <t>Gláucia Souza</t>
  </si>
  <si>
    <t>Glória Sousa</t>
  </si>
  <si>
    <t>Hannah Martins</t>
  </si>
  <si>
    <t>Heloísa Carvalho</t>
  </si>
  <si>
    <t>Hilda Ferreira</t>
  </si>
  <si>
    <t>Iasmin Paulino</t>
  </si>
  <si>
    <t>Iracema Berto</t>
  </si>
  <si>
    <t>Íris Socis</t>
  </si>
  <si>
    <t>Isabela Rezendo</t>
  </si>
  <si>
    <t>Isadora Paiva</t>
  </si>
  <si>
    <t>Isaura Oliveira</t>
  </si>
  <si>
    <t xml:space="preserve">Ivy Silva </t>
  </si>
  <si>
    <t>Jade Souza</t>
  </si>
  <si>
    <t>Jamila Sousa</t>
  </si>
  <si>
    <t>Jane Machado</t>
  </si>
  <si>
    <t>Jasmim Martins</t>
  </si>
  <si>
    <t xml:space="preserve">Jéssica Silva </t>
  </si>
  <si>
    <t>Joana Souza</t>
  </si>
  <si>
    <t>Júlia Sousa</t>
  </si>
  <si>
    <t>Juliana Machado</t>
  </si>
  <si>
    <t>Julieta Martins</t>
  </si>
  <si>
    <t>June Cavalcante</t>
  </si>
  <si>
    <t>Karin Carvalho</t>
  </si>
  <si>
    <t>Karla Pereira</t>
  </si>
  <si>
    <t>Kelly Paulino</t>
  </si>
  <si>
    <t>Lais Berto</t>
  </si>
  <si>
    <t>Leila Cracco</t>
  </si>
  <si>
    <t>Letícia Rezendo</t>
  </si>
  <si>
    <t>Lidia Paiva</t>
  </si>
  <si>
    <t>Lilian Oliveira</t>
  </si>
  <si>
    <t xml:space="preserve">Linda Silva </t>
  </si>
  <si>
    <t>Lívia Souza</t>
  </si>
  <si>
    <t>Lolita Sousa</t>
  </si>
  <si>
    <t>Lorena Machado</t>
  </si>
  <si>
    <t>Lúcia Martins</t>
  </si>
  <si>
    <t>Luciana Cavalcante</t>
  </si>
  <si>
    <t>Ludmila Carvalho</t>
  </si>
  <si>
    <t>Luna Ferreira</t>
  </si>
  <si>
    <t>Magnólia Pereira</t>
  </si>
  <si>
    <t>Maíra Paulino</t>
  </si>
  <si>
    <t>Maisa Berto</t>
  </si>
  <si>
    <t>Maitê Socis</t>
  </si>
  <si>
    <t>Mara Cracco</t>
  </si>
  <si>
    <t>Marcela Rezendo</t>
  </si>
  <si>
    <t>Márcia Paiva</t>
  </si>
  <si>
    <t>Maria Oliveira</t>
  </si>
  <si>
    <t>Marília Socis</t>
  </si>
  <si>
    <t>Marina Paiva</t>
  </si>
  <si>
    <t>Marisa Oliveira</t>
  </si>
  <si>
    <t xml:space="preserve">Maya Silva </t>
  </si>
  <si>
    <t>Melissa Sousa</t>
  </si>
  <si>
    <t>Michele Machado</t>
  </si>
  <si>
    <t>Milena Cavalcante</t>
  </si>
  <si>
    <t>Miranda Carvalho</t>
  </si>
  <si>
    <t>Monalisa Pereira</t>
  </si>
  <si>
    <t>Mônica Paulino</t>
  </si>
  <si>
    <t>Naiara Sousa</t>
  </si>
  <si>
    <t>Nara Machado</t>
  </si>
  <si>
    <t>Natália Martins</t>
  </si>
  <si>
    <t>Natasha Cavalcante</t>
  </si>
  <si>
    <t>Nicole Carvalho</t>
  </si>
  <si>
    <t>Olga Ferreira</t>
  </si>
  <si>
    <t>Pandora Berto</t>
  </si>
  <si>
    <t>Paola Socis</t>
  </si>
  <si>
    <t>Patrícia Cracco</t>
  </si>
  <si>
    <t>Paula Rezendo</t>
  </si>
  <si>
    <t>Perla Paiva</t>
  </si>
  <si>
    <t xml:space="preserve">Priscila Silva </t>
  </si>
  <si>
    <t>Rafaela Souza</t>
  </si>
  <si>
    <t>Roberta Sousa</t>
  </si>
  <si>
    <t>Rosa Machado</t>
  </si>
  <si>
    <t>Rosana Martins</t>
  </si>
  <si>
    <t>Rubi Cavalcante</t>
  </si>
  <si>
    <t>Rute Carvalho</t>
  </si>
  <si>
    <t>Sabrina Ferreira</t>
  </si>
  <si>
    <t>Safira Pereira</t>
  </si>
  <si>
    <t>Samara Paulino</t>
  </si>
  <si>
    <t>Sandy Socis</t>
  </si>
  <si>
    <t>Sara Cracco</t>
  </si>
  <si>
    <t>Selena Rezendo</t>
  </si>
  <si>
    <t>Selma Paiva</t>
  </si>
  <si>
    <t>Siane Oliveira</t>
  </si>
  <si>
    <t>Sônia Socis</t>
  </si>
  <si>
    <t>Sophia Paiva</t>
  </si>
  <si>
    <t>Stephanie Oliveira</t>
  </si>
  <si>
    <t xml:space="preserve">Susana Silva </t>
  </si>
  <si>
    <t>Tábata Sousa</t>
  </si>
  <si>
    <t>Taís / Thaís Machado</t>
  </si>
  <si>
    <t>Talita Cavalcante</t>
  </si>
  <si>
    <t>Telma Pereira</t>
  </si>
  <si>
    <t>Tereza Paulino</t>
  </si>
  <si>
    <t>Ticiana Socis</t>
  </si>
  <si>
    <t xml:space="preserve">Úrsula Silva </t>
  </si>
  <si>
    <t>Valentina Souza</t>
  </si>
  <si>
    <t>Valéria Sousa</t>
  </si>
  <si>
    <t>Valquíria Machado</t>
  </si>
  <si>
    <t>Velma Cavalcante</t>
  </si>
  <si>
    <t>Verena Carvalho</t>
  </si>
  <si>
    <t>Viviana Paulino</t>
  </si>
  <si>
    <t>Viviane Berto</t>
  </si>
  <si>
    <t>Yasmin Socis</t>
  </si>
  <si>
    <t>Yeda Cracco</t>
  </si>
  <si>
    <t>Ynes Rezendo</t>
  </si>
  <si>
    <t>Yolanda Paiva</t>
  </si>
  <si>
    <t>Zulmira Oliveira</t>
  </si>
  <si>
    <t>Anos Empresa</t>
  </si>
  <si>
    <t>Jorn. Trabalho</t>
  </si>
  <si>
    <t>Integral</t>
  </si>
  <si>
    <t>Período Matutino</t>
  </si>
  <si>
    <t>Período Vespertino</t>
  </si>
  <si>
    <t>Salário</t>
  </si>
  <si>
    <t>Cargo</t>
  </si>
  <si>
    <t>RH</t>
  </si>
  <si>
    <t>Qualidade</t>
  </si>
  <si>
    <t>Diretoria</t>
  </si>
  <si>
    <t>Operações</t>
  </si>
  <si>
    <t>Atendimento</t>
  </si>
  <si>
    <t>Coordenador</t>
  </si>
  <si>
    <t>Assistente - RH</t>
  </si>
  <si>
    <t>Coordenador - Qualidade</t>
  </si>
  <si>
    <t>Auxiliar - Diretoria</t>
  </si>
  <si>
    <t>Auxiliar - Operações</t>
  </si>
  <si>
    <t>Ajudante - Logística</t>
  </si>
  <si>
    <t>Analista PL - Atendimento</t>
  </si>
  <si>
    <t>Analista JR - Faturamento</t>
  </si>
  <si>
    <t>Supervisor - Contas a pagar</t>
  </si>
  <si>
    <t>Líder - Operações</t>
  </si>
  <si>
    <t>Diretor - RH</t>
  </si>
  <si>
    <t>Gerente - Operações</t>
  </si>
  <si>
    <t>Analista SR - Atendimento</t>
  </si>
  <si>
    <t>Coordenador - Contas a pagar</t>
  </si>
  <si>
    <t>Analista PL - RH</t>
  </si>
  <si>
    <t>Supervisor - Vendas</t>
  </si>
  <si>
    <t>Diretor - Qualidade</t>
  </si>
  <si>
    <t>Gerente - Faturamento</t>
  </si>
  <si>
    <t>Auxiliar - Contas a pagar</t>
  </si>
  <si>
    <t>Auxiliar - Atendimento</t>
  </si>
  <si>
    <t>Auxiliar - RH</t>
  </si>
  <si>
    <t>Assistente - Vendas</t>
  </si>
  <si>
    <t>Coordenador - Operações</t>
  </si>
  <si>
    <t>Assistente - Qualidade</t>
  </si>
  <si>
    <t>Supervisor - Operações</t>
  </si>
  <si>
    <t>Supervisor - Qualidade</t>
  </si>
  <si>
    <t>Ajudante - Atendimento</t>
  </si>
  <si>
    <t>Analista PL - Operações</t>
  </si>
  <si>
    <t>Analista JR - RH</t>
  </si>
  <si>
    <t>Analista SR - Faturamento</t>
  </si>
  <si>
    <t>Ajudante - Qualidade</t>
  </si>
  <si>
    <t>Analista JR - Qualidade</t>
  </si>
  <si>
    <t>Assistente - Atendimento</t>
  </si>
  <si>
    <t>Analista SR - Contas a pagar</t>
  </si>
  <si>
    <t>Auxiliar - Faturamento</t>
  </si>
  <si>
    <t>Ajudante - Operações</t>
  </si>
  <si>
    <t>Analista JR - Vendas</t>
  </si>
  <si>
    <t>Assistente - Operações</t>
  </si>
  <si>
    <t>Analista SR - Operações</t>
  </si>
  <si>
    <t>Supervisor - Faturamento</t>
  </si>
  <si>
    <t>Analista JR - Contas a pagar</t>
  </si>
  <si>
    <t>Analista SR - RH</t>
  </si>
  <si>
    <t>Coordenador - Atendimento</t>
  </si>
  <si>
    <t>Analista PL - Vendas</t>
  </si>
  <si>
    <t>Analista PL - Logística</t>
  </si>
  <si>
    <t>Analista JR - Atendimento</t>
  </si>
  <si>
    <t>Líder - Contas a pagar</t>
  </si>
  <si>
    <t>Gerente - RH</t>
  </si>
  <si>
    <t>Analista SR - Qualidade</t>
  </si>
  <si>
    <t>Coordenador - RH</t>
  </si>
  <si>
    <t>Auxiliar - Vendas</t>
  </si>
  <si>
    <t>Analista PL - Qualidade</t>
  </si>
  <si>
    <t>Gerente - Contas a pagar</t>
  </si>
  <si>
    <t>Auxiliar - Qualidade</t>
  </si>
  <si>
    <t>Ajudante - RH</t>
  </si>
  <si>
    <t>Analista JR - Operações</t>
  </si>
  <si>
    <t>Supervisor - Logística</t>
  </si>
  <si>
    <t>Ajudante - Faturamento</t>
  </si>
  <si>
    <t>Analista PL - Contas a pagar</t>
  </si>
  <si>
    <t>Ajudante - Contas a pagar</t>
  </si>
  <si>
    <t>Líder - Qualidade</t>
  </si>
  <si>
    <t>Supervisor - Atendimento</t>
  </si>
  <si>
    <t>Assistente - Contas a pagar</t>
  </si>
  <si>
    <t>Assistente - Diretoria</t>
  </si>
  <si>
    <t>Analista JR - Logística</t>
  </si>
  <si>
    <t>Assistente - Faturamento</t>
  </si>
  <si>
    <t>Supervisor - RH</t>
  </si>
  <si>
    <t>Diretor - Atendimento</t>
  </si>
  <si>
    <t>Qtde</t>
  </si>
  <si>
    <t>Analista SR - Vendas2</t>
  </si>
  <si>
    <t>Cargos JR</t>
  </si>
  <si>
    <t>Cargos SR</t>
  </si>
  <si>
    <t>Total R$</t>
  </si>
  <si>
    <t>Auxiliar - Diretoria de Atendimento</t>
  </si>
  <si>
    <t>Divisão</t>
  </si>
  <si>
    <t>Administrativo</t>
  </si>
  <si>
    <t>Técnico</t>
  </si>
  <si>
    <t>Operacional</t>
  </si>
  <si>
    <t>Avaliação Desempenho</t>
  </si>
  <si>
    <t>Qtde de Avaliados</t>
  </si>
  <si>
    <t>Avaliados abaixo de 5</t>
  </si>
  <si>
    <t>Avaliados entre 5 e 7</t>
  </si>
  <si>
    <t>Avaliados entre 8 e 10</t>
  </si>
  <si>
    <t>Resultado Avaliação Desempenho</t>
  </si>
  <si>
    <t>Por Área / Período</t>
  </si>
  <si>
    <t>Por Resultado / Área</t>
  </si>
  <si>
    <t>Por Resultado / Período</t>
  </si>
  <si>
    <t>http://ninjadoexcel.com.br/como-instalar-o-power-query-no-excel/</t>
  </si>
  <si>
    <t>Tabela</t>
  </si>
  <si>
    <t>Laranja, Verde amarelo, Zaffre, Laranja ultrajante, Marshmallow White, Azul Tropico, Cinza Ardósia, Cinza, Preto fumado, Roseau, Rose vale, Turquoise, Azul Real, Verde limão, Rosewood, Coquelicot, Vermelho tijolo, Vermelho arenito, ardósia azul Capri, rosa brilhante, cinza de batalha, amarelo brilhante, vermelho-laranja, bronzeado, ferrugem, bege, pêssego, castanho rosado, azul elétrico, verde de cádmio, azul de Bondi, bronze, palmeira, laranja ao pôr do sol, escarlate escuro, violeta de Tyrian, Fuschia , Mostarda, Preto, Prata, Rosa de néon, Laranja pálida, Verde verde-oliva escuro, Geada Cerúlea, Vermelho quente, Chartreuse, Azul Celeste, Beelzebub Vermelho, Amber, Majestic Blue, Red-Orange, Manana de banana, tangerina escura, Deep Pink, Mint Creme, Tangerina, Schoolbus amarelo, Latte Cósmico, Branco Metálico, Veronica, Crepúsculo de lavanda, Laranja de cenoura profunda, Tomate, violeta azul, Siena escura, Chocolate, Rosa Francesa, Preto, Glória Carmesim, Vermelho-Violeta, Azul, Verde Elétrico, Brilhante Turquesa, Stormcloud, cereja</t>
  </si>
  <si>
    <t>Café, Floresta verde, Índigo, Açafrão, Vermelho violeta, Lótus cósmico, Lavanda brilhante, Zucchini, Marrom, Pó azul, Calder Laranja, Khaki, Cereja, Han Roxo, Vermelho pastel escuro, Cordovan, Screamin Green, Violet Red, Bittersweet, Tiger Olho, Van Dyke Brown, Preto fumado, Azul violeta, Vermelho toscano, Castanho, Mostarda, Oliveira, Lila profunda, Zucchini, Tan, Azure, Vívido violeta, Fern verde, Pizzazz roxo, Brink pink, Verde maçã, Purple, French Rose, Alperce, Linho, Royal azure, Laranja, Creme de hortelã, Rosa de cravo, Turquesa, Azul real</t>
  </si>
  <si>
    <t>Laranja</t>
  </si>
  <si>
    <t>Verde amarelo</t>
  </si>
  <si>
    <t>Zaffre</t>
  </si>
  <si>
    <t>Laranja ultrajante</t>
  </si>
  <si>
    <t>Marshmallow White</t>
  </si>
  <si>
    <t>Azul Tropico</t>
  </si>
  <si>
    <t>Cinza Ardósia</t>
  </si>
  <si>
    <t>Cinza</t>
  </si>
  <si>
    <t>Preto fumado</t>
  </si>
  <si>
    <t>Roseau</t>
  </si>
  <si>
    <t>Rose vale</t>
  </si>
  <si>
    <t>Turquoise</t>
  </si>
  <si>
    <t>Azul Real</t>
  </si>
  <si>
    <t>Verde limão</t>
  </si>
  <si>
    <t>Rosewood</t>
  </si>
  <si>
    <t>Coquelicot</t>
  </si>
  <si>
    <t>Vermelho tijolo</t>
  </si>
  <si>
    <t>Vermelho arenito</t>
  </si>
  <si>
    <t>ardósia azul Capri</t>
  </si>
  <si>
    <t>rosa brilhante</t>
  </si>
  <si>
    <t>cinza de batalha</t>
  </si>
  <si>
    <t>amarelo brilhante</t>
  </si>
  <si>
    <t>vermelho-laranja</t>
  </si>
  <si>
    <t>bronzeado</t>
  </si>
  <si>
    <t>ferrugem</t>
  </si>
  <si>
    <t>bege</t>
  </si>
  <si>
    <t>pêssego</t>
  </si>
  <si>
    <t>castanho rosado</t>
  </si>
  <si>
    <t>azul elétrico</t>
  </si>
  <si>
    <t>verde de cádmio</t>
  </si>
  <si>
    <t>azul de Bondi</t>
  </si>
  <si>
    <t>bronze</t>
  </si>
  <si>
    <t>palmeira</t>
  </si>
  <si>
    <t>laranja ao pôr do sol</t>
  </si>
  <si>
    <t>escarlate escuro</t>
  </si>
  <si>
    <t>violeta de Tyrian</t>
  </si>
  <si>
    <t xml:space="preserve">Fuschia </t>
  </si>
  <si>
    <t>Mostarda</t>
  </si>
  <si>
    <t>Preto</t>
  </si>
  <si>
    <t>Prata</t>
  </si>
  <si>
    <t>Rosa de néon</t>
  </si>
  <si>
    <t>Laranja pálida</t>
  </si>
  <si>
    <t>Verde verde-oliva escuro</t>
  </si>
  <si>
    <t>Geada Cerúlea</t>
  </si>
  <si>
    <t>Vermelho quente</t>
  </si>
  <si>
    <t>Chartreuse</t>
  </si>
  <si>
    <t>Azul Celeste</t>
  </si>
  <si>
    <t>Beelzebub Vermelho</t>
  </si>
  <si>
    <t>Amber</t>
  </si>
  <si>
    <t>Majestic Blue</t>
  </si>
  <si>
    <t>Red-Orange</t>
  </si>
  <si>
    <t>Manana de banana</t>
  </si>
  <si>
    <t>tangerina escura</t>
  </si>
  <si>
    <t>Deep Pink</t>
  </si>
  <si>
    <t>Mint Creme</t>
  </si>
  <si>
    <t>Tangerina</t>
  </si>
  <si>
    <t>Schoolbus amarelo</t>
  </si>
  <si>
    <t>Latte Cósmico</t>
  </si>
  <si>
    <t>Branco Metálico</t>
  </si>
  <si>
    <t>Veronica</t>
  </si>
  <si>
    <t>Crepúsculo de lavanda</t>
  </si>
  <si>
    <t>Laranja de cenoura profunda</t>
  </si>
  <si>
    <t>Tomate</t>
  </si>
  <si>
    <t>violeta azul</t>
  </si>
  <si>
    <t>Siena escura</t>
  </si>
  <si>
    <t>Chocolate</t>
  </si>
  <si>
    <t>Rosa Francesa</t>
  </si>
  <si>
    <t>Glória Carmesim</t>
  </si>
  <si>
    <t>Vermelho-Violeta</t>
  </si>
  <si>
    <t>Azul</t>
  </si>
  <si>
    <t>Verde Elétrico</t>
  </si>
  <si>
    <t>Brilhante Turquesa</t>
  </si>
  <si>
    <t>Stormcloud</t>
  </si>
  <si>
    <t>cereja</t>
  </si>
  <si>
    <t>Café</t>
  </si>
  <si>
    <t>Floresta verde</t>
  </si>
  <si>
    <t>Índigo</t>
  </si>
  <si>
    <t>Açafrão</t>
  </si>
  <si>
    <t>Vermelho violeta</t>
  </si>
  <si>
    <t>Lótus cósmico</t>
  </si>
  <si>
    <t>Lavanda brilhante</t>
  </si>
  <si>
    <t>Zucchini</t>
  </si>
  <si>
    <t>Marrom</t>
  </si>
  <si>
    <t>Pó azul</t>
  </si>
  <si>
    <t>Calder Laranja</t>
  </si>
  <si>
    <t>Khaki</t>
  </si>
  <si>
    <t>Cereja</t>
  </si>
  <si>
    <t>Han Roxo</t>
  </si>
  <si>
    <t>Vermelho pastel escuro</t>
  </si>
  <si>
    <t>Cordovan</t>
  </si>
  <si>
    <t>Screamin Green</t>
  </si>
  <si>
    <t>Violet Red</t>
  </si>
  <si>
    <t>Bittersweet</t>
  </si>
  <si>
    <t>Tiger Olho</t>
  </si>
  <si>
    <t>Van Dyke Brown</t>
  </si>
  <si>
    <t>Azul violeta</t>
  </si>
  <si>
    <t>Vermelho toscano</t>
  </si>
  <si>
    <t>Castanho</t>
  </si>
  <si>
    <t>Oliveira</t>
  </si>
  <si>
    <t>Lila profunda</t>
  </si>
  <si>
    <t>Tan</t>
  </si>
  <si>
    <t>Azure</t>
  </si>
  <si>
    <t>Vívido violeta</t>
  </si>
  <si>
    <t>Fern verde</t>
  </si>
  <si>
    <t>Pizzazz roxo</t>
  </si>
  <si>
    <t>Brink pink</t>
  </si>
  <si>
    <t>Verde maçã</t>
  </si>
  <si>
    <t>Purple</t>
  </si>
  <si>
    <t>French Rose</t>
  </si>
  <si>
    <t>Alperce</t>
  </si>
  <si>
    <t>Linho</t>
  </si>
  <si>
    <t>Royal azure</t>
  </si>
  <si>
    <t>Creme de hortelã</t>
  </si>
  <si>
    <t>Rosa de cravo</t>
  </si>
  <si>
    <t>Turquesa</t>
  </si>
  <si>
    <t>Azul real</t>
  </si>
  <si>
    <t>Dia</t>
  </si>
  <si>
    <t>Instrutor</t>
  </si>
  <si>
    <t>Sala</t>
  </si>
  <si>
    <t>Grupo</t>
  </si>
  <si>
    <t>Terça-feira</t>
  </si>
  <si>
    <t>Marcos</t>
  </si>
  <si>
    <t>Grupo 01, Grupo 02, Grupo 03, Grupo 04</t>
  </si>
  <si>
    <t>Leandro</t>
  </si>
  <si>
    <t>Grupo 02, Grupo 04, Grupo 05</t>
  </si>
  <si>
    <t>Quarta-feira</t>
  </si>
  <si>
    <t>Marcia</t>
  </si>
  <si>
    <t>Grupo 01, Grupo 02, Grupo 03, Grupo 06, Grupo 04</t>
  </si>
  <si>
    <t>Quinta-feira</t>
  </si>
  <si>
    <t>Joana</t>
  </si>
  <si>
    <t>Grupo 01, Grupo 02, Grupo 03, Grupo 05</t>
  </si>
  <si>
    <t>Admissão</t>
  </si>
  <si>
    <t xml:space="preserve">Auxiliar </t>
  </si>
  <si>
    <t xml:space="preserve"> RH</t>
  </si>
  <si>
    <t>Maior e menor Salário do RH</t>
  </si>
  <si>
    <t xml:space="preserve">Assistente </t>
  </si>
  <si>
    <t xml:space="preserve"> Vendas2</t>
  </si>
  <si>
    <t xml:space="preserve">Analista PL </t>
  </si>
  <si>
    <t xml:space="preserve"> Qualidade</t>
  </si>
  <si>
    <t xml:space="preserve"> Operações</t>
  </si>
  <si>
    <t xml:space="preserve"> Logística</t>
  </si>
  <si>
    <t xml:space="preserve"> Atendimento</t>
  </si>
  <si>
    <t xml:space="preserve"> Faturamento</t>
  </si>
  <si>
    <t xml:space="preserve"> Contas a pagar</t>
  </si>
  <si>
    <t xml:space="preserve">Gerente </t>
  </si>
  <si>
    <t xml:space="preserve">Analista SR </t>
  </si>
  <si>
    <t xml:space="preserve">Analista JR </t>
  </si>
  <si>
    <t xml:space="preserve"> Vendas</t>
  </si>
  <si>
    <t xml:space="preserve"> Diretoria de Atendimento</t>
  </si>
  <si>
    <t xml:space="preserve"> Diretoria</t>
  </si>
  <si>
    <t xml:space="preserve">Supervisor </t>
  </si>
  <si>
    <t xml:space="preserve">Ajudante </t>
  </si>
  <si>
    <t xml:space="preserve">Coordenador </t>
  </si>
  <si>
    <t xml:space="preserve">Diretor </t>
  </si>
  <si>
    <t xml:space="preserve">Líder </t>
  </si>
  <si>
    <t>Depto</t>
  </si>
  <si>
    <t>Menor</t>
  </si>
  <si>
    <t>Maior</t>
  </si>
  <si>
    <t>Maior e Menor Salário - Operações</t>
  </si>
  <si>
    <t>Maior e Menor Salário - Operações - Admissão antes de 2013</t>
  </si>
  <si>
    <t>Ano</t>
  </si>
  <si>
    <t>Filial</t>
  </si>
  <si>
    <t>Custo</t>
  </si>
  <si>
    <t>SP</t>
  </si>
  <si>
    <t>AM</t>
  </si>
  <si>
    <t>BA</t>
  </si>
  <si>
    <t>RS</t>
  </si>
  <si>
    <t>PR</t>
  </si>
  <si>
    <t>Fornecedor 01</t>
  </si>
  <si>
    <t>Fornecedor 02</t>
  </si>
  <si>
    <t>Fornecedor 03</t>
  </si>
  <si>
    <t>Fornecedor 04</t>
  </si>
  <si>
    <t>Fornecedor 05</t>
  </si>
  <si>
    <t>Fornecedor 06</t>
  </si>
  <si>
    <t>Fornecedor 07</t>
  </si>
  <si>
    <t>Fornecedor 08</t>
  </si>
  <si>
    <t>Fornecedor 09</t>
  </si>
  <si>
    <t>Fornecedor 10</t>
  </si>
  <si>
    <t>Fornecedor 11</t>
  </si>
  <si>
    <t>Fornecedor 12</t>
  </si>
  <si>
    <t>Fornecedor 13</t>
  </si>
  <si>
    <t>Fornecedor 14</t>
  </si>
  <si>
    <t>Fornecedor 15</t>
  </si>
  <si>
    <t>Produto</t>
  </si>
  <si>
    <t>Transporte SP-RJ</t>
  </si>
  <si>
    <t>Ano 2010</t>
  </si>
  <si>
    <t>Ano 2011</t>
  </si>
  <si>
    <t>Ano 2012</t>
  </si>
  <si>
    <t>Ano 2013</t>
  </si>
  <si>
    <t>Ano 2014</t>
  </si>
  <si>
    <t>Ano 2015</t>
  </si>
  <si>
    <t>Ano 2016</t>
  </si>
  <si>
    <t>Ano 2017</t>
  </si>
  <si>
    <t>Coluna75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</si>
</sst>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12" x14ac:knownFonts="1">
    <font>
      <sz val="11"/>
      <color theme="1"/>
      <name val="Calibri"/>
      <family val="2"/>
      <scheme val="minor"/>
    </font>
    <font>
      <sz val="11"/>
      <color theme="1"/>
      <name val="Calibri"/>
      <family val="2"/>
      <scheme val="minor"/>
    </font>
    <font>
      <sz val="10"/>
      <name val="Arial"/>
      <family val="2"/>
    </font>
    <font>
      <b/>
      <sz val="11"/>
      <name val="Segoe UI"/>
      <family val="2"/>
    </font>
    <font>
      <sz val="11"/>
      <name val="Segoe UI"/>
      <family val="2"/>
    </font>
    <font>
      <sz val="11"/>
      <color theme="1"/>
      <name val="Segoe UI"/>
      <family val="2"/>
    </font>
    <font>
      <b/>
      <sz val="20"/>
      <color theme="1"/>
      <name val="Segoe UI"/>
      <family val="2"/>
    </font>
    <font>
      <sz val="11"/>
      <color theme="1" tint="4.9989318521683403E-2"/>
      <name val="Segoe UI"/>
      <family val="2"/>
    </font>
    <font>
      <b/>
      <sz val="11"/>
      <color theme="1" tint="4.9989318521683403E-2"/>
      <name val="Segoe UI"/>
      <family val="2"/>
    </font>
    <font>
      <b/>
      <sz val="16"/>
      <name val="Segoe UI"/>
      <family val="2"/>
    </font>
    <font>
      <u/>
      <sz val="11"/>
      <color theme="10"/>
      <name val="Calibri"/>
      <family val="2"/>
      <scheme val="minor"/>
    </font>
    <font>
      <b/>
      <sz val="11"/>
      <color theme="1"/>
      <name val="Segoe UI"/>
      <family val="2"/>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cellStyleXfs>
  <cellXfs count="90">
    <xf numFmtId="0" fontId="0" fillId="0" borderId="0" xfId="0"/>
    <xf numFmtId="0" fontId="4" fillId="0" borderId="0" xfId="2" applyFont="1" applyProtection="1">
      <protection locked="0"/>
    </xf>
    <xf numFmtId="0" fontId="4" fillId="0" borderId="0" xfId="2" applyFont="1" applyFill="1" applyProtection="1">
      <protection locked="0"/>
    </xf>
    <xf numFmtId="9" fontId="4" fillId="0" borderId="0" xfId="4" applyFont="1" applyProtection="1">
      <protection locked="0"/>
    </xf>
    <xf numFmtId="43" fontId="4" fillId="0" borderId="0" xfId="1" applyFont="1" applyProtection="1">
      <protection locked="0"/>
    </xf>
    <xf numFmtId="43" fontId="4" fillId="0" borderId="0" xfId="1" applyFont="1" applyAlignment="1" applyProtection="1">
      <alignment horizontal="center"/>
      <protection locked="0"/>
    </xf>
    <xf numFmtId="0" fontId="3" fillId="0" borderId="0" xfId="2" applyFont="1" applyProtection="1">
      <protection locked="0"/>
    </xf>
    <xf numFmtId="0" fontId="4" fillId="0" borderId="0" xfId="1" applyNumberFormat="1" applyFont="1" applyFill="1" applyAlignment="1" applyProtection="1">
      <alignment horizontal="left"/>
      <protection locked="0"/>
    </xf>
    <xf numFmtId="43" fontId="4" fillId="0" borderId="0" xfId="1" applyFont="1" applyAlignment="1" applyProtection="1">
      <alignment horizontal="left"/>
      <protection locked="0"/>
    </xf>
    <xf numFmtId="43" fontId="3" fillId="0" borderId="0" xfId="1" applyFont="1" applyFill="1" applyBorder="1" applyAlignment="1" applyProtection="1">
      <alignment horizontal="center" vertical="top"/>
      <protection locked="0"/>
    </xf>
    <xf numFmtId="43" fontId="4" fillId="0" borderId="0" xfId="1" applyFont="1" applyFill="1" applyProtection="1">
      <protection locked="0"/>
    </xf>
    <xf numFmtId="0" fontId="3" fillId="0" borderId="1" xfId="2" applyFont="1" applyFill="1" applyBorder="1" applyAlignment="1" applyProtection="1">
      <alignment horizontal="left" vertical="top"/>
      <protection locked="0"/>
    </xf>
    <xf numFmtId="43" fontId="3" fillId="0" borderId="1" xfId="1" applyFont="1" applyFill="1" applyBorder="1" applyAlignment="1" applyProtection="1">
      <alignment horizontal="left" vertical="top"/>
      <protection locked="0"/>
    </xf>
    <xf numFmtId="43" fontId="3" fillId="0" borderId="1" xfId="1" applyFont="1" applyFill="1" applyBorder="1" applyAlignment="1" applyProtection="1">
      <alignment horizontal="center" vertical="top"/>
      <protection locked="0"/>
    </xf>
    <xf numFmtId="0" fontId="3" fillId="0" borderId="1" xfId="2" applyFont="1" applyFill="1" applyBorder="1" applyAlignment="1" applyProtection="1">
      <alignment horizontal="center" vertical="top"/>
      <protection locked="0"/>
    </xf>
    <xf numFmtId="0" fontId="4" fillId="0" borderId="0" xfId="2" applyFont="1" applyFill="1" applyAlignment="1" applyProtection="1">
      <alignment horizontal="center"/>
      <protection locked="0"/>
    </xf>
    <xf numFmtId="0" fontId="4" fillId="0" borderId="0" xfId="2" applyFont="1" applyAlignment="1" applyProtection="1">
      <alignment horizontal="center"/>
      <protection locked="0"/>
    </xf>
    <xf numFmtId="0" fontId="3" fillId="2" borderId="2" xfId="2" applyFont="1" applyFill="1" applyBorder="1" applyProtection="1">
      <protection locked="0"/>
    </xf>
    <xf numFmtId="0" fontId="3" fillId="0" borderId="0" xfId="2" applyFont="1" applyFill="1" applyProtection="1">
      <protection locked="0"/>
    </xf>
    <xf numFmtId="0" fontId="4" fillId="2" borderId="2" xfId="2" applyFont="1" applyFill="1" applyBorder="1" applyAlignment="1" applyProtection="1">
      <alignment horizontal="center"/>
      <protection locked="0"/>
    </xf>
    <xf numFmtId="9" fontId="4" fillId="0" borderId="0" xfId="4" applyFont="1" applyAlignment="1" applyProtection="1">
      <alignment horizontal="center"/>
      <protection locked="0"/>
    </xf>
    <xf numFmtId="0" fontId="3" fillId="0" borderId="0" xfId="2" applyFont="1" applyAlignment="1" applyProtection="1">
      <alignment horizontal="center"/>
      <protection locked="0"/>
    </xf>
    <xf numFmtId="43" fontId="4" fillId="2" borderId="2" xfId="1" applyFont="1" applyFill="1" applyBorder="1" applyAlignment="1" applyProtection="1">
      <alignment horizontal="center"/>
      <protection locked="0"/>
    </xf>
    <xf numFmtId="0" fontId="4" fillId="0" borderId="0" xfId="2" applyFont="1" applyFill="1" applyAlignment="1" applyProtection="1">
      <alignment horizontal="left"/>
      <protection locked="0"/>
    </xf>
    <xf numFmtId="0" fontId="4" fillId="0" borderId="0" xfId="2" applyFont="1" applyAlignment="1" applyProtection="1">
      <alignment horizontal="left"/>
      <protection locked="0"/>
    </xf>
    <xf numFmtId="0" fontId="4" fillId="0" borderId="0" xfId="2" applyNumberFormat="1" applyFont="1" applyAlignment="1" applyProtection="1">
      <alignment horizontal="center"/>
      <protection locked="0"/>
    </xf>
    <xf numFmtId="0" fontId="4" fillId="0" borderId="0" xfId="4" applyNumberFormat="1" applyFont="1" applyAlignment="1" applyProtection="1">
      <alignment horizontal="center"/>
      <protection locked="0"/>
    </xf>
    <xf numFmtId="0" fontId="4" fillId="0" borderId="1" xfId="2" applyFont="1" applyBorder="1" applyProtection="1">
      <protection locked="0"/>
    </xf>
    <xf numFmtId="0" fontId="5" fillId="0" borderId="0" xfId="0" applyFont="1"/>
    <xf numFmtId="0" fontId="6" fillId="0" borderId="0" xfId="0" applyFont="1" applyAlignment="1">
      <alignment horizontal="left" indent="3"/>
    </xf>
    <xf numFmtId="0" fontId="4" fillId="0" borderId="1" xfId="2" applyNumberFormat="1" applyFont="1" applyBorder="1" applyAlignment="1" applyProtection="1">
      <alignment horizontal="center"/>
      <protection locked="0"/>
    </xf>
    <xf numFmtId="0" fontId="5" fillId="0" borderId="1" xfId="0" applyFont="1" applyBorder="1"/>
    <xf numFmtId="0" fontId="7" fillId="0" borderId="0" xfId="0" applyFont="1"/>
    <xf numFmtId="0" fontId="8" fillId="0" borderId="1" xfId="2" applyFont="1" applyBorder="1" applyProtection="1">
      <protection locked="0"/>
    </xf>
    <xf numFmtId="0" fontId="8" fillId="0" borderId="1" xfId="2" applyNumberFormat="1" applyFont="1" applyBorder="1" applyAlignment="1" applyProtection="1">
      <alignment horizontal="center"/>
      <protection locked="0"/>
    </xf>
    <xf numFmtId="0" fontId="7" fillId="0" borderId="0" xfId="2" applyFont="1" applyProtection="1">
      <protection locked="0"/>
    </xf>
    <xf numFmtId="0" fontId="7" fillId="0" borderId="0" xfId="2" applyNumberFormat="1" applyFont="1" applyAlignment="1" applyProtection="1">
      <alignment horizontal="center"/>
      <protection locked="0"/>
    </xf>
    <xf numFmtId="0" fontId="9" fillId="0" borderId="1" xfId="2" applyFont="1" applyBorder="1" applyProtection="1">
      <protection locked="0"/>
    </xf>
    <xf numFmtId="0" fontId="4" fillId="0" borderId="0" xfId="2" applyFont="1" applyFill="1" applyAlignment="1" applyProtection="1">
      <alignment horizontal="center" vertical="center"/>
      <protection locked="0"/>
    </xf>
    <xf numFmtId="0" fontId="4" fillId="0" borderId="0" xfId="2" applyFont="1" applyAlignment="1" applyProtection="1">
      <alignment horizontal="center" vertical="center"/>
      <protection locked="0"/>
    </xf>
    <xf numFmtId="0" fontId="3" fillId="0" borderId="1" xfId="2" applyFont="1" applyFill="1" applyBorder="1" applyAlignment="1" applyProtection="1">
      <alignment horizontal="center" vertical="center" wrapText="1"/>
      <protection locked="0"/>
    </xf>
    <xf numFmtId="0" fontId="3" fillId="0" borderId="1" xfId="2" applyFont="1" applyFill="1" applyBorder="1" applyAlignment="1" applyProtection="1">
      <alignment horizontal="left" vertical="center"/>
      <protection locked="0"/>
    </xf>
    <xf numFmtId="43" fontId="3" fillId="0" borderId="1" xfId="1" applyFont="1" applyFill="1" applyBorder="1" applyAlignment="1" applyProtection="1">
      <alignment horizontal="left" vertical="center"/>
      <protection locked="0"/>
    </xf>
    <xf numFmtId="43" fontId="3" fillId="0" borderId="1" xfId="1" applyFont="1" applyFill="1" applyBorder="1" applyAlignment="1" applyProtection="1">
      <alignment horizontal="center" vertical="center"/>
      <protection locked="0"/>
    </xf>
    <xf numFmtId="43" fontId="3" fillId="0" borderId="0" xfId="1" applyFont="1" applyFill="1" applyBorder="1" applyAlignment="1" applyProtection="1">
      <alignment horizontal="center" vertical="center"/>
      <protection locked="0"/>
    </xf>
    <xf numFmtId="0" fontId="4" fillId="0" borderId="0" xfId="2" applyFont="1" applyAlignment="1" applyProtection="1">
      <alignment vertical="center"/>
      <protection locked="0"/>
    </xf>
    <xf numFmtId="0" fontId="4" fillId="0" borderId="0" xfId="2" applyNumberFormat="1" applyFont="1" applyAlignment="1" applyProtection="1">
      <alignment horizontal="center" vertical="center"/>
      <protection locked="0"/>
    </xf>
    <xf numFmtId="0" fontId="10" fillId="0" borderId="0" xfId="5" applyAlignment="1">
      <alignment vertical="top"/>
    </xf>
    <xf numFmtId="0" fontId="0" fillId="0" borderId="0" xfId="0" applyAlignment="1">
      <alignment wrapText="1"/>
    </xf>
    <xf numFmtId="0" fontId="0" fillId="0" borderId="0" xfId="0" applyAlignment="1">
      <alignment vertical="center" wrapText="1"/>
    </xf>
    <xf numFmtId="0" fontId="0" fillId="0" borderId="0" xfId="0" applyNumberFormat="1" applyAlignment="1">
      <alignment wrapText="1"/>
    </xf>
    <xf numFmtId="0" fontId="8" fillId="0" borderId="1" xfId="0" applyFont="1" applyBorder="1" applyAlignment="1">
      <alignment horizontal="center"/>
    </xf>
    <xf numFmtId="14" fontId="4" fillId="0" borderId="0" xfId="2" applyNumberFormat="1" applyFont="1" applyProtection="1">
      <protection locked="0"/>
    </xf>
    <xf numFmtId="14" fontId="4" fillId="0" borderId="0" xfId="2" applyNumberFormat="1" applyFont="1" applyFill="1" applyProtection="1">
      <protection locked="0"/>
    </xf>
    <xf numFmtId="0" fontId="0" fillId="0" borderId="3" xfId="0" applyBorder="1"/>
    <xf numFmtId="0" fontId="3" fillId="0" borderId="4" xfId="2" applyFont="1" applyBorder="1" applyProtection="1">
      <protection locked="0"/>
    </xf>
    <xf numFmtId="0" fontId="0" fillId="0" borderId="6" xfId="0" applyBorder="1"/>
    <xf numFmtId="43" fontId="4" fillId="0" borderId="0" xfId="1" applyFont="1" applyBorder="1" applyProtection="1">
      <protection locked="0"/>
    </xf>
    <xf numFmtId="43" fontId="4" fillId="0" borderId="7" xfId="1" applyFont="1" applyBorder="1" applyProtection="1">
      <protection locked="0"/>
    </xf>
    <xf numFmtId="0" fontId="0" fillId="0" borderId="8" xfId="0" applyBorder="1"/>
    <xf numFmtId="43" fontId="4" fillId="0" borderId="1" xfId="1" applyFont="1" applyBorder="1" applyProtection="1">
      <protection locked="0"/>
    </xf>
    <xf numFmtId="43" fontId="4" fillId="0" borderId="9" xfId="1" applyFont="1" applyBorder="1" applyProtection="1">
      <protection locked="0"/>
    </xf>
    <xf numFmtId="0" fontId="3" fillId="0" borderId="4" xfId="2" applyFont="1" applyBorder="1" applyAlignment="1" applyProtection="1">
      <alignment wrapText="1"/>
      <protection locked="0"/>
    </xf>
    <xf numFmtId="9" fontId="4" fillId="0" borderId="0" xfId="4" applyFont="1" applyAlignment="1" applyProtection="1">
      <alignment vertical="center"/>
      <protection locked="0"/>
    </xf>
    <xf numFmtId="0" fontId="4" fillId="0" borderId="0" xfId="2" applyFont="1" applyFill="1" applyAlignment="1" applyProtection="1">
      <alignment horizontal="left" vertical="center"/>
      <protection locked="0"/>
    </xf>
    <xf numFmtId="0" fontId="4" fillId="0" borderId="0" xfId="1" applyNumberFormat="1" applyFont="1" applyFill="1" applyAlignment="1" applyProtection="1">
      <alignment horizontal="left" vertical="center"/>
      <protection locked="0"/>
    </xf>
    <xf numFmtId="14" fontId="4" fillId="0" borderId="0" xfId="2" applyNumberFormat="1" applyFont="1" applyAlignment="1" applyProtection="1">
      <alignment vertical="center"/>
      <protection locked="0"/>
    </xf>
    <xf numFmtId="0" fontId="4" fillId="0" borderId="0" xfId="2" applyFont="1" applyFill="1" applyAlignment="1" applyProtection="1">
      <alignment vertical="center"/>
      <protection locked="0"/>
    </xf>
    <xf numFmtId="43" fontId="4" fillId="0" borderId="0" xfId="1" applyFont="1" applyAlignment="1" applyProtection="1">
      <alignment vertical="center"/>
      <protection locked="0"/>
    </xf>
    <xf numFmtId="0" fontId="3" fillId="0" borderId="5" xfId="2" applyNumberFormat="1" applyFont="1" applyBorder="1" applyAlignment="1" applyProtection="1">
      <alignment horizontal="center"/>
      <protection locked="0"/>
    </xf>
    <xf numFmtId="0" fontId="4" fillId="0" borderId="0" xfId="1" applyNumberFormat="1" applyFont="1" applyFill="1" applyAlignment="1">
      <alignment horizontal="left"/>
    </xf>
    <xf numFmtId="0" fontId="4" fillId="0" borderId="0" xfId="1" applyNumberFormat="1" applyFont="1" applyFill="1" applyAlignment="1">
      <alignment horizontal="left" vertical="center"/>
    </xf>
    <xf numFmtId="0" fontId="11" fillId="0" borderId="0" xfId="0" applyFont="1" applyAlignment="1">
      <alignment horizontal="center"/>
    </xf>
    <xf numFmtId="0" fontId="5" fillId="0" borderId="0" xfId="0" applyFont="1" applyAlignment="1">
      <alignment horizontal="center"/>
    </xf>
    <xf numFmtId="43" fontId="5" fillId="0" borderId="0" xfId="1" applyFont="1"/>
    <xf numFmtId="43" fontId="11" fillId="0" borderId="0" xfId="1" applyFont="1"/>
    <xf numFmtId="0" fontId="4" fillId="0" borderId="0" xfId="2" applyFont="1" applyBorder="1" applyAlignment="1" applyProtection="1">
      <alignment vertical="center"/>
      <protection locked="0"/>
    </xf>
    <xf numFmtId="0" fontId="4" fillId="0" borderId="0" xfId="2" applyFont="1" applyFill="1" applyBorder="1" applyAlignment="1" applyProtection="1">
      <alignment horizontal="left"/>
      <protection locked="0"/>
    </xf>
    <xf numFmtId="0" fontId="4" fillId="0" borderId="0" xfId="2" applyFont="1" applyBorder="1" applyProtection="1">
      <protection locked="0"/>
    </xf>
    <xf numFmtId="43" fontId="4" fillId="0" borderId="0" xfId="1" applyFont="1" applyBorder="1" applyAlignment="1" applyProtection="1">
      <alignment horizontal="left"/>
      <protection locked="0"/>
    </xf>
    <xf numFmtId="43" fontId="4" fillId="0" borderId="0" xfId="1" applyFont="1" applyBorder="1" applyAlignment="1" applyProtection="1">
      <alignment horizontal="center"/>
      <protection locked="0"/>
    </xf>
    <xf numFmtId="0" fontId="4" fillId="0" borderId="0" xfId="2" applyFont="1" applyBorder="1" applyAlignment="1" applyProtection="1">
      <alignment horizontal="left"/>
      <protection locked="0"/>
    </xf>
    <xf numFmtId="0" fontId="4" fillId="0" borderId="0" xfId="2" applyNumberFormat="1" applyFont="1" applyFill="1" applyBorder="1" applyAlignment="1"/>
    <xf numFmtId="0" fontId="4" fillId="0" borderId="0" xfId="2" applyNumberFormat="1" applyFont="1" applyFill="1" applyBorder="1" applyAlignment="1">
      <alignment horizontal="left"/>
    </xf>
    <xf numFmtId="43" fontId="4" fillId="0" borderId="0" xfId="1" applyNumberFormat="1" applyFont="1" applyFill="1" applyBorder="1"/>
    <xf numFmtId="0" fontId="4" fillId="0" borderId="0" xfId="2" applyNumberFormat="1" applyFont="1" applyFill="1" applyBorder="1" applyAlignment="1">
      <alignment horizontal="left" vertical="center"/>
    </xf>
    <xf numFmtId="43" fontId="4" fillId="0" borderId="0" xfId="1" applyNumberFormat="1" applyFont="1" applyFill="1" applyBorder="1" applyAlignment="1">
      <alignment horizontal="left" vertical="center"/>
    </xf>
    <xf numFmtId="0" fontId="4" fillId="0" borderId="0" xfId="0" applyNumberFormat="1" applyFont="1" applyFill="1" applyBorder="1" applyAlignment="1" applyProtection="1"/>
    <xf numFmtId="0" fontId="4" fillId="0" borderId="0" xfId="0" applyNumberFormat="1" applyFont="1" applyFill="1" applyBorder="1" applyAlignment="1" applyProtection="1">
      <alignment horizontal="left"/>
    </xf>
    <xf numFmtId="43" fontId="4" fillId="0" borderId="0" xfId="0" applyNumberFormat="1" applyFont="1" applyFill="1"/>
  </cellXfs>
  <cellStyles count="6">
    <cellStyle name="Comma 2" xfId="3" xr:uid="{00000000-0005-0000-0000-000000000000}"/>
    <cellStyle name="Hiperlink" xfId="5" builtinId="8"/>
    <cellStyle name="Normal" xfId="0" builtinId="0"/>
    <cellStyle name="Normal 2" xfId="2" xr:uid="{00000000-0005-0000-0000-000002000000}"/>
    <cellStyle name="Percent 2" xfId="4" xr:uid="{00000000-0005-0000-0000-000003000000}"/>
    <cellStyle name="Vírgula" xfId="1" builtinId="3"/>
  </cellStyles>
  <dxfs count="32">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Segoe UI"/>
        <family val="2"/>
        <scheme val="none"/>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Segoe U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Segoe U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Segoe UI"/>
        <family val="2"/>
        <scheme val="none"/>
      </font>
      <fill>
        <patternFill patternType="none">
          <fgColor indexed="64"/>
          <bgColor indexed="65"/>
        </patternFill>
      </fill>
    </dxf>
    <dxf>
      <font>
        <b val="0"/>
        <i val="0"/>
        <strike val="0"/>
        <condense val="0"/>
        <extend val="0"/>
        <outline val="0"/>
        <shadow val="0"/>
        <u val="none"/>
        <vertAlign val="baseline"/>
        <sz val="11"/>
        <color auto="1"/>
        <name val="Segoe UI"/>
        <family val="2"/>
        <scheme val="none"/>
      </font>
      <numFmt numFmtId="35" formatCode="_-* #,##0.00_-;\-* #,##0.00_-;_-* &quot;-&quot;??_-;_-@_-"/>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Segoe UI"/>
        <family val="2"/>
        <scheme val="none"/>
      </font>
    </dxf>
    <dxf>
      <font>
        <b val="0"/>
        <i val="0"/>
        <strike val="0"/>
        <condense val="0"/>
        <extend val="0"/>
        <outline val="0"/>
        <shadow val="0"/>
        <u val="none"/>
        <vertAlign val="baseline"/>
        <sz val="11"/>
        <color theme="1"/>
        <name val="Segoe U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Segoe U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Segoe UI"/>
        <family val="2"/>
        <scheme val="none"/>
      </font>
      <alignment horizontal="center" vertical="bottom" textRotation="0" wrapText="0"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481378</xdr:colOff>
      <xdr:row>0</xdr:row>
      <xdr:rowOff>30773</xdr:rowOff>
    </xdr:from>
    <xdr:to>
      <xdr:col>10</xdr:col>
      <xdr:colOff>424961</xdr:colOff>
      <xdr:row>4</xdr:row>
      <xdr:rowOff>168519</xdr:rowOff>
    </xdr:to>
    <mc:AlternateContent xmlns:mc="http://schemas.openxmlformats.org/markup-compatibility/2006" xmlns:sle15="http://schemas.microsoft.com/office/drawing/2012/slicer">
      <mc:Choice Requires="sle15">
        <xdr:graphicFrame macro="">
          <xdr:nvGraphicFramePr>
            <xdr:cNvPr id="2" name="Ano">
              <a:extLst>
                <a:ext uri="{FF2B5EF4-FFF2-40B4-BE49-F238E27FC236}">
                  <a16:creationId xmlns:a16="http://schemas.microsoft.com/office/drawing/2014/main" id="{F2CD4E02-8F15-4579-89C7-48E09F806793}"/>
                </a:ext>
              </a:extLst>
            </xdr:cNvPr>
            <xdr:cNvGraphicFramePr/>
          </xdr:nvGraphicFramePr>
          <xdr:xfrm>
            <a:off x="0" y="0"/>
            <a:ext cx="0" cy="0"/>
          </xdr:xfrm>
          <a:graphic>
            <a:graphicData uri="http://schemas.microsoft.com/office/drawing/2010/slicer">
              <sle:slicer xmlns:sle="http://schemas.microsoft.com/office/drawing/2010/slicer" name="Ano"/>
            </a:graphicData>
          </a:graphic>
        </xdr:graphicFrame>
      </mc:Choice>
      <mc:Fallback xmlns="">
        <xdr:sp macro="" textlink="">
          <xdr:nvSpPr>
            <xdr:cNvPr id="0" name=""/>
            <xdr:cNvSpPr>
              <a:spLocks noTextEdit="1"/>
            </xdr:cNvSpPr>
          </xdr:nvSpPr>
          <xdr:spPr>
            <a:xfrm>
              <a:off x="5595570" y="30773"/>
              <a:ext cx="2376122" cy="98766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de tabela. Segmentações de dados de tabela têm suporte no Excel ou em versões posteriores.
Se a forma tiver sido modificada em uma versão anterior do Excel, ou se a pasta de trabalho tiver sido salva no Excel 2007 ou em versões anteriores, a segmentação de dados não poderá ser usada.</a:t>
              </a:r>
            </a:p>
          </xdr:txBody>
        </xdr:sp>
      </mc:Fallback>
    </mc:AlternateContent>
    <xdr:clientData/>
  </xdr:twoCellAnchor>
  <xdr:twoCellAnchor editAs="absolute">
    <xdr:from>
      <xdr:col>6</xdr:col>
      <xdr:colOff>481379</xdr:colOff>
      <xdr:row>5</xdr:row>
      <xdr:rowOff>0</xdr:rowOff>
    </xdr:from>
    <xdr:to>
      <xdr:col>10</xdr:col>
      <xdr:colOff>80596</xdr:colOff>
      <xdr:row>9</xdr:row>
      <xdr:rowOff>87923</xdr:rowOff>
    </xdr:to>
    <mc:AlternateContent xmlns:mc="http://schemas.openxmlformats.org/markup-compatibility/2006" xmlns:sle15="http://schemas.microsoft.com/office/drawing/2012/slicer">
      <mc:Choice Requires="sle15">
        <xdr:graphicFrame macro="">
          <xdr:nvGraphicFramePr>
            <xdr:cNvPr id="3" name="Filial">
              <a:extLst>
                <a:ext uri="{FF2B5EF4-FFF2-40B4-BE49-F238E27FC236}">
                  <a16:creationId xmlns:a16="http://schemas.microsoft.com/office/drawing/2014/main" id="{5B00163D-2A39-4A69-ACE2-8327D5A8140A}"/>
                </a:ext>
              </a:extLst>
            </xdr:cNvPr>
            <xdr:cNvGraphicFramePr/>
          </xdr:nvGraphicFramePr>
          <xdr:xfrm>
            <a:off x="0" y="0"/>
            <a:ext cx="0" cy="0"/>
          </xdr:xfrm>
          <a:graphic>
            <a:graphicData uri="http://schemas.microsoft.com/office/drawing/2010/slicer">
              <sle:slicer xmlns:sle="http://schemas.microsoft.com/office/drawing/2010/slicer" name="Filial"/>
            </a:graphicData>
          </a:graphic>
        </xdr:graphicFrame>
      </mc:Choice>
      <mc:Fallback xmlns="">
        <xdr:sp macro="" textlink="">
          <xdr:nvSpPr>
            <xdr:cNvPr id="0" name=""/>
            <xdr:cNvSpPr>
              <a:spLocks noTextEdit="1"/>
            </xdr:cNvSpPr>
          </xdr:nvSpPr>
          <xdr:spPr>
            <a:xfrm>
              <a:off x="5595571" y="1062404"/>
              <a:ext cx="2031756" cy="937846"/>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de tabela. Segmentações de dados de tabela têm suporte no Excel ou em versões posteriores.
Se a forma tiver sido modificada em uma versão anterior do Excel, ou se a pasta de trabalho tiver sido salva no Excel 2007 ou em versões anteriores, a segmentação de dados não poderá ser usada.</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0000000-0016-0000-0300-000000000000}" autoFormatId="16" applyNumberFormats="0" applyBorderFormats="0" applyFontFormats="0" applyPatternFormats="0" applyAlignmentFormats="0" applyWidthHeightFormats="0">
  <queryTableRefresh nextId="2">
    <queryTableFields count="1">
      <queryTableField id="1" name="Tabela"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 xr10:uid="{EDFB6745-F2AC-4695-BC84-E043C48B4AA0}" sourceName="Ano">
  <extLst>
    <x:ext xmlns:x15="http://schemas.microsoft.com/office/spreadsheetml/2010/11/main" uri="{2F2917AC-EB37-4324-AD4E-5DD8C200BD13}">
      <x15:tableSlicerCache tableId="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Filial" xr10:uid="{FC1DA677-ACA2-40D9-9509-338C3BFD9ADA}" sourceName="Filial">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xr10:uid="{7AB5776F-E58D-45BA-9D4E-7D4F9B1F2F34}" cache="SegmentaçãodeDados_Ano" caption="Ano" columnCount="4" rowHeight="241300"/>
  <slicer name="Filial" xr10:uid="{3F2EC300-A6B3-4FA9-A091-53E7590D9AF0}" cache="SegmentaçãodeDados_Filial" caption="Filial" columnCount="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72EEC5-FBCF-4AF0-B976-BC073375ADEC}" name="Tabela4" displayName="Tabela4" ref="B2:B4" totalsRowShown="0" headerRowDxfId="2" dataDxfId="1">
  <autoFilter ref="B2:B4" xr:uid="{FBBCF223-155A-43DE-9384-1B22F603188D}"/>
  <tableColumns count="1">
    <tableColumn id="1" xr3:uid="{5FD4608C-F6B6-4AC4-A531-2C55DEAFA170}" name="Tabela"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59ACEF-03A3-49E5-887F-4CCC533CFC22}" name="Tabela_dados" displayName="Tabela_dados" ref="B7:B128" tableType="queryTable" totalsRowShown="0" headerRowDxfId="31" dataDxfId="30">
  <autoFilter ref="B7:B128" xr:uid="{C6A256AC-2BE5-458A-B42A-10E42C3F285B}"/>
  <tableColumns count="1">
    <tableColumn id="2" xr3:uid="{5E811F5A-3F41-4755-87A3-FB546F69266A}" uniqueName="2" name="Tabela" queryTableFieldId="1" dataDxf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7CAB8E-B9B2-4B9F-A133-F373DCAEEE9B}" name="Tabela3" displayName="Tabela3" ref="B2:E6" totalsRowShown="0">
  <autoFilter ref="B2:E6" xr:uid="{7FA143A7-21D0-4206-81A7-578826460603}"/>
  <tableColumns count="4">
    <tableColumn id="1" xr3:uid="{E7768EBF-B62A-44F2-95D9-0DBE6FE764B7}" name="Dia"/>
    <tableColumn id="2" xr3:uid="{9837B027-FA3E-4886-8904-362B436149A5}" name="Instrutor"/>
    <tableColumn id="3" xr3:uid="{817E99CD-7BCB-411C-A84C-E703FD027060}" name="Sala"/>
    <tableColumn id="4" xr3:uid="{3E26F723-CCF4-4854-9AAA-013747C792D8}" name="Grupo"/>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C2519B-E062-4B76-8968-62D5F9C0AB11}" name="Tabela5" displayName="Tabela5" ref="B1:D30" totalsRowShown="0" headerRowDxfId="28">
  <autoFilter ref="B1:D30" xr:uid="{6FEB8723-9C6C-48E5-9390-CE493368EC6A}"/>
  <tableColumns count="3">
    <tableColumn id="1" xr3:uid="{0B779363-08D3-4328-9C24-E18E38789455}" name="Ano" dataDxfId="27"/>
    <tableColumn id="2" xr3:uid="{8D0621BE-D565-43E8-9230-6D919A4D73D7}" name="Filial" dataDxfId="26"/>
    <tableColumn id="3" xr3:uid="{72253210-A8DD-444B-B4E6-2590B1D66DEF}" name="Custo" dataDxfId="25" dataCellStyle="Vírgula"/>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7FDE2A5-B043-4E71-BE0D-FDD7A4DAB571}" name="Tabela6" displayName="Tabela6" ref="A1:J17" totalsRowCount="1" headerRowDxfId="24" dataDxfId="23" headerRowCellStyle="Vírgula" dataCellStyle="Vírgula">
  <autoFilter ref="A1:J16" xr:uid="{65620652-299B-4185-B138-58C97CE83055}"/>
  <tableColumns count="10">
    <tableColumn id="1" xr3:uid="{190D8F7A-B8FA-4D56-A41C-0B4D2A2E3CA5}" name="Nome" dataDxfId="22" totalsRowDxfId="21" dataCellStyle="Normal 2"/>
    <tableColumn id="2" xr3:uid="{ADC70933-EB8C-4AA0-8699-A1F3E9279DD1}" name="Produto" dataDxfId="20" totalsRowDxfId="19" dataCellStyle="Normal 2"/>
    <tableColumn id="3" xr3:uid="{D27A5D1A-C747-4763-A15B-1394F538B5B3}" name="Ano 2010" totalsRowFunction="average" dataDxfId="18" totalsRowDxfId="17" dataCellStyle="Vírgula"/>
    <tableColumn id="4" xr3:uid="{F67CF982-A923-47BD-A10E-BB36D5BCD7DF}" name="Ano 2011" totalsRowFunction="average" dataDxfId="16" totalsRowDxfId="15" dataCellStyle="Vírgula"/>
    <tableColumn id="5" xr3:uid="{DC47A7D4-9BE1-42CF-9176-76E50052AD40}" name="Ano 2012" totalsRowFunction="average" dataDxfId="14" totalsRowDxfId="13" dataCellStyle="Vírgula"/>
    <tableColumn id="6" xr3:uid="{1A1765C4-AD12-482B-92F5-BF076C74A9C4}" name="Ano 2013" totalsRowFunction="average" dataDxfId="12" totalsRowDxfId="11" dataCellStyle="Vírgula"/>
    <tableColumn id="7" xr3:uid="{520F2BAD-5A02-4760-8363-355385288553}" name="Ano 2014" totalsRowFunction="average" dataDxfId="10" totalsRowDxfId="9" dataCellStyle="Vírgula"/>
    <tableColumn id="8" xr3:uid="{261D8BDD-8A76-495D-8F1A-4D5CA321531A}" name="Ano 2015" totalsRowFunction="average" dataDxfId="8" totalsRowDxfId="7" dataCellStyle="Vírgula"/>
    <tableColumn id="9" xr3:uid="{F5C0EB80-06A0-43F1-B1F9-09B62C82D563}" name="Ano 2016" totalsRowFunction="average" dataDxfId="6" totalsRowDxfId="5" dataCellStyle="Vírgula"/>
    <tableColumn id="10" xr3:uid="{13D080FA-456C-4DBB-A465-69FFA967118A}" name="Ano 2017" totalsRowFunction="average" dataDxfId="4" totalsRowDxfId="3" dataCellStyle="Vírgula"/>
  </tableColumns>
  <tableStyleInfo name="TableStyleMedium1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ninjadoexcel.com.br/como-instalar-o-power-query-no-excel/"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K233"/>
  <sheetViews>
    <sheetView showGridLines="0" zoomScale="130" zoomScaleNormal="130" zoomScaleSheetLayoutView="100" zoomScalePageLayoutView="115" workbookViewId="0">
      <selection activeCell="B8" sqref="B8"/>
    </sheetView>
  </sheetViews>
  <sheetFormatPr defaultColWidth="19.85546875" defaultRowHeight="16.5" x14ac:dyDescent="0.3"/>
  <cols>
    <col min="1" max="1" width="21.5703125" style="1" customWidth="1"/>
    <col min="2" max="3" width="19.85546875" style="16"/>
    <col min="4" max="4" width="6.85546875" style="1" customWidth="1"/>
    <col min="5" max="5" width="27.5703125" style="1" bestFit="1" customWidth="1"/>
    <col min="6" max="6" width="20.28515625" style="16" bestFit="1" customWidth="1"/>
    <col min="7" max="7" width="19.42578125" style="1" bestFit="1" customWidth="1"/>
    <col min="8" max="8" width="30.5703125" style="8" bestFit="1" customWidth="1"/>
    <col min="9" max="9" width="14.28515625" style="4" bestFit="1" customWidth="1"/>
    <col min="10" max="11" width="15" style="10" customWidth="1"/>
    <col min="12" max="16384" width="19.85546875" style="1"/>
  </cols>
  <sheetData>
    <row r="1" spans="1:11" x14ac:dyDescent="0.3">
      <c r="E1" s="11" t="s">
        <v>0</v>
      </c>
      <c r="F1" s="14" t="s">
        <v>233</v>
      </c>
      <c r="G1" s="11" t="s">
        <v>234</v>
      </c>
      <c r="H1" s="12" t="s">
        <v>239</v>
      </c>
      <c r="I1" s="13" t="s">
        <v>238</v>
      </c>
      <c r="J1" s="9"/>
      <c r="K1" s="9"/>
    </row>
    <row r="2" spans="1:11" x14ac:dyDescent="0.3">
      <c r="B2" s="21" t="s">
        <v>313</v>
      </c>
      <c r="C2" s="21" t="s">
        <v>317</v>
      </c>
      <c r="E2" s="2" t="s">
        <v>2</v>
      </c>
      <c r="F2" s="15">
        <v>11</v>
      </c>
      <c r="G2" s="2" t="s">
        <v>235</v>
      </c>
      <c r="H2" s="7" t="s">
        <v>246</v>
      </c>
      <c r="I2" s="4">
        <v>2764</v>
      </c>
    </row>
    <row r="3" spans="1:11" x14ac:dyDescent="0.3">
      <c r="A3" s="17" t="s">
        <v>236</v>
      </c>
      <c r="B3" s="19">
        <f>COUNTIF(G:G,A3)</f>
        <v>116</v>
      </c>
      <c r="C3" s="22">
        <f>SUMIF(G:G,A3,I:I)</f>
        <v>246657</v>
      </c>
      <c r="E3" s="1" t="s">
        <v>6</v>
      </c>
      <c r="F3" s="15">
        <v>6</v>
      </c>
      <c r="G3" s="2" t="s">
        <v>236</v>
      </c>
      <c r="H3" s="7" t="s">
        <v>314</v>
      </c>
      <c r="I3" s="4">
        <v>2581</v>
      </c>
    </row>
    <row r="4" spans="1:11" x14ac:dyDescent="0.3">
      <c r="A4" s="17" t="s">
        <v>237</v>
      </c>
      <c r="B4" s="19">
        <f t="shared" ref="B4:B5" si="0">COUNTIF(G:G,A4)</f>
        <v>61</v>
      </c>
      <c r="C4" s="22">
        <f t="shared" ref="C4:C5" si="1">SUMIF(G:G,A4,I:I)</f>
        <v>124028</v>
      </c>
      <c r="E4" s="1" t="s">
        <v>8</v>
      </c>
      <c r="F4" s="15">
        <v>12</v>
      </c>
      <c r="G4" s="2" t="s">
        <v>237</v>
      </c>
      <c r="H4" s="7" t="s">
        <v>247</v>
      </c>
      <c r="I4" s="4">
        <v>1463</v>
      </c>
    </row>
    <row r="5" spans="1:11" x14ac:dyDescent="0.3">
      <c r="A5" s="17" t="s">
        <v>235</v>
      </c>
      <c r="B5" s="19">
        <f t="shared" si="0"/>
        <v>55</v>
      </c>
      <c r="C5" s="22">
        <f t="shared" si="1"/>
        <v>113653</v>
      </c>
      <c r="E5" s="2" t="s">
        <v>9</v>
      </c>
      <c r="F5" s="15">
        <v>3</v>
      </c>
      <c r="G5" s="2" t="s">
        <v>236</v>
      </c>
      <c r="H5" s="7" t="s">
        <v>249</v>
      </c>
      <c r="I5" s="4">
        <v>2619</v>
      </c>
    </row>
    <row r="6" spans="1:11" x14ac:dyDescent="0.3">
      <c r="A6" s="18"/>
      <c r="C6" s="5"/>
      <c r="E6" s="2" t="s">
        <v>15</v>
      </c>
      <c r="F6" s="15">
        <v>14</v>
      </c>
      <c r="G6" s="2" t="s">
        <v>237</v>
      </c>
      <c r="H6" s="7" t="s">
        <v>250</v>
      </c>
      <c r="I6" s="4">
        <v>2382</v>
      </c>
    </row>
    <row r="7" spans="1:11" x14ac:dyDescent="0.3">
      <c r="A7" s="17" t="s">
        <v>242</v>
      </c>
      <c r="B7" s="19">
        <f>COUNTIF(H:H,"*Diretoria*")</f>
        <v>3</v>
      </c>
      <c r="C7" s="22">
        <f>SUMIF(H:H,"*Diretoria*",I:I)</f>
        <v>6678</v>
      </c>
      <c r="E7" s="1" t="s">
        <v>32</v>
      </c>
      <c r="F7" s="15">
        <v>8</v>
      </c>
      <c r="G7" s="2" t="s">
        <v>236</v>
      </c>
      <c r="H7" s="7" t="s">
        <v>312</v>
      </c>
      <c r="I7" s="4">
        <v>13921</v>
      </c>
    </row>
    <row r="8" spans="1:11" x14ac:dyDescent="0.3">
      <c r="A8" s="17" t="s">
        <v>240</v>
      </c>
      <c r="B8" s="19">
        <f>COUNTIF(H:H,"*RH*")</f>
        <v>30</v>
      </c>
      <c r="C8" s="22">
        <f>SUMIF(H:H,"*RH*",I:I)</f>
        <v>58393</v>
      </c>
      <c r="E8" s="1" t="s">
        <v>39</v>
      </c>
      <c r="F8" s="15">
        <v>13</v>
      </c>
      <c r="G8" s="2" t="s">
        <v>235</v>
      </c>
      <c r="H8" s="7" t="s">
        <v>252</v>
      </c>
      <c r="I8" s="4">
        <v>1957</v>
      </c>
    </row>
    <row r="9" spans="1:11" x14ac:dyDescent="0.3">
      <c r="A9" s="17" t="s">
        <v>244</v>
      </c>
      <c r="B9" s="19">
        <f>COUNTIF(H:H,"*Atendimento*")</f>
        <v>38</v>
      </c>
      <c r="C9" s="22">
        <f>SUMIF(H:H,"*Atendimento*",I:I)</f>
        <v>92535</v>
      </c>
      <c r="E9" s="1" t="s">
        <v>47</v>
      </c>
      <c r="F9" s="15">
        <v>11</v>
      </c>
      <c r="G9" s="2" t="s">
        <v>236</v>
      </c>
      <c r="H9" s="7" t="s">
        <v>253</v>
      </c>
      <c r="I9" s="4">
        <v>2341</v>
      </c>
    </row>
    <row r="10" spans="1:11" x14ac:dyDescent="0.3">
      <c r="A10" s="17" t="s">
        <v>241</v>
      </c>
      <c r="B10" s="19">
        <f>COUNTIF(H:H,"*Qualidade*")</f>
        <v>33</v>
      </c>
      <c r="C10" s="22">
        <f>SUMIF(H:H,"*Qualidade*",I:I)</f>
        <v>63891</v>
      </c>
      <c r="E10" s="1" t="s">
        <v>48</v>
      </c>
      <c r="F10" s="15">
        <v>7</v>
      </c>
      <c r="G10" s="2" t="s">
        <v>237</v>
      </c>
      <c r="H10" s="7" t="s">
        <v>254</v>
      </c>
      <c r="I10" s="4">
        <v>1049</v>
      </c>
    </row>
    <row r="11" spans="1:11" x14ac:dyDescent="0.3">
      <c r="A11" s="17" t="s">
        <v>243</v>
      </c>
      <c r="B11" s="19">
        <f>COUNTIF(H:H,"*Operações*")</f>
        <v>58</v>
      </c>
      <c r="C11" s="22">
        <f>SUMIF(H:H,"*Operações*",I:I)</f>
        <v>121455</v>
      </c>
      <c r="E11" s="1" t="s">
        <v>49</v>
      </c>
      <c r="F11" s="15">
        <v>2</v>
      </c>
      <c r="G11" s="2" t="s">
        <v>235</v>
      </c>
      <c r="H11" s="7" t="s">
        <v>261</v>
      </c>
      <c r="I11" s="4">
        <v>2805</v>
      </c>
    </row>
    <row r="12" spans="1:11" x14ac:dyDescent="0.3">
      <c r="A12" s="6"/>
      <c r="C12" s="5"/>
      <c r="E12" s="1" t="s">
        <v>50</v>
      </c>
      <c r="F12" s="15">
        <v>1</v>
      </c>
      <c r="G12" s="2" t="s">
        <v>236</v>
      </c>
      <c r="H12" s="7" t="s">
        <v>256</v>
      </c>
      <c r="I12" s="4">
        <v>2333</v>
      </c>
    </row>
    <row r="13" spans="1:11" x14ac:dyDescent="0.3">
      <c r="A13" s="6"/>
      <c r="C13" s="5"/>
      <c r="E13" s="1" t="s">
        <v>55</v>
      </c>
      <c r="F13" s="15">
        <v>7</v>
      </c>
      <c r="G13" s="2" t="s">
        <v>237</v>
      </c>
      <c r="H13" s="7" t="s">
        <v>257</v>
      </c>
      <c r="I13" s="4">
        <v>1189</v>
      </c>
    </row>
    <row r="14" spans="1:11" x14ac:dyDescent="0.3">
      <c r="A14" s="17" t="s">
        <v>315</v>
      </c>
      <c r="B14" s="19">
        <f>COUNTIF(H:H,"*JR*")</f>
        <v>24</v>
      </c>
      <c r="C14" s="22">
        <f>SUMIF(H:H,"*JR*",I:I)</f>
        <v>44492</v>
      </c>
      <c r="E14" s="1" t="s">
        <v>58</v>
      </c>
      <c r="F14" s="15">
        <v>9</v>
      </c>
      <c r="G14" s="2" t="s">
        <v>236</v>
      </c>
      <c r="H14" s="7" t="s">
        <v>258</v>
      </c>
      <c r="I14" s="4">
        <v>1553</v>
      </c>
    </row>
    <row r="15" spans="1:11" x14ac:dyDescent="0.3">
      <c r="A15" s="17" t="s">
        <v>316</v>
      </c>
      <c r="B15" s="19">
        <f>COUNTIF(H:H,"*SR*")</f>
        <v>20</v>
      </c>
      <c r="C15" s="22">
        <f>SUMIF(H:H,"*SR*",I:I)</f>
        <v>44011</v>
      </c>
      <c r="E15" s="1" t="s">
        <v>67</v>
      </c>
      <c r="F15" s="15">
        <v>9</v>
      </c>
      <c r="G15" s="2" t="s">
        <v>235</v>
      </c>
      <c r="H15" s="7" t="s">
        <v>249</v>
      </c>
      <c r="I15" s="4">
        <v>2606</v>
      </c>
    </row>
    <row r="16" spans="1:11" x14ac:dyDescent="0.3">
      <c r="A16" s="17" t="s">
        <v>245</v>
      </c>
      <c r="B16" s="19">
        <f>COUNTIF(H:H,"*Coordenador*")</f>
        <v>24</v>
      </c>
      <c r="C16" s="22">
        <f>SUMIF(H:H,"*Coordenador*",I:I)</f>
        <v>41479</v>
      </c>
      <c r="E16" s="1" t="s">
        <v>70</v>
      </c>
      <c r="F16" s="15">
        <v>13</v>
      </c>
      <c r="G16" s="2" t="s">
        <v>236</v>
      </c>
      <c r="H16" s="7" t="s">
        <v>255</v>
      </c>
      <c r="I16" s="4">
        <v>1329</v>
      </c>
    </row>
    <row r="17" spans="5:9" x14ac:dyDescent="0.3">
      <c r="E17" s="1" t="s">
        <v>73</v>
      </c>
      <c r="F17" s="15">
        <v>14</v>
      </c>
      <c r="G17" s="2" t="s">
        <v>237</v>
      </c>
      <c r="H17" s="7" t="s">
        <v>260</v>
      </c>
      <c r="I17" s="4">
        <v>1345</v>
      </c>
    </row>
    <row r="18" spans="5:9" x14ac:dyDescent="0.3">
      <c r="E18" s="1" t="s">
        <v>89</v>
      </c>
      <c r="F18" s="15">
        <v>10</v>
      </c>
      <c r="G18" s="2" t="s">
        <v>236</v>
      </c>
      <c r="H18" s="7" t="s">
        <v>262</v>
      </c>
      <c r="I18" s="4">
        <v>1690</v>
      </c>
    </row>
    <row r="19" spans="5:9" x14ac:dyDescent="0.3">
      <c r="E19" s="1" t="s">
        <v>101</v>
      </c>
      <c r="F19" s="15">
        <v>11</v>
      </c>
      <c r="G19" s="2" t="s">
        <v>237</v>
      </c>
      <c r="H19" s="7" t="s">
        <v>263</v>
      </c>
      <c r="I19" s="4">
        <v>2607</v>
      </c>
    </row>
    <row r="20" spans="5:9" x14ac:dyDescent="0.3">
      <c r="E20" s="1" t="s">
        <v>103</v>
      </c>
      <c r="F20" s="15">
        <v>2</v>
      </c>
      <c r="G20" s="2" t="s">
        <v>236</v>
      </c>
      <c r="H20" s="7" t="s">
        <v>249</v>
      </c>
      <c r="I20" s="4">
        <v>1463</v>
      </c>
    </row>
    <row r="21" spans="5:9" x14ac:dyDescent="0.3">
      <c r="E21" s="1" t="s">
        <v>105</v>
      </c>
      <c r="F21" s="15">
        <v>4</v>
      </c>
      <c r="G21" s="2" t="s">
        <v>235</v>
      </c>
      <c r="H21" s="7" t="s">
        <v>264</v>
      </c>
      <c r="I21" s="4">
        <v>1656</v>
      </c>
    </row>
    <row r="22" spans="5:9" x14ac:dyDescent="0.3">
      <c r="E22" s="1" t="s">
        <v>106</v>
      </c>
      <c r="F22" s="15">
        <v>4</v>
      </c>
      <c r="G22" s="2" t="s">
        <v>236</v>
      </c>
      <c r="H22" s="7" t="s">
        <v>249</v>
      </c>
      <c r="I22" s="4">
        <v>2704</v>
      </c>
    </row>
    <row r="23" spans="5:9" x14ac:dyDescent="0.3">
      <c r="E23" s="1" t="s">
        <v>120</v>
      </c>
      <c r="F23" s="15">
        <v>13</v>
      </c>
      <c r="G23" s="2" t="s">
        <v>237</v>
      </c>
      <c r="H23" s="7" t="s">
        <v>318</v>
      </c>
      <c r="I23" s="4">
        <v>2625</v>
      </c>
    </row>
    <row r="24" spans="5:9" x14ac:dyDescent="0.3">
      <c r="E24" s="1" t="s">
        <v>124</v>
      </c>
      <c r="F24" s="15">
        <v>10</v>
      </c>
      <c r="G24" s="2" t="s">
        <v>236</v>
      </c>
      <c r="H24" s="7" t="s">
        <v>266</v>
      </c>
      <c r="I24" s="4">
        <v>1947</v>
      </c>
    </row>
    <row r="25" spans="5:9" x14ac:dyDescent="0.3">
      <c r="E25" s="1" t="s">
        <v>125</v>
      </c>
      <c r="F25" s="15">
        <v>14</v>
      </c>
      <c r="G25" s="2" t="s">
        <v>235</v>
      </c>
      <c r="H25" s="7" t="s">
        <v>247</v>
      </c>
      <c r="I25" s="4">
        <v>1664</v>
      </c>
    </row>
    <row r="26" spans="5:9" x14ac:dyDescent="0.3">
      <c r="E26" s="1" t="s">
        <v>131</v>
      </c>
      <c r="F26" s="15">
        <v>5</v>
      </c>
      <c r="G26" s="2" t="s">
        <v>237</v>
      </c>
      <c r="H26" s="7" t="s">
        <v>267</v>
      </c>
      <c r="I26" s="4">
        <v>1216</v>
      </c>
    </row>
    <row r="27" spans="5:9" x14ac:dyDescent="0.3">
      <c r="E27" s="1" t="s">
        <v>134</v>
      </c>
      <c r="F27" s="15">
        <v>1</v>
      </c>
      <c r="G27" s="2" t="s">
        <v>236</v>
      </c>
      <c r="H27" s="7" t="s">
        <v>251</v>
      </c>
      <c r="I27" s="4">
        <v>2860</v>
      </c>
    </row>
    <row r="28" spans="5:9" x14ac:dyDescent="0.3">
      <c r="E28" s="1" t="s">
        <v>135</v>
      </c>
      <c r="F28" s="15">
        <v>4</v>
      </c>
      <c r="G28" s="2" t="s">
        <v>235</v>
      </c>
      <c r="H28" s="7" t="s">
        <v>253</v>
      </c>
      <c r="I28" s="4">
        <v>2721</v>
      </c>
    </row>
    <row r="29" spans="5:9" x14ac:dyDescent="0.3">
      <c r="E29" s="1" t="s">
        <v>137</v>
      </c>
      <c r="F29" s="15">
        <v>12</v>
      </c>
      <c r="G29" s="2" t="s">
        <v>236</v>
      </c>
      <c r="H29" s="7" t="s">
        <v>249</v>
      </c>
      <c r="I29" s="4">
        <v>1540</v>
      </c>
    </row>
    <row r="30" spans="5:9" x14ac:dyDescent="0.3">
      <c r="E30" s="3" t="s">
        <v>147</v>
      </c>
      <c r="F30" s="15">
        <v>8</v>
      </c>
      <c r="G30" s="2" t="s">
        <v>237</v>
      </c>
      <c r="H30" s="7" t="s">
        <v>268</v>
      </c>
      <c r="I30" s="4">
        <v>2029</v>
      </c>
    </row>
    <row r="31" spans="5:9" x14ac:dyDescent="0.3">
      <c r="E31" s="3" t="s">
        <v>149</v>
      </c>
      <c r="F31" s="15">
        <v>5</v>
      </c>
      <c r="G31" s="2" t="s">
        <v>236</v>
      </c>
      <c r="H31" s="7" t="s">
        <v>248</v>
      </c>
      <c r="I31" s="4">
        <v>2388</v>
      </c>
    </row>
    <row r="32" spans="5:9" x14ac:dyDescent="0.3">
      <c r="E32" s="3" t="s">
        <v>152</v>
      </c>
      <c r="F32" s="15">
        <v>9</v>
      </c>
      <c r="G32" s="2" t="s">
        <v>235</v>
      </c>
      <c r="H32" s="7" t="s">
        <v>263</v>
      </c>
      <c r="I32" s="4">
        <v>2453</v>
      </c>
    </row>
    <row r="33" spans="5:9" x14ac:dyDescent="0.3">
      <c r="E33" s="3" t="s">
        <v>155</v>
      </c>
      <c r="F33" s="15">
        <v>15</v>
      </c>
      <c r="G33" s="2" t="s">
        <v>237</v>
      </c>
      <c r="H33" s="7" t="s">
        <v>258</v>
      </c>
      <c r="I33" s="4">
        <v>2153</v>
      </c>
    </row>
    <row r="34" spans="5:9" x14ac:dyDescent="0.3">
      <c r="E34" s="3" t="s">
        <v>171</v>
      </c>
      <c r="F34" s="15">
        <v>14</v>
      </c>
      <c r="G34" s="2" t="s">
        <v>236</v>
      </c>
      <c r="H34" s="7" t="s">
        <v>269</v>
      </c>
      <c r="I34" s="4">
        <v>2728</v>
      </c>
    </row>
    <row r="35" spans="5:9" x14ac:dyDescent="0.3">
      <c r="E35" s="3" t="s">
        <v>173</v>
      </c>
      <c r="F35" s="15">
        <v>13</v>
      </c>
      <c r="G35" s="2" t="s">
        <v>235</v>
      </c>
      <c r="H35" s="7" t="s">
        <v>267</v>
      </c>
      <c r="I35" s="4">
        <v>1299</v>
      </c>
    </row>
    <row r="36" spans="5:9" x14ac:dyDescent="0.3">
      <c r="E36" s="3" t="s">
        <v>175</v>
      </c>
      <c r="F36" s="15">
        <v>5</v>
      </c>
      <c r="G36" s="2" t="s">
        <v>236</v>
      </c>
      <c r="H36" s="7" t="s">
        <v>259</v>
      </c>
      <c r="I36" s="4">
        <v>2365</v>
      </c>
    </row>
    <row r="37" spans="5:9" x14ac:dyDescent="0.3">
      <c r="E37" s="3" t="s">
        <v>176</v>
      </c>
      <c r="F37" s="15">
        <v>9</v>
      </c>
      <c r="G37" s="2" t="s">
        <v>237</v>
      </c>
      <c r="H37" s="7" t="s">
        <v>270</v>
      </c>
      <c r="I37" s="4">
        <v>1467</v>
      </c>
    </row>
    <row r="38" spans="5:9" x14ac:dyDescent="0.3">
      <c r="E38" s="3" t="s">
        <v>181</v>
      </c>
      <c r="F38" s="15">
        <v>11</v>
      </c>
      <c r="G38" s="2" t="s">
        <v>236</v>
      </c>
      <c r="H38" s="7" t="s">
        <v>271</v>
      </c>
      <c r="I38" s="4">
        <v>2726</v>
      </c>
    </row>
    <row r="39" spans="5:9" x14ac:dyDescent="0.3">
      <c r="E39" s="3" t="s">
        <v>184</v>
      </c>
      <c r="F39" s="15">
        <v>9</v>
      </c>
      <c r="G39" s="2" t="s">
        <v>235</v>
      </c>
      <c r="H39" s="7" t="s">
        <v>272</v>
      </c>
      <c r="I39" s="4">
        <v>1635</v>
      </c>
    </row>
    <row r="40" spans="5:9" x14ac:dyDescent="0.3">
      <c r="E40" s="3" t="s">
        <v>213</v>
      </c>
      <c r="F40" s="15">
        <v>9</v>
      </c>
      <c r="G40" s="2" t="s">
        <v>236</v>
      </c>
      <c r="H40" s="7" t="s">
        <v>273</v>
      </c>
      <c r="I40" s="4">
        <v>2410</v>
      </c>
    </row>
    <row r="41" spans="5:9" x14ac:dyDescent="0.3">
      <c r="E41" s="3" t="s">
        <v>220</v>
      </c>
      <c r="F41" s="15">
        <v>6</v>
      </c>
      <c r="G41" s="2" t="s">
        <v>237</v>
      </c>
      <c r="H41" s="7" t="s">
        <v>308</v>
      </c>
      <c r="I41" s="4">
        <v>1665</v>
      </c>
    </row>
    <row r="42" spans="5:9" x14ac:dyDescent="0.3">
      <c r="E42" s="3" t="s">
        <v>221</v>
      </c>
      <c r="F42" s="15">
        <v>14</v>
      </c>
      <c r="G42" s="2" t="s">
        <v>236</v>
      </c>
      <c r="H42" s="7" t="s">
        <v>274</v>
      </c>
      <c r="I42" s="4">
        <v>1558</v>
      </c>
    </row>
    <row r="43" spans="5:9" x14ac:dyDescent="0.3">
      <c r="E43" s="1" t="s">
        <v>227</v>
      </c>
      <c r="F43" s="15">
        <v>10</v>
      </c>
      <c r="G43" s="2" t="s">
        <v>235</v>
      </c>
      <c r="H43" s="7" t="s">
        <v>264</v>
      </c>
      <c r="I43" s="4">
        <v>1500</v>
      </c>
    </row>
    <row r="44" spans="5:9" x14ac:dyDescent="0.3">
      <c r="E44" s="1" t="s">
        <v>228</v>
      </c>
      <c r="F44" s="15">
        <v>13</v>
      </c>
      <c r="G44" s="2" t="s">
        <v>236</v>
      </c>
      <c r="H44" s="7" t="s">
        <v>249</v>
      </c>
      <c r="I44" s="4">
        <v>2149</v>
      </c>
    </row>
    <row r="45" spans="5:9" x14ac:dyDescent="0.3">
      <c r="E45" s="1" t="s">
        <v>229</v>
      </c>
      <c r="F45" s="15">
        <v>12</v>
      </c>
      <c r="G45" s="2" t="s">
        <v>237</v>
      </c>
      <c r="H45" s="7" t="s">
        <v>275</v>
      </c>
      <c r="I45" s="4">
        <v>2256</v>
      </c>
    </row>
    <row r="46" spans="5:9" x14ac:dyDescent="0.3">
      <c r="E46" s="2" t="s">
        <v>14</v>
      </c>
      <c r="F46" s="15">
        <v>1</v>
      </c>
      <c r="G46" s="2" t="s">
        <v>235</v>
      </c>
      <c r="H46" s="7" t="s">
        <v>276</v>
      </c>
      <c r="I46" s="4">
        <v>1936</v>
      </c>
    </row>
    <row r="47" spans="5:9" x14ac:dyDescent="0.3">
      <c r="E47" s="1" t="s">
        <v>22</v>
      </c>
      <c r="F47" s="15">
        <v>4</v>
      </c>
      <c r="G47" s="2" t="s">
        <v>236</v>
      </c>
      <c r="H47" s="7" t="s">
        <v>277</v>
      </c>
      <c r="I47" s="4">
        <v>2653</v>
      </c>
    </row>
    <row r="48" spans="5:9" x14ac:dyDescent="0.3">
      <c r="E48" s="1" t="s">
        <v>23</v>
      </c>
      <c r="F48" s="15">
        <v>11</v>
      </c>
      <c r="G48" s="2" t="s">
        <v>237</v>
      </c>
      <c r="H48" s="7" t="s">
        <v>278</v>
      </c>
      <c r="I48" s="4">
        <v>2657</v>
      </c>
    </row>
    <row r="49" spans="5:9" x14ac:dyDescent="0.3">
      <c r="E49" s="1" t="s">
        <v>36</v>
      </c>
      <c r="F49" s="15">
        <v>9</v>
      </c>
      <c r="G49" s="2" t="s">
        <v>235</v>
      </c>
      <c r="H49" s="7" t="s">
        <v>279</v>
      </c>
      <c r="I49" s="4">
        <v>1894</v>
      </c>
    </row>
    <row r="50" spans="5:9" x14ac:dyDescent="0.3">
      <c r="E50" s="1" t="s">
        <v>37</v>
      </c>
      <c r="F50" s="15">
        <v>5</v>
      </c>
      <c r="G50" s="2" t="s">
        <v>236</v>
      </c>
      <c r="H50" s="7" t="s">
        <v>280</v>
      </c>
      <c r="I50" s="4">
        <v>2922</v>
      </c>
    </row>
    <row r="51" spans="5:9" x14ac:dyDescent="0.3">
      <c r="E51" s="1" t="s">
        <v>41</v>
      </c>
      <c r="F51" s="15">
        <v>14</v>
      </c>
      <c r="G51" s="2" t="s">
        <v>237</v>
      </c>
      <c r="H51" s="7" t="s">
        <v>259</v>
      </c>
      <c r="I51" s="4">
        <v>1005</v>
      </c>
    </row>
    <row r="52" spans="5:9" x14ac:dyDescent="0.3">
      <c r="E52" s="1" t="s">
        <v>42</v>
      </c>
      <c r="F52" s="15">
        <v>10</v>
      </c>
      <c r="G52" s="2" t="s">
        <v>236</v>
      </c>
      <c r="H52" s="7" t="s">
        <v>281</v>
      </c>
      <c r="I52" s="4">
        <v>1050</v>
      </c>
    </row>
    <row r="53" spans="5:9" x14ac:dyDescent="0.3">
      <c r="E53" s="1" t="s">
        <v>54</v>
      </c>
      <c r="F53" s="15">
        <v>13</v>
      </c>
      <c r="G53" s="2" t="s">
        <v>235</v>
      </c>
      <c r="H53" s="7" t="s">
        <v>276</v>
      </c>
      <c r="I53" s="4">
        <v>2271</v>
      </c>
    </row>
    <row r="54" spans="5:9" x14ac:dyDescent="0.3">
      <c r="E54" s="1" t="s">
        <v>59</v>
      </c>
      <c r="F54" s="15">
        <v>1</v>
      </c>
      <c r="G54" s="2" t="s">
        <v>236</v>
      </c>
      <c r="H54" s="7" t="s">
        <v>282</v>
      </c>
      <c r="I54" s="4">
        <v>1349</v>
      </c>
    </row>
    <row r="55" spans="5:9" x14ac:dyDescent="0.3">
      <c r="E55" s="1" t="s">
        <v>62</v>
      </c>
      <c r="F55" s="15">
        <v>10</v>
      </c>
      <c r="G55" s="2" t="s">
        <v>237</v>
      </c>
      <c r="H55" s="7" t="s">
        <v>283</v>
      </c>
      <c r="I55" s="4">
        <v>2723</v>
      </c>
    </row>
    <row r="56" spans="5:9" x14ac:dyDescent="0.3">
      <c r="E56" s="1" t="s">
        <v>64</v>
      </c>
      <c r="F56" s="15">
        <v>6</v>
      </c>
      <c r="G56" s="2" t="s">
        <v>236</v>
      </c>
      <c r="H56" s="7" t="s">
        <v>264</v>
      </c>
      <c r="I56" s="4">
        <v>1991</v>
      </c>
    </row>
    <row r="57" spans="5:9" x14ac:dyDescent="0.3">
      <c r="E57" s="1" t="s">
        <v>72</v>
      </c>
      <c r="F57" s="15">
        <v>1</v>
      </c>
      <c r="G57" s="2" t="s">
        <v>236</v>
      </c>
      <c r="H57" s="7" t="s">
        <v>267</v>
      </c>
      <c r="I57" s="4">
        <v>1723</v>
      </c>
    </row>
    <row r="58" spans="5:9" x14ac:dyDescent="0.3">
      <c r="E58" s="1" t="s">
        <v>78</v>
      </c>
      <c r="F58" s="15">
        <v>7</v>
      </c>
      <c r="G58" s="2" t="s">
        <v>237</v>
      </c>
      <c r="H58" s="7" t="s">
        <v>270</v>
      </c>
      <c r="I58" s="4">
        <v>2478</v>
      </c>
    </row>
    <row r="59" spans="5:9" x14ac:dyDescent="0.3">
      <c r="E59" s="1" t="s">
        <v>94</v>
      </c>
      <c r="F59" s="15">
        <v>2</v>
      </c>
      <c r="G59" s="2" t="s">
        <v>236</v>
      </c>
      <c r="H59" s="7" t="s">
        <v>258</v>
      </c>
      <c r="I59" s="4">
        <v>1067</v>
      </c>
    </row>
    <row r="60" spans="5:9" x14ac:dyDescent="0.3">
      <c r="E60" s="1" t="s">
        <v>96</v>
      </c>
      <c r="F60" s="15">
        <v>8</v>
      </c>
      <c r="G60" s="2" t="s">
        <v>235</v>
      </c>
      <c r="H60" s="7" t="s">
        <v>251</v>
      </c>
      <c r="I60" s="4">
        <v>2052</v>
      </c>
    </row>
    <row r="61" spans="5:9" x14ac:dyDescent="0.3">
      <c r="E61" s="1" t="s">
        <v>97</v>
      </c>
      <c r="F61" s="15">
        <v>2</v>
      </c>
      <c r="G61" s="2" t="s">
        <v>236</v>
      </c>
      <c r="H61" s="7" t="s">
        <v>262</v>
      </c>
      <c r="I61" s="4">
        <v>2339</v>
      </c>
    </row>
    <row r="62" spans="5:9" x14ac:dyDescent="0.3">
      <c r="E62" s="1" t="s">
        <v>99</v>
      </c>
      <c r="F62" s="15">
        <v>1</v>
      </c>
      <c r="G62" s="2" t="s">
        <v>237</v>
      </c>
      <c r="H62" s="7" t="s">
        <v>249</v>
      </c>
      <c r="I62" s="4">
        <v>2254</v>
      </c>
    </row>
    <row r="63" spans="5:9" x14ac:dyDescent="0.3">
      <c r="E63" s="1" t="s">
        <v>112</v>
      </c>
      <c r="F63" s="15">
        <v>2</v>
      </c>
      <c r="G63" s="2" t="s">
        <v>236</v>
      </c>
      <c r="H63" s="7" t="s">
        <v>280</v>
      </c>
      <c r="I63" s="4">
        <v>2692</v>
      </c>
    </row>
    <row r="64" spans="5:9" x14ac:dyDescent="0.3">
      <c r="E64" s="1" t="s">
        <v>123</v>
      </c>
      <c r="F64" s="15">
        <v>4</v>
      </c>
      <c r="G64" s="2" t="s">
        <v>235</v>
      </c>
      <c r="H64" s="7" t="s">
        <v>251</v>
      </c>
      <c r="I64" s="4">
        <v>2168</v>
      </c>
    </row>
    <row r="65" spans="5:9" x14ac:dyDescent="0.3">
      <c r="E65" s="1" t="s">
        <v>128</v>
      </c>
      <c r="F65" s="15">
        <v>12</v>
      </c>
      <c r="G65" s="2" t="s">
        <v>236</v>
      </c>
      <c r="H65" s="7" t="s">
        <v>273</v>
      </c>
      <c r="I65" s="4">
        <v>1739</v>
      </c>
    </row>
    <row r="66" spans="5:9" x14ac:dyDescent="0.3">
      <c r="E66" s="1" t="s">
        <v>132</v>
      </c>
      <c r="F66" s="15">
        <v>8</v>
      </c>
      <c r="G66" s="2" t="s">
        <v>237</v>
      </c>
      <c r="H66" s="7" t="s">
        <v>266</v>
      </c>
      <c r="I66" s="4">
        <v>1238</v>
      </c>
    </row>
    <row r="67" spans="5:9" x14ac:dyDescent="0.3">
      <c r="E67" s="3" t="s">
        <v>144</v>
      </c>
      <c r="F67" s="15">
        <v>3</v>
      </c>
      <c r="G67" s="2" t="s">
        <v>235</v>
      </c>
      <c r="H67" s="7" t="s">
        <v>264</v>
      </c>
      <c r="I67" s="4">
        <v>2950</v>
      </c>
    </row>
    <row r="68" spans="5:9" x14ac:dyDescent="0.3">
      <c r="E68" s="3" t="s">
        <v>148</v>
      </c>
      <c r="F68" s="15">
        <v>15</v>
      </c>
      <c r="G68" s="2" t="s">
        <v>236</v>
      </c>
      <c r="H68" s="7" t="s">
        <v>263</v>
      </c>
      <c r="I68" s="4">
        <v>2738</v>
      </c>
    </row>
    <row r="69" spans="5:9" x14ac:dyDescent="0.3">
      <c r="E69" s="3" t="s">
        <v>153</v>
      </c>
      <c r="F69" s="15">
        <v>1</v>
      </c>
      <c r="G69" s="2" t="s">
        <v>237</v>
      </c>
      <c r="H69" s="7" t="s">
        <v>275</v>
      </c>
      <c r="I69" s="4">
        <v>2320</v>
      </c>
    </row>
    <row r="70" spans="5:9" x14ac:dyDescent="0.3">
      <c r="E70" s="3" t="s">
        <v>156</v>
      </c>
      <c r="F70" s="15">
        <v>3</v>
      </c>
      <c r="G70" s="2" t="s">
        <v>236</v>
      </c>
      <c r="H70" s="7" t="s">
        <v>251</v>
      </c>
      <c r="I70" s="4">
        <v>2120</v>
      </c>
    </row>
    <row r="71" spans="5:9" x14ac:dyDescent="0.3">
      <c r="E71" s="3" t="s">
        <v>162</v>
      </c>
      <c r="F71" s="15">
        <v>12</v>
      </c>
      <c r="G71" s="2" t="s">
        <v>235</v>
      </c>
      <c r="H71" s="7" t="s">
        <v>285</v>
      </c>
      <c r="I71" s="4">
        <v>1636</v>
      </c>
    </row>
    <row r="72" spans="5:9" x14ac:dyDescent="0.3">
      <c r="E72" s="3" t="s">
        <v>163</v>
      </c>
      <c r="F72" s="15">
        <v>14</v>
      </c>
      <c r="G72" s="2" t="s">
        <v>236</v>
      </c>
      <c r="H72" s="7" t="s">
        <v>285</v>
      </c>
      <c r="I72" s="4">
        <v>1964</v>
      </c>
    </row>
    <row r="73" spans="5:9" x14ac:dyDescent="0.3">
      <c r="E73" s="3" t="s">
        <v>169</v>
      </c>
      <c r="F73" s="15">
        <v>14</v>
      </c>
      <c r="G73" s="2" t="s">
        <v>237</v>
      </c>
      <c r="H73" s="7" t="s">
        <v>282</v>
      </c>
      <c r="I73" s="4">
        <v>2846</v>
      </c>
    </row>
    <row r="74" spans="5:9" x14ac:dyDescent="0.3">
      <c r="E74" s="3" t="s">
        <v>170</v>
      </c>
      <c r="F74" s="15">
        <v>4</v>
      </c>
      <c r="G74" s="2" t="s">
        <v>236</v>
      </c>
      <c r="H74" s="7" t="s">
        <v>286</v>
      </c>
      <c r="I74" s="4">
        <v>2225</v>
      </c>
    </row>
    <row r="75" spans="5:9" x14ac:dyDescent="0.3">
      <c r="E75" s="3" t="s">
        <v>174</v>
      </c>
      <c r="F75" s="15">
        <v>13</v>
      </c>
      <c r="G75" s="2" t="s">
        <v>235</v>
      </c>
      <c r="H75" s="7" t="s">
        <v>287</v>
      </c>
      <c r="I75" s="4">
        <v>2611</v>
      </c>
    </row>
    <row r="76" spans="5:9" x14ac:dyDescent="0.3">
      <c r="E76" s="3" t="s">
        <v>179</v>
      </c>
      <c r="F76" s="15">
        <v>13</v>
      </c>
      <c r="G76" s="2" t="s">
        <v>236</v>
      </c>
      <c r="H76" s="7" t="s">
        <v>284</v>
      </c>
      <c r="I76" s="4">
        <v>1433</v>
      </c>
    </row>
    <row r="77" spans="5:9" x14ac:dyDescent="0.3">
      <c r="E77" s="3" t="s">
        <v>189</v>
      </c>
      <c r="F77" s="15">
        <v>6</v>
      </c>
      <c r="G77" s="2" t="s">
        <v>237</v>
      </c>
      <c r="H77" s="7" t="s">
        <v>267</v>
      </c>
      <c r="I77" s="4">
        <v>2768</v>
      </c>
    </row>
    <row r="78" spans="5:9" x14ac:dyDescent="0.3">
      <c r="E78" s="3" t="s">
        <v>191</v>
      </c>
      <c r="F78" s="15">
        <v>6</v>
      </c>
      <c r="G78" s="2" t="s">
        <v>236</v>
      </c>
      <c r="H78" s="7" t="s">
        <v>288</v>
      </c>
      <c r="I78" s="4">
        <v>2371</v>
      </c>
    </row>
    <row r="79" spans="5:9" x14ac:dyDescent="0.3">
      <c r="E79" s="3" t="s">
        <v>193</v>
      </c>
      <c r="F79" s="15">
        <v>2</v>
      </c>
      <c r="G79" s="2" t="s">
        <v>235</v>
      </c>
      <c r="H79" s="7" t="s">
        <v>269</v>
      </c>
      <c r="I79" s="4">
        <v>2511</v>
      </c>
    </row>
    <row r="80" spans="5:9" x14ac:dyDescent="0.3">
      <c r="E80" s="3" t="s">
        <v>197</v>
      </c>
      <c r="F80" s="15">
        <v>2</v>
      </c>
      <c r="G80" s="2" t="s">
        <v>237</v>
      </c>
      <c r="H80" s="7" t="s">
        <v>249</v>
      </c>
      <c r="I80" s="4">
        <v>1035</v>
      </c>
    </row>
    <row r="81" spans="5:9" x14ac:dyDescent="0.3">
      <c r="E81" s="3" t="s">
        <v>198</v>
      </c>
      <c r="F81" s="15">
        <v>10</v>
      </c>
      <c r="G81" s="2" t="s">
        <v>236</v>
      </c>
      <c r="H81" s="7" t="s">
        <v>263</v>
      </c>
      <c r="I81" s="4">
        <v>2968</v>
      </c>
    </row>
    <row r="82" spans="5:9" x14ac:dyDescent="0.3">
      <c r="E82" s="3" t="s">
        <v>199</v>
      </c>
      <c r="F82" s="15">
        <v>1</v>
      </c>
      <c r="G82" s="2" t="s">
        <v>235</v>
      </c>
      <c r="H82" s="7" t="s">
        <v>280</v>
      </c>
      <c r="I82" s="4">
        <v>2159</v>
      </c>
    </row>
    <row r="83" spans="5:9" x14ac:dyDescent="0.3">
      <c r="E83" s="3" t="s">
        <v>200</v>
      </c>
      <c r="F83" s="15">
        <v>7</v>
      </c>
      <c r="G83" s="2" t="s">
        <v>236</v>
      </c>
      <c r="H83" s="7" t="s">
        <v>289</v>
      </c>
      <c r="I83" s="4">
        <v>1090</v>
      </c>
    </row>
    <row r="84" spans="5:9" x14ac:dyDescent="0.3">
      <c r="E84" s="3" t="s">
        <v>206</v>
      </c>
      <c r="F84" s="15">
        <v>14</v>
      </c>
      <c r="G84" s="2" t="s">
        <v>237</v>
      </c>
      <c r="H84" s="7" t="s">
        <v>290</v>
      </c>
      <c r="I84" s="4">
        <v>2393</v>
      </c>
    </row>
    <row r="85" spans="5:9" x14ac:dyDescent="0.3">
      <c r="E85" s="3" t="s">
        <v>210</v>
      </c>
      <c r="F85" s="15">
        <v>11</v>
      </c>
      <c r="G85" s="2" t="s">
        <v>236</v>
      </c>
      <c r="H85" s="7" t="s">
        <v>284</v>
      </c>
      <c r="I85" s="4">
        <v>1323</v>
      </c>
    </row>
    <row r="86" spans="5:9" x14ac:dyDescent="0.3">
      <c r="E86" s="3" t="s">
        <v>211</v>
      </c>
      <c r="F86" s="15">
        <v>4</v>
      </c>
      <c r="G86" s="2" t="s">
        <v>235</v>
      </c>
      <c r="H86" s="7" t="s">
        <v>291</v>
      </c>
      <c r="I86" s="4">
        <v>1477</v>
      </c>
    </row>
    <row r="87" spans="5:9" x14ac:dyDescent="0.3">
      <c r="E87" s="3" t="s">
        <v>217</v>
      </c>
      <c r="F87" s="15">
        <v>1</v>
      </c>
      <c r="G87" s="2" t="s">
        <v>237</v>
      </c>
      <c r="H87" s="7" t="s">
        <v>292</v>
      </c>
      <c r="I87" s="4">
        <v>2904</v>
      </c>
    </row>
    <row r="88" spans="5:9" x14ac:dyDescent="0.3">
      <c r="E88" s="3" t="s">
        <v>219</v>
      </c>
      <c r="F88" s="15">
        <v>14</v>
      </c>
      <c r="G88" s="2" t="s">
        <v>236</v>
      </c>
      <c r="H88" s="7" t="s">
        <v>293</v>
      </c>
      <c r="I88" s="4">
        <v>2683</v>
      </c>
    </row>
    <row r="89" spans="5:9" x14ac:dyDescent="0.3">
      <c r="E89" s="3" t="s">
        <v>222</v>
      </c>
      <c r="F89" s="15">
        <v>6</v>
      </c>
      <c r="G89" s="2" t="s">
        <v>235</v>
      </c>
      <c r="H89" s="7" t="s">
        <v>294</v>
      </c>
      <c r="I89" s="4">
        <v>1229</v>
      </c>
    </row>
    <row r="90" spans="5:9" x14ac:dyDescent="0.3">
      <c r="E90" s="3" t="s">
        <v>224</v>
      </c>
      <c r="F90" s="15">
        <v>13</v>
      </c>
      <c r="G90" s="2" t="s">
        <v>236</v>
      </c>
      <c r="H90" s="7" t="s">
        <v>295</v>
      </c>
      <c r="I90" s="4">
        <v>2595</v>
      </c>
    </row>
    <row r="91" spans="5:9" x14ac:dyDescent="0.3">
      <c r="E91" s="3" t="s">
        <v>225</v>
      </c>
      <c r="F91" s="15">
        <v>14</v>
      </c>
      <c r="G91" s="2" t="s">
        <v>237</v>
      </c>
      <c r="H91" s="7" t="s">
        <v>296</v>
      </c>
      <c r="I91" s="4">
        <v>2702</v>
      </c>
    </row>
    <row r="92" spans="5:9" x14ac:dyDescent="0.3">
      <c r="E92" s="2" t="s">
        <v>4</v>
      </c>
      <c r="F92" s="15">
        <v>9</v>
      </c>
      <c r="G92" s="2" t="s">
        <v>236</v>
      </c>
      <c r="H92" s="7" t="s">
        <v>297</v>
      </c>
      <c r="I92" s="4">
        <v>1390</v>
      </c>
    </row>
    <row r="93" spans="5:9" x14ac:dyDescent="0.3">
      <c r="E93" s="2" t="s">
        <v>12</v>
      </c>
      <c r="F93" s="15">
        <v>9</v>
      </c>
      <c r="G93" s="2" t="s">
        <v>237</v>
      </c>
      <c r="H93" s="7" t="s">
        <v>282</v>
      </c>
      <c r="I93" s="4">
        <v>2124</v>
      </c>
    </row>
    <row r="94" spans="5:9" x14ac:dyDescent="0.3">
      <c r="E94" s="1" t="s">
        <v>13</v>
      </c>
      <c r="F94" s="15">
        <v>13</v>
      </c>
      <c r="G94" s="2" t="s">
        <v>236</v>
      </c>
      <c r="H94" s="7" t="s">
        <v>283</v>
      </c>
      <c r="I94" s="4">
        <v>1739</v>
      </c>
    </row>
    <row r="95" spans="5:9" x14ac:dyDescent="0.3">
      <c r="E95" s="1" t="s">
        <v>19</v>
      </c>
      <c r="F95" s="15">
        <v>7</v>
      </c>
      <c r="G95" s="2" t="s">
        <v>235</v>
      </c>
      <c r="H95" s="7" t="s">
        <v>265</v>
      </c>
      <c r="I95" s="4">
        <v>2689</v>
      </c>
    </row>
    <row r="96" spans="5:9" x14ac:dyDescent="0.3">
      <c r="E96" s="1" t="s">
        <v>20</v>
      </c>
      <c r="F96" s="15">
        <v>15</v>
      </c>
      <c r="G96" s="2" t="s">
        <v>236</v>
      </c>
      <c r="H96" s="7" t="s">
        <v>298</v>
      </c>
      <c r="I96" s="4">
        <v>1912</v>
      </c>
    </row>
    <row r="97" spans="5:9" x14ac:dyDescent="0.3">
      <c r="E97" s="1" t="s">
        <v>21</v>
      </c>
      <c r="F97" s="15">
        <v>13</v>
      </c>
      <c r="G97" s="2" t="s">
        <v>237</v>
      </c>
      <c r="H97" s="7" t="s">
        <v>299</v>
      </c>
      <c r="I97" s="4">
        <v>2730</v>
      </c>
    </row>
    <row r="98" spans="5:9" x14ac:dyDescent="0.3">
      <c r="E98" s="1" t="s">
        <v>25</v>
      </c>
      <c r="F98" s="15">
        <v>9</v>
      </c>
      <c r="G98" s="2" t="s">
        <v>236</v>
      </c>
      <c r="H98" s="7" t="s">
        <v>288</v>
      </c>
      <c r="I98" s="4">
        <v>2071</v>
      </c>
    </row>
    <row r="99" spans="5:9" x14ac:dyDescent="0.3">
      <c r="E99" s="1" t="s">
        <v>26</v>
      </c>
      <c r="F99" s="15">
        <v>11</v>
      </c>
      <c r="G99" s="2" t="s">
        <v>235</v>
      </c>
      <c r="H99" s="7" t="s">
        <v>300</v>
      </c>
      <c r="I99" s="4">
        <v>2327</v>
      </c>
    </row>
    <row r="100" spans="5:9" x14ac:dyDescent="0.3">
      <c r="E100" s="1" t="s">
        <v>27</v>
      </c>
      <c r="F100" s="15">
        <v>12</v>
      </c>
      <c r="G100" s="2" t="s">
        <v>236</v>
      </c>
      <c r="H100" s="7" t="s">
        <v>277</v>
      </c>
      <c r="I100" s="4">
        <v>2267</v>
      </c>
    </row>
    <row r="101" spans="5:9" x14ac:dyDescent="0.3">
      <c r="E101" s="1" t="s">
        <v>28</v>
      </c>
      <c r="F101" s="15">
        <v>3</v>
      </c>
      <c r="G101" s="2" t="s">
        <v>237</v>
      </c>
      <c r="H101" s="7" t="s">
        <v>257</v>
      </c>
      <c r="I101" s="4">
        <v>2685</v>
      </c>
    </row>
    <row r="102" spans="5:9" x14ac:dyDescent="0.3">
      <c r="E102" s="1" t="s">
        <v>33</v>
      </c>
      <c r="F102" s="15">
        <v>4</v>
      </c>
      <c r="G102" s="2" t="s">
        <v>236</v>
      </c>
      <c r="H102" s="7" t="s">
        <v>249</v>
      </c>
      <c r="I102" s="4">
        <v>2813</v>
      </c>
    </row>
    <row r="103" spans="5:9" x14ac:dyDescent="0.3">
      <c r="E103" s="1" t="s">
        <v>38</v>
      </c>
      <c r="F103" s="15">
        <v>9</v>
      </c>
      <c r="G103" s="2" t="s">
        <v>236</v>
      </c>
      <c r="H103" s="7" t="s">
        <v>247</v>
      </c>
      <c r="I103" s="4">
        <v>1292</v>
      </c>
    </row>
    <row r="104" spans="5:9" x14ac:dyDescent="0.3">
      <c r="E104" s="1" t="s">
        <v>43</v>
      </c>
      <c r="F104" s="15">
        <v>6</v>
      </c>
      <c r="G104" s="2" t="s">
        <v>237</v>
      </c>
      <c r="H104" s="7" t="s">
        <v>259</v>
      </c>
      <c r="I104" s="4">
        <v>1066</v>
      </c>
    </row>
    <row r="105" spans="5:9" x14ac:dyDescent="0.3">
      <c r="E105" s="1" t="s">
        <v>51</v>
      </c>
      <c r="F105" s="15">
        <v>1</v>
      </c>
      <c r="G105" s="2" t="s">
        <v>236</v>
      </c>
      <c r="H105" s="7" t="s">
        <v>301</v>
      </c>
      <c r="I105" s="4">
        <v>1463</v>
      </c>
    </row>
    <row r="106" spans="5:9" x14ac:dyDescent="0.3">
      <c r="E106" s="1" t="s">
        <v>52</v>
      </c>
      <c r="F106" s="15">
        <v>3</v>
      </c>
      <c r="G106" s="2" t="s">
        <v>235</v>
      </c>
      <c r="H106" s="7" t="s">
        <v>264</v>
      </c>
      <c r="I106" s="4">
        <v>2832</v>
      </c>
    </row>
    <row r="107" spans="5:9" x14ac:dyDescent="0.3">
      <c r="E107" s="1" t="s">
        <v>53</v>
      </c>
      <c r="F107" s="15">
        <v>9</v>
      </c>
      <c r="G107" s="2" t="s">
        <v>236</v>
      </c>
      <c r="H107" s="7" t="s">
        <v>302</v>
      </c>
      <c r="I107" s="4">
        <v>1488</v>
      </c>
    </row>
    <row r="108" spans="5:9" x14ac:dyDescent="0.3">
      <c r="E108" s="1" t="s">
        <v>60</v>
      </c>
      <c r="F108" s="15">
        <v>10</v>
      </c>
      <c r="G108" s="2" t="s">
        <v>237</v>
      </c>
      <c r="H108" s="7" t="s">
        <v>303</v>
      </c>
      <c r="I108" s="4">
        <v>2122</v>
      </c>
    </row>
    <row r="109" spans="5:9" x14ac:dyDescent="0.3">
      <c r="E109" s="1" t="s">
        <v>66</v>
      </c>
      <c r="F109" s="15">
        <v>9</v>
      </c>
      <c r="G109" s="2" t="s">
        <v>236</v>
      </c>
      <c r="H109" s="7" t="s">
        <v>300</v>
      </c>
      <c r="I109" s="4">
        <v>1706</v>
      </c>
    </row>
    <row r="110" spans="5:9" x14ac:dyDescent="0.3">
      <c r="E110" s="1" t="s">
        <v>69</v>
      </c>
      <c r="F110" s="15">
        <v>11</v>
      </c>
      <c r="G110" s="2" t="s">
        <v>235</v>
      </c>
      <c r="H110" s="7" t="s">
        <v>246</v>
      </c>
      <c r="I110" s="4">
        <v>1431</v>
      </c>
    </row>
    <row r="111" spans="5:9" x14ac:dyDescent="0.3">
      <c r="E111" s="1" t="s">
        <v>74</v>
      </c>
      <c r="F111" s="15">
        <v>7</v>
      </c>
      <c r="G111" s="2" t="s">
        <v>236</v>
      </c>
      <c r="H111" s="7" t="s">
        <v>247</v>
      </c>
      <c r="I111" s="4">
        <v>1541</v>
      </c>
    </row>
    <row r="112" spans="5:9" x14ac:dyDescent="0.3">
      <c r="E112" s="1" t="s">
        <v>76</v>
      </c>
      <c r="F112" s="15">
        <v>9</v>
      </c>
      <c r="G112" s="2" t="s">
        <v>237</v>
      </c>
      <c r="H112" s="7" t="s">
        <v>249</v>
      </c>
      <c r="I112" s="4">
        <v>2205</v>
      </c>
    </row>
    <row r="113" spans="5:9" x14ac:dyDescent="0.3">
      <c r="E113" s="1" t="s">
        <v>79</v>
      </c>
      <c r="F113" s="15">
        <v>1</v>
      </c>
      <c r="G113" s="2" t="s">
        <v>236</v>
      </c>
      <c r="H113" s="7" t="s">
        <v>264</v>
      </c>
      <c r="I113" s="4">
        <v>2387</v>
      </c>
    </row>
    <row r="114" spans="5:9" x14ac:dyDescent="0.3">
      <c r="E114" s="1" t="s">
        <v>80</v>
      </c>
      <c r="F114" s="15">
        <v>10</v>
      </c>
      <c r="G114" s="2" t="s">
        <v>235</v>
      </c>
      <c r="H114" s="7" t="s">
        <v>304</v>
      </c>
      <c r="I114" s="4">
        <v>2623</v>
      </c>
    </row>
    <row r="115" spans="5:9" x14ac:dyDescent="0.3">
      <c r="E115" s="1" t="s">
        <v>81</v>
      </c>
      <c r="F115" s="15">
        <v>9</v>
      </c>
      <c r="G115" s="2" t="s">
        <v>236</v>
      </c>
      <c r="H115" s="7" t="s">
        <v>272</v>
      </c>
      <c r="I115" s="4">
        <v>2996</v>
      </c>
    </row>
    <row r="116" spans="5:9" x14ac:dyDescent="0.3">
      <c r="E116" s="1" t="s">
        <v>86</v>
      </c>
      <c r="F116" s="15">
        <v>6</v>
      </c>
      <c r="G116" s="2" t="s">
        <v>237</v>
      </c>
      <c r="H116" s="7" t="s">
        <v>273</v>
      </c>
      <c r="I116" s="4">
        <v>2091</v>
      </c>
    </row>
    <row r="117" spans="5:9" x14ac:dyDescent="0.3">
      <c r="E117" s="1" t="s">
        <v>88</v>
      </c>
      <c r="F117" s="15">
        <v>2</v>
      </c>
      <c r="G117" s="2" t="s">
        <v>236</v>
      </c>
      <c r="H117" s="7" t="s">
        <v>260</v>
      </c>
      <c r="I117" s="4">
        <v>2111</v>
      </c>
    </row>
    <row r="118" spans="5:9" x14ac:dyDescent="0.3">
      <c r="E118" s="1" t="s">
        <v>98</v>
      </c>
      <c r="F118" s="15">
        <v>7</v>
      </c>
      <c r="G118" s="2" t="s">
        <v>235</v>
      </c>
      <c r="H118" s="7" t="s">
        <v>305</v>
      </c>
      <c r="I118" s="4">
        <v>1519</v>
      </c>
    </row>
    <row r="119" spans="5:9" x14ac:dyDescent="0.3">
      <c r="E119" s="1" t="s">
        <v>107</v>
      </c>
      <c r="F119" s="15">
        <v>15</v>
      </c>
      <c r="G119" s="2" t="s">
        <v>237</v>
      </c>
      <c r="H119" s="7" t="s">
        <v>262</v>
      </c>
      <c r="I119" s="4">
        <v>1063</v>
      </c>
    </row>
    <row r="120" spans="5:9" x14ac:dyDescent="0.3">
      <c r="E120" s="1" t="s">
        <v>111</v>
      </c>
      <c r="F120" s="15">
        <v>7</v>
      </c>
      <c r="G120" s="2" t="s">
        <v>236</v>
      </c>
      <c r="H120" s="7" t="s">
        <v>278</v>
      </c>
      <c r="I120" s="4">
        <v>1208</v>
      </c>
    </row>
    <row r="121" spans="5:9" x14ac:dyDescent="0.3">
      <c r="E121" s="1" t="s">
        <v>113</v>
      </c>
      <c r="F121" s="15">
        <v>6</v>
      </c>
      <c r="G121" s="2" t="s">
        <v>235</v>
      </c>
      <c r="H121" s="7" t="s">
        <v>267</v>
      </c>
      <c r="I121" s="4">
        <v>1913</v>
      </c>
    </row>
    <row r="122" spans="5:9" x14ac:dyDescent="0.3">
      <c r="E122" s="1" t="s">
        <v>116</v>
      </c>
      <c r="F122" s="15">
        <v>2</v>
      </c>
      <c r="G122" s="2" t="s">
        <v>236</v>
      </c>
      <c r="H122" s="7" t="s">
        <v>264</v>
      </c>
      <c r="I122" s="4">
        <v>2152</v>
      </c>
    </row>
    <row r="123" spans="5:9" x14ac:dyDescent="0.3">
      <c r="E123" s="1" t="s">
        <v>117</v>
      </c>
      <c r="F123" s="15">
        <v>6</v>
      </c>
      <c r="G123" s="2" t="s">
        <v>237</v>
      </c>
      <c r="H123" s="7" t="s">
        <v>251</v>
      </c>
      <c r="I123" s="4">
        <v>2833</v>
      </c>
    </row>
    <row r="124" spans="5:9" x14ac:dyDescent="0.3">
      <c r="E124" s="1" t="s">
        <v>122</v>
      </c>
      <c r="F124" s="15">
        <v>12</v>
      </c>
      <c r="G124" s="2" t="s">
        <v>236</v>
      </c>
      <c r="H124" s="7" t="s">
        <v>253</v>
      </c>
      <c r="I124" s="4">
        <v>2994</v>
      </c>
    </row>
    <row r="125" spans="5:9" x14ac:dyDescent="0.3">
      <c r="E125" s="1" t="s">
        <v>136</v>
      </c>
      <c r="F125" s="15">
        <v>14</v>
      </c>
      <c r="G125" s="2" t="s">
        <v>236</v>
      </c>
      <c r="H125" s="7" t="s">
        <v>297</v>
      </c>
      <c r="I125" s="4">
        <v>1354</v>
      </c>
    </row>
    <row r="126" spans="5:9" x14ac:dyDescent="0.3">
      <c r="E126" s="1" t="s">
        <v>138</v>
      </c>
      <c r="F126" s="15">
        <v>12</v>
      </c>
      <c r="G126" s="2" t="s">
        <v>237</v>
      </c>
      <c r="H126" s="7" t="s">
        <v>282</v>
      </c>
      <c r="I126" s="4">
        <v>1364</v>
      </c>
    </row>
    <row r="127" spans="5:9" x14ac:dyDescent="0.3">
      <c r="E127" s="1" t="s">
        <v>139</v>
      </c>
      <c r="F127" s="15">
        <v>1</v>
      </c>
      <c r="G127" s="2" t="s">
        <v>236</v>
      </c>
      <c r="H127" s="7" t="s">
        <v>283</v>
      </c>
      <c r="I127" s="4">
        <v>1717</v>
      </c>
    </row>
    <row r="128" spans="5:9" x14ac:dyDescent="0.3">
      <c r="E128" s="3" t="s">
        <v>142</v>
      </c>
      <c r="F128" s="15">
        <v>5</v>
      </c>
      <c r="G128" s="2" t="s">
        <v>235</v>
      </c>
      <c r="H128" s="7" t="s">
        <v>265</v>
      </c>
      <c r="I128" s="4">
        <v>2130</v>
      </c>
    </row>
    <row r="129" spans="1:11" x14ac:dyDescent="0.3">
      <c r="E129" s="3" t="s">
        <v>145</v>
      </c>
      <c r="F129" s="15">
        <v>13</v>
      </c>
      <c r="G129" s="2" t="s">
        <v>236</v>
      </c>
      <c r="H129" s="7" t="s">
        <v>298</v>
      </c>
      <c r="I129" s="4">
        <v>1154</v>
      </c>
    </row>
    <row r="130" spans="1:11" x14ac:dyDescent="0.3">
      <c r="E130" s="3" t="s">
        <v>150</v>
      </c>
      <c r="F130" s="15">
        <v>9</v>
      </c>
      <c r="G130" s="2" t="s">
        <v>237</v>
      </c>
      <c r="H130" s="7" t="s">
        <v>271</v>
      </c>
      <c r="I130" s="4">
        <v>1170</v>
      </c>
    </row>
    <row r="131" spans="1:11" x14ac:dyDescent="0.3">
      <c r="E131" s="3" t="s">
        <v>154</v>
      </c>
      <c r="F131" s="15">
        <v>7</v>
      </c>
      <c r="G131" s="2" t="s">
        <v>236</v>
      </c>
      <c r="H131" s="7" t="s">
        <v>272</v>
      </c>
      <c r="I131" s="4">
        <v>2361</v>
      </c>
    </row>
    <row r="132" spans="1:11" x14ac:dyDescent="0.3">
      <c r="E132" s="3" t="s">
        <v>157</v>
      </c>
      <c r="F132" s="15">
        <v>3</v>
      </c>
      <c r="G132" s="2" t="s">
        <v>235</v>
      </c>
      <c r="H132" s="7" t="s">
        <v>273</v>
      </c>
      <c r="I132" s="4">
        <v>2540</v>
      </c>
    </row>
    <row r="133" spans="1:11" x14ac:dyDescent="0.3">
      <c r="E133" s="3" t="s">
        <v>172</v>
      </c>
      <c r="F133" s="15">
        <v>7</v>
      </c>
      <c r="G133" s="2" t="s">
        <v>236</v>
      </c>
      <c r="H133" s="7" t="s">
        <v>268</v>
      </c>
      <c r="I133" s="4">
        <v>1763</v>
      </c>
    </row>
    <row r="134" spans="1:11" x14ac:dyDescent="0.3">
      <c r="E134" s="3" t="s">
        <v>177</v>
      </c>
      <c r="F134" s="15">
        <v>13</v>
      </c>
      <c r="G134" s="2" t="s">
        <v>237</v>
      </c>
      <c r="H134" s="7" t="s">
        <v>274</v>
      </c>
      <c r="I134" s="4">
        <v>2832</v>
      </c>
    </row>
    <row r="135" spans="1:11" x14ac:dyDescent="0.3">
      <c r="E135" s="3" t="s">
        <v>178</v>
      </c>
      <c r="F135" s="15">
        <v>6</v>
      </c>
      <c r="G135" s="2" t="s">
        <v>236</v>
      </c>
      <c r="H135" s="7" t="s">
        <v>298</v>
      </c>
      <c r="I135" s="4">
        <v>2566</v>
      </c>
    </row>
    <row r="136" spans="1:11" x14ac:dyDescent="0.3">
      <c r="E136" s="3" t="s">
        <v>180</v>
      </c>
      <c r="F136" s="15">
        <v>10</v>
      </c>
      <c r="G136" s="2" t="s">
        <v>235</v>
      </c>
      <c r="H136" s="7" t="s">
        <v>306</v>
      </c>
      <c r="I136" s="4">
        <v>1327</v>
      </c>
    </row>
    <row r="137" spans="1:11" x14ac:dyDescent="0.3">
      <c r="E137" s="3" t="s">
        <v>183</v>
      </c>
      <c r="F137" s="15">
        <v>1</v>
      </c>
      <c r="G137" s="2" t="s">
        <v>236</v>
      </c>
      <c r="H137" s="7" t="s">
        <v>258</v>
      </c>
      <c r="I137" s="4">
        <v>2798</v>
      </c>
    </row>
    <row r="138" spans="1:11" x14ac:dyDescent="0.3">
      <c r="E138" s="3" t="s">
        <v>190</v>
      </c>
      <c r="F138" s="15">
        <v>9</v>
      </c>
      <c r="G138" s="2" t="s">
        <v>236</v>
      </c>
      <c r="H138" s="7" t="s">
        <v>284</v>
      </c>
      <c r="I138" s="4">
        <v>2041</v>
      </c>
    </row>
    <row r="139" spans="1:11" x14ac:dyDescent="0.3">
      <c r="E139" s="3" t="s">
        <v>196</v>
      </c>
      <c r="F139" s="15">
        <v>5</v>
      </c>
      <c r="G139" s="2" t="s">
        <v>235</v>
      </c>
      <c r="H139" s="7" t="s">
        <v>249</v>
      </c>
      <c r="I139" s="4">
        <v>1708</v>
      </c>
    </row>
    <row r="140" spans="1:11" x14ac:dyDescent="0.3">
      <c r="E140" s="3" t="s">
        <v>202</v>
      </c>
      <c r="F140" s="15">
        <v>10</v>
      </c>
      <c r="G140" s="2" t="s">
        <v>236</v>
      </c>
      <c r="H140" s="7" t="s">
        <v>299</v>
      </c>
      <c r="I140" s="4">
        <v>1935</v>
      </c>
    </row>
    <row r="141" spans="1:11" s="3" customFormat="1" x14ac:dyDescent="0.3">
      <c r="A141" s="1"/>
      <c r="B141" s="20"/>
      <c r="C141" s="20"/>
      <c r="E141" s="3" t="s">
        <v>207</v>
      </c>
      <c r="F141" s="15">
        <v>11</v>
      </c>
      <c r="G141" s="2" t="s">
        <v>237</v>
      </c>
      <c r="H141" s="7" t="s">
        <v>288</v>
      </c>
      <c r="I141" s="4">
        <v>2425</v>
      </c>
      <c r="J141" s="10"/>
      <c r="K141" s="10"/>
    </row>
    <row r="142" spans="1:11" s="3" customFormat="1" x14ac:dyDescent="0.3">
      <c r="B142" s="20"/>
      <c r="C142" s="20"/>
      <c r="E142" s="3" t="s">
        <v>208</v>
      </c>
      <c r="F142" s="15">
        <v>11</v>
      </c>
      <c r="G142" s="2" t="s">
        <v>236</v>
      </c>
      <c r="H142" s="7" t="s">
        <v>276</v>
      </c>
      <c r="I142" s="4">
        <v>1526</v>
      </c>
      <c r="J142" s="10"/>
      <c r="K142" s="10"/>
    </row>
    <row r="143" spans="1:11" s="3" customFormat="1" x14ac:dyDescent="0.3">
      <c r="B143" s="20"/>
      <c r="C143" s="20"/>
      <c r="E143" s="3" t="s">
        <v>212</v>
      </c>
      <c r="F143" s="15">
        <v>5</v>
      </c>
      <c r="G143" s="2" t="s">
        <v>235</v>
      </c>
      <c r="H143" s="7" t="s">
        <v>282</v>
      </c>
      <c r="I143" s="4">
        <v>1299</v>
      </c>
      <c r="J143" s="10"/>
      <c r="K143" s="10"/>
    </row>
    <row r="144" spans="1:11" s="3" customFormat="1" x14ac:dyDescent="0.3">
      <c r="B144" s="20"/>
      <c r="C144" s="20"/>
      <c r="E144" s="3" t="s">
        <v>214</v>
      </c>
      <c r="F144" s="15">
        <v>3</v>
      </c>
      <c r="G144" s="2" t="s">
        <v>236</v>
      </c>
      <c r="H144" s="7" t="s">
        <v>249</v>
      </c>
      <c r="I144" s="4">
        <v>2774</v>
      </c>
      <c r="J144" s="10"/>
      <c r="K144" s="10"/>
    </row>
    <row r="145" spans="2:11" s="3" customFormat="1" x14ac:dyDescent="0.3">
      <c r="B145" s="20"/>
      <c r="C145" s="20"/>
      <c r="E145" s="3" t="s">
        <v>218</v>
      </c>
      <c r="F145" s="15">
        <v>12</v>
      </c>
      <c r="G145" s="2" t="s">
        <v>237</v>
      </c>
      <c r="H145" s="7" t="s">
        <v>249</v>
      </c>
      <c r="I145" s="4">
        <v>2886</v>
      </c>
      <c r="J145" s="10"/>
      <c r="K145" s="10"/>
    </row>
    <row r="146" spans="2:11" s="3" customFormat="1" x14ac:dyDescent="0.3">
      <c r="B146" s="20"/>
      <c r="C146" s="20"/>
      <c r="E146" s="1" t="s">
        <v>226</v>
      </c>
      <c r="F146" s="15">
        <v>13</v>
      </c>
      <c r="G146" s="2" t="s">
        <v>236</v>
      </c>
      <c r="H146" s="7" t="s">
        <v>264</v>
      </c>
      <c r="I146" s="4">
        <v>1483</v>
      </c>
      <c r="J146" s="10"/>
      <c r="K146" s="10"/>
    </row>
    <row r="147" spans="2:11" s="3" customFormat="1" x14ac:dyDescent="0.3">
      <c r="B147" s="20"/>
      <c r="C147" s="20"/>
      <c r="E147" s="1" t="s">
        <v>230</v>
      </c>
      <c r="F147" s="15">
        <v>8</v>
      </c>
      <c r="G147" s="2" t="s">
        <v>235</v>
      </c>
      <c r="H147" s="7" t="s">
        <v>265</v>
      </c>
      <c r="I147" s="4">
        <v>1865</v>
      </c>
      <c r="J147" s="10"/>
      <c r="K147" s="10"/>
    </row>
    <row r="148" spans="2:11" s="3" customFormat="1" x14ac:dyDescent="0.3">
      <c r="B148" s="20"/>
      <c r="C148" s="20"/>
      <c r="E148" s="1" t="s">
        <v>232</v>
      </c>
      <c r="F148" s="15">
        <v>12</v>
      </c>
      <c r="G148" s="2" t="s">
        <v>236</v>
      </c>
      <c r="H148" s="7" t="s">
        <v>266</v>
      </c>
      <c r="I148" s="4">
        <v>1132</v>
      </c>
      <c r="J148" s="10"/>
      <c r="K148" s="10"/>
    </row>
    <row r="149" spans="2:11" s="3" customFormat="1" x14ac:dyDescent="0.3">
      <c r="B149" s="20"/>
      <c r="C149" s="20"/>
      <c r="E149" s="1" t="s">
        <v>5</v>
      </c>
      <c r="F149" s="15">
        <v>6</v>
      </c>
      <c r="G149" s="2" t="s">
        <v>236</v>
      </c>
      <c r="H149" s="7" t="s">
        <v>306</v>
      </c>
      <c r="I149" s="4">
        <v>1351</v>
      </c>
      <c r="J149" s="10"/>
      <c r="K149" s="10"/>
    </row>
    <row r="150" spans="2:11" s="3" customFormat="1" x14ac:dyDescent="0.3">
      <c r="B150" s="20"/>
      <c r="C150" s="20"/>
      <c r="E150" s="1" t="s">
        <v>10</v>
      </c>
      <c r="F150" s="15">
        <v>2</v>
      </c>
      <c r="G150" s="2" t="s">
        <v>235</v>
      </c>
      <c r="H150" s="7" t="s">
        <v>258</v>
      </c>
      <c r="I150" s="4">
        <v>1175</v>
      </c>
      <c r="J150" s="10"/>
      <c r="K150" s="10"/>
    </row>
    <row r="151" spans="2:11" s="3" customFormat="1" x14ac:dyDescent="0.3">
      <c r="B151" s="20"/>
      <c r="C151" s="20"/>
      <c r="E151" s="1" t="s">
        <v>24</v>
      </c>
      <c r="F151" s="15">
        <v>1</v>
      </c>
      <c r="G151" s="2" t="s">
        <v>236</v>
      </c>
      <c r="H151" s="7" t="s">
        <v>296</v>
      </c>
      <c r="I151" s="4">
        <v>1398</v>
      </c>
      <c r="J151" s="10"/>
      <c r="K151" s="10"/>
    </row>
    <row r="152" spans="2:11" s="3" customFormat="1" x14ac:dyDescent="0.3">
      <c r="B152" s="20"/>
      <c r="C152" s="20"/>
      <c r="E152" s="1" t="s">
        <v>31</v>
      </c>
      <c r="F152" s="15">
        <v>5</v>
      </c>
      <c r="G152" s="2" t="s">
        <v>237</v>
      </c>
      <c r="H152" s="7" t="s">
        <v>306</v>
      </c>
      <c r="I152" s="4">
        <v>2813</v>
      </c>
      <c r="J152" s="10"/>
      <c r="K152" s="10"/>
    </row>
    <row r="153" spans="2:11" s="3" customFormat="1" x14ac:dyDescent="0.3">
      <c r="B153" s="20"/>
      <c r="C153" s="20"/>
      <c r="E153" s="1" t="s">
        <v>34</v>
      </c>
      <c r="F153" s="15">
        <v>12</v>
      </c>
      <c r="G153" s="2" t="s">
        <v>236</v>
      </c>
      <c r="H153" s="7" t="s">
        <v>263</v>
      </c>
      <c r="I153" s="4">
        <v>1564</v>
      </c>
      <c r="J153" s="10"/>
      <c r="K153" s="10"/>
    </row>
    <row r="154" spans="2:11" s="3" customFormat="1" x14ac:dyDescent="0.3">
      <c r="B154" s="20"/>
      <c r="C154" s="20"/>
      <c r="E154" s="1" t="s">
        <v>46</v>
      </c>
      <c r="F154" s="15">
        <v>14</v>
      </c>
      <c r="G154" s="2" t="s">
        <v>235</v>
      </c>
      <c r="H154" s="7" t="s">
        <v>307</v>
      </c>
      <c r="I154" s="4">
        <v>2785</v>
      </c>
      <c r="J154" s="10"/>
      <c r="K154" s="10"/>
    </row>
    <row r="155" spans="2:11" s="3" customFormat="1" x14ac:dyDescent="0.3">
      <c r="B155" s="20"/>
      <c r="C155" s="20"/>
      <c r="E155" s="1" t="s">
        <v>56</v>
      </c>
      <c r="F155" s="15">
        <v>9</v>
      </c>
      <c r="G155" s="2" t="s">
        <v>236</v>
      </c>
      <c r="H155" s="7" t="s">
        <v>249</v>
      </c>
      <c r="I155" s="4">
        <v>1646</v>
      </c>
      <c r="J155" s="10"/>
      <c r="K155" s="10"/>
    </row>
    <row r="156" spans="2:11" s="3" customFormat="1" x14ac:dyDescent="0.3">
      <c r="B156" s="20"/>
      <c r="C156" s="20"/>
      <c r="E156" s="1" t="s">
        <v>57</v>
      </c>
      <c r="F156" s="15">
        <v>8</v>
      </c>
      <c r="G156" s="2" t="s">
        <v>237</v>
      </c>
      <c r="H156" s="7" t="s">
        <v>265</v>
      </c>
      <c r="I156" s="4">
        <v>2928</v>
      </c>
      <c r="J156" s="10"/>
      <c r="K156" s="10"/>
    </row>
    <row r="157" spans="2:11" s="3" customFormat="1" x14ac:dyDescent="0.3">
      <c r="B157" s="20"/>
      <c r="C157" s="20"/>
      <c r="E157" s="1" t="s">
        <v>65</v>
      </c>
      <c r="F157" s="15">
        <v>5</v>
      </c>
      <c r="G157" s="2" t="s">
        <v>236</v>
      </c>
      <c r="H157" s="7" t="s">
        <v>275</v>
      </c>
      <c r="I157" s="4">
        <v>2634</v>
      </c>
      <c r="J157" s="10"/>
      <c r="K157" s="10"/>
    </row>
    <row r="158" spans="2:11" s="3" customFormat="1" x14ac:dyDescent="0.3">
      <c r="B158" s="20"/>
      <c r="C158" s="20"/>
      <c r="E158" s="1" t="s">
        <v>71</v>
      </c>
      <c r="F158" s="15">
        <v>1</v>
      </c>
      <c r="G158" s="2" t="s">
        <v>236</v>
      </c>
      <c r="H158" s="7" t="s">
        <v>274</v>
      </c>
      <c r="I158" s="4">
        <v>1816</v>
      </c>
      <c r="J158" s="10"/>
      <c r="K158" s="10"/>
    </row>
    <row r="159" spans="2:11" s="3" customFormat="1" x14ac:dyDescent="0.3">
      <c r="B159" s="20"/>
      <c r="C159" s="20"/>
      <c r="E159" s="1" t="s">
        <v>83</v>
      </c>
      <c r="F159" s="15">
        <v>11</v>
      </c>
      <c r="G159" s="2" t="s">
        <v>237</v>
      </c>
      <c r="H159" s="7" t="s">
        <v>263</v>
      </c>
      <c r="I159" s="4">
        <v>2120</v>
      </c>
      <c r="J159" s="10"/>
      <c r="K159" s="10"/>
    </row>
    <row r="160" spans="2:11" s="3" customFormat="1" x14ac:dyDescent="0.3">
      <c r="B160" s="20"/>
      <c r="C160" s="20"/>
      <c r="E160" s="1" t="s">
        <v>84</v>
      </c>
      <c r="F160" s="15">
        <v>10</v>
      </c>
      <c r="G160" s="2" t="s">
        <v>236</v>
      </c>
      <c r="H160" s="7" t="s">
        <v>249</v>
      </c>
      <c r="I160" s="4">
        <v>2589</v>
      </c>
      <c r="J160" s="10"/>
      <c r="K160" s="10"/>
    </row>
    <row r="161" spans="2:11" s="3" customFormat="1" x14ac:dyDescent="0.3">
      <c r="B161" s="20"/>
      <c r="C161" s="20"/>
      <c r="E161" s="1" t="s">
        <v>90</v>
      </c>
      <c r="F161" s="15">
        <v>2</v>
      </c>
      <c r="G161" s="2" t="s">
        <v>235</v>
      </c>
      <c r="H161" s="7" t="s">
        <v>280</v>
      </c>
      <c r="I161" s="4">
        <v>1884</v>
      </c>
      <c r="J161" s="10"/>
      <c r="K161" s="10"/>
    </row>
    <row r="162" spans="2:11" s="3" customFormat="1" x14ac:dyDescent="0.3">
      <c r="B162" s="20"/>
      <c r="C162" s="20"/>
      <c r="E162" s="1" t="s">
        <v>92</v>
      </c>
      <c r="F162" s="15">
        <v>7</v>
      </c>
      <c r="G162" s="2" t="s">
        <v>236</v>
      </c>
      <c r="H162" s="7" t="s">
        <v>259</v>
      </c>
      <c r="I162" s="4">
        <v>1538</v>
      </c>
      <c r="J162" s="10"/>
      <c r="K162" s="10"/>
    </row>
    <row r="163" spans="2:11" s="3" customFormat="1" x14ac:dyDescent="0.3">
      <c r="B163" s="20"/>
      <c r="C163" s="20"/>
      <c r="E163" s="1" t="s">
        <v>93</v>
      </c>
      <c r="F163" s="15">
        <v>3</v>
      </c>
      <c r="G163" s="2" t="s">
        <v>237</v>
      </c>
      <c r="H163" s="7" t="s">
        <v>276</v>
      </c>
      <c r="I163" s="4">
        <v>1156</v>
      </c>
      <c r="J163" s="10"/>
      <c r="K163" s="10"/>
    </row>
    <row r="164" spans="2:11" s="3" customFormat="1" x14ac:dyDescent="0.3">
      <c r="B164" s="20"/>
      <c r="C164" s="20"/>
      <c r="E164" s="1" t="s">
        <v>100</v>
      </c>
      <c r="F164" s="15">
        <v>1</v>
      </c>
      <c r="G164" s="2" t="s">
        <v>236</v>
      </c>
      <c r="H164" s="7" t="s">
        <v>273</v>
      </c>
      <c r="I164" s="4">
        <v>1508</v>
      </c>
      <c r="J164" s="10"/>
      <c r="K164" s="10"/>
    </row>
    <row r="165" spans="2:11" s="3" customFormat="1" x14ac:dyDescent="0.3">
      <c r="B165" s="20"/>
      <c r="C165" s="20"/>
      <c r="E165" s="1" t="s">
        <v>108</v>
      </c>
      <c r="F165" s="15">
        <v>14</v>
      </c>
      <c r="G165" s="2" t="s">
        <v>235</v>
      </c>
      <c r="H165" s="7" t="s">
        <v>266</v>
      </c>
      <c r="I165" s="4">
        <v>2848</v>
      </c>
      <c r="J165" s="10"/>
      <c r="K165" s="10"/>
    </row>
    <row r="166" spans="2:11" s="3" customFormat="1" x14ac:dyDescent="0.3">
      <c r="B166" s="20"/>
      <c r="C166" s="20"/>
      <c r="E166" s="1" t="s">
        <v>109</v>
      </c>
      <c r="F166" s="15">
        <v>10</v>
      </c>
      <c r="G166" s="2" t="s">
        <v>236</v>
      </c>
      <c r="H166" s="7" t="s">
        <v>282</v>
      </c>
      <c r="I166" s="4">
        <v>2756</v>
      </c>
      <c r="J166" s="10"/>
      <c r="K166" s="10"/>
    </row>
    <row r="167" spans="2:11" s="3" customFormat="1" x14ac:dyDescent="0.3">
      <c r="B167" s="20"/>
      <c r="C167" s="20"/>
      <c r="E167" s="1" t="s">
        <v>110</v>
      </c>
      <c r="F167" s="15">
        <v>15</v>
      </c>
      <c r="G167" s="2" t="s">
        <v>237</v>
      </c>
      <c r="H167" s="7" t="s">
        <v>257</v>
      </c>
      <c r="I167" s="4">
        <v>1642</v>
      </c>
      <c r="J167" s="10"/>
      <c r="K167" s="10"/>
    </row>
    <row r="168" spans="2:11" s="3" customFormat="1" x14ac:dyDescent="0.3">
      <c r="B168" s="20"/>
      <c r="C168" s="20"/>
      <c r="E168" s="1" t="s">
        <v>118</v>
      </c>
      <c r="F168" s="15">
        <v>1</v>
      </c>
      <c r="G168" s="2" t="s">
        <v>236</v>
      </c>
      <c r="H168" s="7" t="s">
        <v>264</v>
      </c>
      <c r="I168" s="4">
        <v>2480</v>
      </c>
      <c r="J168" s="10"/>
      <c r="K168" s="10"/>
    </row>
    <row r="169" spans="2:11" s="3" customFormat="1" x14ac:dyDescent="0.3">
      <c r="B169" s="20"/>
      <c r="C169" s="20"/>
      <c r="E169" s="1" t="s">
        <v>127</v>
      </c>
      <c r="F169" s="15">
        <v>9</v>
      </c>
      <c r="G169" s="2" t="s">
        <v>235</v>
      </c>
      <c r="H169" s="7" t="s">
        <v>249</v>
      </c>
      <c r="I169" s="4">
        <v>1959</v>
      </c>
      <c r="J169" s="10"/>
      <c r="K169" s="10"/>
    </row>
    <row r="170" spans="2:11" s="3" customFormat="1" x14ac:dyDescent="0.3">
      <c r="B170" s="20"/>
      <c r="C170" s="20"/>
      <c r="E170" s="1" t="s">
        <v>130</v>
      </c>
      <c r="F170" s="15">
        <v>11</v>
      </c>
      <c r="G170" s="2" t="s">
        <v>237</v>
      </c>
      <c r="H170" s="7" t="s">
        <v>296</v>
      </c>
      <c r="I170" s="4">
        <v>1148</v>
      </c>
      <c r="J170" s="10"/>
      <c r="K170" s="10"/>
    </row>
    <row r="171" spans="2:11" s="3" customFormat="1" x14ac:dyDescent="0.3">
      <c r="B171" s="20"/>
      <c r="C171" s="20"/>
      <c r="E171" s="1" t="s">
        <v>133</v>
      </c>
      <c r="F171" s="15">
        <v>10</v>
      </c>
      <c r="G171" s="2" t="s">
        <v>236</v>
      </c>
      <c r="H171" s="7" t="s">
        <v>309</v>
      </c>
      <c r="I171" s="4">
        <v>1238</v>
      </c>
      <c r="J171" s="10"/>
      <c r="K171" s="10"/>
    </row>
    <row r="172" spans="2:11" s="3" customFormat="1" x14ac:dyDescent="0.3">
      <c r="B172" s="20"/>
      <c r="C172" s="20"/>
      <c r="E172" s="3" t="s">
        <v>141</v>
      </c>
      <c r="F172" s="15">
        <v>8</v>
      </c>
      <c r="G172" s="2" t="s">
        <v>235</v>
      </c>
      <c r="H172" s="7" t="s">
        <v>290</v>
      </c>
      <c r="I172" s="4">
        <v>1340</v>
      </c>
      <c r="J172" s="10"/>
      <c r="K172" s="10"/>
    </row>
    <row r="173" spans="2:11" s="3" customFormat="1" x14ac:dyDescent="0.3">
      <c r="B173" s="20"/>
      <c r="C173" s="20"/>
      <c r="E173" s="3" t="s">
        <v>143</v>
      </c>
      <c r="F173" s="15">
        <v>8</v>
      </c>
      <c r="G173" s="2" t="s">
        <v>236</v>
      </c>
      <c r="H173" s="7" t="s">
        <v>310</v>
      </c>
      <c r="I173" s="4">
        <v>2254</v>
      </c>
      <c r="J173" s="10"/>
      <c r="K173" s="10"/>
    </row>
    <row r="174" spans="2:11" s="3" customFormat="1" x14ac:dyDescent="0.3">
      <c r="B174" s="20"/>
      <c r="C174" s="20"/>
      <c r="E174" s="3" t="s">
        <v>151</v>
      </c>
      <c r="F174" s="15">
        <v>12</v>
      </c>
      <c r="G174" s="2" t="s">
        <v>237</v>
      </c>
      <c r="H174" s="7" t="s">
        <v>278</v>
      </c>
      <c r="I174" s="4">
        <v>2822</v>
      </c>
      <c r="J174" s="10"/>
      <c r="K174" s="10"/>
    </row>
    <row r="175" spans="2:11" s="3" customFormat="1" x14ac:dyDescent="0.3">
      <c r="B175" s="20"/>
      <c r="C175" s="20"/>
      <c r="E175" s="3" t="s">
        <v>159</v>
      </c>
      <c r="F175" s="15">
        <v>6</v>
      </c>
      <c r="G175" s="2" t="s">
        <v>236</v>
      </c>
      <c r="H175" s="7" t="s">
        <v>267</v>
      </c>
      <c r="I175" s="4">
        <v>2463</v>
      </c>
      <c r="J175" s="10"/>
      <c r="K175" s="10"/>
    </row>
    <row r="176" spans="2:11" s="3" customFormat="1" x14ac:dyDescent="0.3">
      <c r="B176" s="20"/>
      <c r="C176" s="20"/>
      <c r="E176" s="3" t="s">
        <v>160</v>
      </c>
      <c r="F176" s="15">
        <v>14</v>
      </c>
      <c r="G176" s="2" t="s">
        <v>235</v>
      </c>
      <c r="H176" s="7" t="s">
        <v>311</v>
      </c>
      <c r="I176" s="4">
        <v>1270</v>
      </c>
      <c r="J176" s="10"/>
      <c r="K176" s="10"/>
    </row>
    <row r="177" spans="2:11" s="3" customFormat="1" x14ac:dyDescent="0.3">
      <c r="B177" s="20"/>
      <c r="C177" s="20"/>
      <c r="E177" s="3" t="s">
        <v>164</v>
      </c>
      <c r="F177" s="15">
        <v>14</v>
      </c>
      <c r="G177" s="2" t="s">
        <v>236</v>
      </c>
      <c r="H177" s="7" t="s">
        <v>247</v>
      </c>
      <c r="I177" s="4">
        <v>1446</v>
      </c>
      <c r="J177" s="10"/>
      <c r="K177" s="10"/>
    </row>
    <row r="178" spans="2:11" s="3" customFormat="1" x14ac:dyDescent="0.3">
      <c r="B178" s="20"/>
      <c r="C178" s="20"/>
      <c r="E178" s="3" t="s">
        <v>165</v>
      </c>
      <c r="F178" s="15">
        <v>15</v>
      </c>
      <c r="G178" s="2" t="s">
        <v>237</v>
      </c>
      <c r="H178" s="7" t="s">
        <v>256</v>
      </c>
      <c r="I178" s="4">
        <v>1960</v>
      </c>
      <c r="J178" s="10"/>
      <c r="K178" s="10"/>
    </row>
    <row r="179" spans="2:11" s="3" customFormat="1" x14ac:dyDescent="0.3">
      <c r="B179" s="20"/>
      <c r="C179" s="20"/>
      <c r="E179" s="3" t="s">
        <v>166</v>
      </c>
      <c r="F179" s="15">
        <v>13</v>
      </c>
      <c r="G179" s="2" t="s">
        <v>236</v>
      </c>
      <c r="H179" s="7" t="s">
        <v>257</v>
      </c>
      <c r="I179" s="4">
        <v>2844</v>
      </c>
      <c r="J179" s="10"/>
      <c r="K179" s="10"/>
    </row>
    <row r="180" spans="2:11" s="3" customFormat="1" x14ac:dyDescent="0.3">
      <c r="B180" s="20"/>
      <c r="C180" s="20"/>
      <c r="E180" s="3" t="s">
        <v>182</v>
      </c>
      <c r="F180" s="15">
        <v>15</v>
      </c>
      <c r="G180" s="2" t="s">
        <v>235</v>
      </c>
      <c r="H180" s="7" t="s">
        <v>258</v>
      </c>
      <c r="I180" s="4">
        <v>1910</v>
      </c>
      <c r="J180" s="10"/>
      <c r="K180" s="10"/>
    </row>
    <row r="181" spans="2:11" s="3" customFormat="1" x14ac:dyDescent="0.3">
      <c r="B181" s="20"/>
      <c r="C181" s="20"/>
      <c r="E181" s="3" t="s">
        <v>186</v>
      </c>
      <c r="F181" s="15">
        <v>12</v>
      </c>
      <c r="G181" s="2" t="s">
        <v>236</v>
      </c>
      <c r="H181" s="7" t="s">
        <v>249</v>
      </c>
      <c r="I181" s="4">
        <v>2196</v>
      </c>
      <c r="J181" s="10"/>
      <c r="K181" s="10"/>
    </row>
    <row r="182" spans="2:11" s="3" customFormat="1" x14ac:dyDescent="0.3">
      <c r="B182" s="20"/>
      <c r="C182" s="20"/>
      <c r="E182" s="3" t="s">
        <v>187</v>
      </c>
      <c r="F182" s="15">
        <v>8</v>
      </c>
      <c r="G182" s="2" t="s">
        <v>237</v>
      </c>
      <c r="H182" s="7" t="s">
        <v>259</v>
      </c>
      <c r="I182" s="4">
        <v>1767</v>
      </c>
      <c r="J182" s="10"/>
      <c r="K182" s="10"/>
    </row>
    <row r="183" spans="2:11" s="3" customFormat="1" x14ac:dyDescent="0.3">
      <c r="B183" s="20"/>
      <c r="C183" s="20"/>
      <c r="E183" s="3" t="s">
        <v>188</v>
      </c>
      <c r="F183" s="15">
        <v>7</v>
      </c>
      <c r="G183" s="2" t="s">
        <v>236</v>
      </c>
      <c r="H183" s="7" t="s">
        <v>260</v>
      </c>
      <c r="I183" s="4">
        <v>2452</v>
      </c>
      <c r="J183" s="10"/>
      <c r="K183" s="10"/>
    </row>
    <row r="184" spans="2:11" s="3" customFormat="1" x14ac:dyDescent="0.3">
      <c r="B184" s="20"/>
      <c r="C184" s="20"/>
      <c r="E184" s="3" t="s">
        <v>192</v>
      </c>
      <c r="F184" s="15">
        <v>1</v>
      </c>
      <c r="G184" s="2" t="s">
        <v>237</v>
      </c>
      <c r="H184" s="7" t="s">
        <v>310</v>
      </c>
      <c r="I184" s="4">
        <v>2820</v>
      </c>
      <c r="J184" s="10"/>
      <c r="K184" s="10"/>
    </row>
    <row r="185" spans="2:11" s="3" customFormat="1" x14ac:dyDescent="0.3">
      <c r="B185" s="20"/>
      <c r="C185" s="20"/>
      <c r="E185" s="3" t="s">
        <v>203</v>
      </c>
      <c r="F185" s="15">
        <v>5</v>
      </c>
      <c r="G185" s="2" t="s">
        <v>236</v>
      </c>
      <c r="H185" s="7" t="s">
        <v>303</v>
      </c>
      <c r="I185" s="4">
        <v>2966</v>
      </c>
      <c r="J185" s="10"/>
      <c r="K185" s="10"/>
    </row>
    <row r="186" spans="2:11" s="3" customFormat="1" x14ac:dyDescent="0.3">
      <c r="B186" s="20"/>
      <c r="C186" s="20"/>
      <c r="E186" s="3" t="s">
        <v>205</v>
      </c>
      <c r="F186" s="15">
        <v>9</v>
      </c>
      <c r="G186" s="2" t="s">
        <v>235</v>
      </c>
      <c r="H186" s="7" t="s">
        <v>300</v>
      </c>
      <c r="I186" s="4">
        <v>2565</v>
      </c>
      <c r="J186" s="10"/>
      <c r="K186" s="10"/>
    </row>
    <row r="187" spans="2:11" s="3" customFormat="1" x14ac:dyDescent="0.3">
      <c r="B187" s="20"/>
      <c r="C187" s="20"/>
      <c r="E187" s="3" t="s">
        <v>209</v>
      </c>
      <c r="F187" s="15">
        <v>2</v>
      </c>
      <c r="G187" s="2" t="s">
        <v>236</v>
      </c>
      <c r="H187" s="7" t="s">
        <v>277</v>
      </c>
      <c r="I187" s="4">
        <v>2296</v>
      </c>
      <c r="J187" s="10"/>
      <c r="K187" s="10"/>
    </row>
    <row r="188" spans="2:11" s="3" customFormat="1" x14ac:dyDescent="0.3">
      <c r="B188" s="20"/>
      <c r="C188" s="20"/>
      <c r="E188" s="3" t="s">
        <v>215</v>
      </c>
      <c r="F188" s="15">
        <v>6</v>
      </c>
      <c r="G188" s="2" t="s">
        <v>237</v>
      </c>
      <c r="H188" s="7" t="s">
        <v>287</v>
      </c>
      <c r="I188" s="4">
        <v>1754</v>
      </c>
      <c r="J188" s="10"/>
      <c r="K188" s="10"/>
    </row>
    <row r="189" spans="2:11" s="3" customFormat="1" x14ac:dyDescent="0.3">
      <c r="B189" s="20"/>
      <c r="C189" s="20"/>
      <c r="E189" s="3" t="s">
        <v>223</v>
      </c>
      <c r="F189" s="15">
        <v>1</v>
      </c>
      <c r="G189" s="2" t="s">
        <v>236</v>
      </c>
      <c r="H189" s="7" t="s">
        <v>263</v>
      </c>
      <c r="I189" s="4">
        <v>2480</v>
      </c>
      <c r="J189" s="10"/>
      <c r="K189" s="10"/>
    </row>
    <row r="190" spans="2:11" s="3" customFormat="1" x14ac:dyDescent="0.3">
      <c r="B190" s="20"/>
      <c r="C190" s="20"/>
      <c r="E190" s="2" t="s">
        <v>1</v>
      </c>
      <c r="F190" s="15">
        <v>8</v>
      </c>
      <c r="G190" s="2" t="s">
        <v>236</v>
      </c>
      <c r="H190" s="7" t="s">
        <v>304</v>
      </c>
      <c r="I190" s="4">
        <v>2910</v>
      </c>
      <c r="J190" s="10"/>
      <c r="K190" s="10"/>
    </row>
    <row r="191" spans="2:11" s="3" customFormat="1" x14ac:dyDescent="0.3">
      <c r="B191" s="20"/>
      <c r="C191" s="20"/>
      <c r="E191" s="2" t="s">
        <v>3</v>
      </c>
      <c r="F191" s="15">
        <v>7</v>
      </c>
      <c r="G191" s="2" t="s">
        <v>237</v>
      </c>
      <c r="H191" s="7" t="s">
        <v>272</v>
      </c>
      <c r="I191" s="4">
        <v>2983</v>
      </c>
      <c r="J191" s="10"/>
      <c r="K191" s="10"/>
    </row>
    <row r="192" spans="2:11" s="3" customFormat="1" x14ac:dyDescent="0.3">
      <c r="B192" s="20"/>
      <c r="C192" s="20"/>
      <c r="E192" s="1" t="s">
        <v>7</v>
      </c>
      <c r="F192" s="15">
        <v>6</v>
      </c>
      <c r="G192" s="2" t="s">
        <v>236</v>
      </c>
      <c r="H192" s="7" t="s">
        <v>300</v>
      </c>
      <c r="I192" s="4">
        <v>1416</v>
      </c>
      <c r="J192" s="10"/>
      <c r="K192" s="10"/>
    </row>
    <row r="193" spans="2:11" s="3" customFormat="1" x14ac:dyDescent="0.3">
      <c r="B193" s="20"/>
      <c r="C193" s="20"/>
      <c r="E193" s="1" t="s">
        <v>11</v>
      </c>
      <c r="F193" s="15">
        <v>5</v>
      </c>
      <c r="G193" s="2" t="s">
        <v>235</v>
      </c>
      <c r="H193" s="7" t="s">
        <v>311</v>
      </c>
      <c r="I193" s="4">
        <v>2483</v>
      </c>
      <c r="J193" s="10"/>
      <c r="K193" s="10"/>
    </row>
    <row r="194" spans="2:11" s="3" customFormat="1" x14ac:dyDescent="0.3">
      <c r="B194" s="20"/>
      <c r="C194" s="20"/>
      <c r="E194" s="2" t="s">
        <v>16</v>
      </c>
      <c r="F194" s="15">
        <v>13</v>
      </c>
      <c r="G194" s="2" t="s">
        <v>236</v>
      </c>
      <c r="H194" s="7" t="s">
        <v>298</v>
      </c>
      <c r="I194" s="4">
        <v>1224</v>
      </c>
      <c r="J194" s="10"/>
      <c r="K194" s="10"/>
    </row>
    <row r="195" spans="2:11" s="3" customFormat="1" x14ac:dyDescent="0.3">
      <c r="B195" s="20"/>
      <c r="C195" s="20"/>
      <c r="E195" s="1" t="s">
        <v>17</v>
      </c>
      <c r="F195" s="15">
        <v>3</v>
      </c>
      <c r="G195" s="2" t="s">
        <v>237</v>
      </c>
      <c r="H195" s="7" t="s">
        <v>271</v>
      </c>
      <c r="I195" s="4">
        <v>1127</v>
      </c>
      <c r="J195" s="10"/>
      <c r="K195" s="10"/>
    </row>
    <row r="196" spans="2:11" s="3" customFormat="1" x14ac:dyDescent="0.3">
      <c r="B196" s="20"/>
      <c r="C196" s="20"/>
      <c r="E196" s="1" t="s">
        <v>18</v>
      </c>
      <c r="F196" s="15">
        <v>15</v>
      </c>
      <c r="G196" s="2" t="s">
        <v>236</v>
      </c>
      <c r="H196" s="7" t="s">
        <v>272</v>
      </c>
      <c r="I196" s="4">
        <v>1423</v>
      </c>
      <c r="J196" s="10"/>
      <c r="K196" s="10"/>
    </row>
    <row r="197" spans="2:11" s="3" customFormat="1" x14ac:dyDescent="0.3">
      <c r="B197" s="20"/>
      <c r="C197" s="20"/>
      <c r="E197" s="1" t="s">
        <v>29</v>
      </c>
      <c r="F197" s="15">
        <v>2</v>
      </c>
      <c r="G197" s="2" t="s">
        <v>235</v>
      </c>
      <c r="H197" s="7" t="s">
        <v>273</v>
      </c>
      <c r="I197" s="4">
        <v>1090</v>
      </c>
      <c r="J197" s="10"/>
      <c r="K197" s="10"/>
    </row>
    <row r="198" spans="2:11" s="3" customFormat="1" x14ac:dyDescent="0.3">
      <c r="B198" s="20"/>
      <c r="C198" s="20"/>
      <c r="E198" s="1" t="s">
        <v>30</v>
      </c>
      <c r="F198" s="15">
        <v>7</v>
      </c>
      <c r="G198" s="2" t="s">
        <v>236</v>
      </c>
      <c r="H198" s="7" t="s">
        <v>268</v>
      </c>
      <c r="I198" s="4">
        <v>2396</v>
      </c>
      <c r="J198" s="10"/>
      <c r="K198" s="10"/>
    </row>
    <row r="199" spans="2:11" s="3" customFormat="1" x14ac:dyDescent="0.3">
      <c r="B199" s="20"/>
      <c r="C199" s="20"/>
      <c r="E199" s="1" t="s">
        <v>35</v>
      </c>
      <c r="F199" s="15">
        <v>2</v>
      </c>
      <c r="G199" s="2" t="s">
        <v>237</v>
      </c>
      <c r="H199" s="7" t="s">
        <v>274</v>
      </c>
      <c r="I199" s="4">
        <v>1595</v>
      </c>
      <c r="J199" s="10"/>
      <c r="K199" s="10"/>
    </row>
    <row r="200" spans="2:11" s="3" customFormat="1" x14ac:dyDescent="0.3">
      <c r="B200" s="20"/>
      <c r="C200" s="20"/>
      <c r="E200" s="1" t="s">
        <v>40</v>
      </c>
      <c r="F200" s="15">
        <v>7</v>
      </c>
      <c r="G200" s="2" t="s">
        <v>236</v>
      </c>
      <c r="H200" s="7" t="s">
        <v>298</v>
      </c>
      <c r="I200" s="4">
        <v>1674</v>
      </c>
      <c r="J200" s="10"/>
      <c r="K200" s="10"/>
    </row>
    <row r="201" spans="2:11" s="3" customFormat="1" x14ac:dyDescent="0.3">
      <c r="B201" s="20"/>
      <c r="C201" s="20"/>
      <c r="E201" s="1" t="s">
        <v>44</v>
      </c>
      <c r="F201" s="15">
        <v>8</v>
      </c>
      <c r="G201" s="2" t="s">
        <v>235</v>
      </c>
      <c r="H201" s="7" t="s">
        <v>306</v>
      </c>
      <c r="I201" s="4">
        <v>1038</v>
      </c>
      <c r="J201" s="10"/>
      <c r="K201" s="10"/>
    </row>
    <row r="202" spans="2:11" s="3" customFormat="1" x14ac:dyDescent="0.3">
      <c r="B202" s="20"/>
      <c r="C202" s="20"/>
      <c r="E202" s="1" t="s">
        <v>45</v>
      </c>
      <c r="F202" s="15">
        <v>1</v>
      </c>
      <c r="G202" s="2" t="s">
        <v>236</v>
      </c>
      <c r="H202" s="7" t="s">
        <v>258</v>
      </c>
      <c r="I202" s="4">
        <v>1107</v>
      </c>
      <c r="J202" s="10"/>
      <c r="K202" s="10"/>
    </row>
    <row r="203" spans="2:11" s="3" customFormat="1" x14ac:dyDescent="0.3">
      <c r="B203" s="20"/>
      <c r="C203" s="20"/>
      <c r="E203" s="1" t="s">
        <v>61</v>
      </c>
      <c r="F203" s="15">
        <v>11</v>
      </c>
      <c r="G203" s="2" t="s">
        <v>236</v>
      </c>
      <c r="H203" s="7" t="s">
        <v>279</v>
      </c>
      <c r="I203" s="4">
        <v>2773</v>
      </c>
      <c r="J203" s="10"/>
      <c r="K203" s="10"/>
    </row>
    <row r="204" spans="2:11" s="3" customFormat="1" x14ac:dyDescent="0.3">
      <c r="B204" s="20"/>
      <c r="C204" s="20"/>
      <c r="E204" s="1" t="s">
        <v>63</v>
      </c>
      <c r="F204" s="15">
        <v>6</v>
      </c>
      <c r="G204" s="2" t="s">
        <v>235</v>
      </c>
      <c r="H204" s="7" t="s">
        <v>249</v>
      </c>
      <c r="I204" s="4">
        <v>2945</v>
      </c>
      <c r="J204" s="10"/>
      <c r="K204" s="10"/>
    </row>
    <row r="205" spans="2:11" s="3" customFormat="1" x14ac:dyDescent="0.3">
      <c r="B205" s="20"/>
      <c r="C205" s="20"/>
      <c r="E205" s="1" t="s">
        <v>68</v>
      </c>
      <c r="F205" s="15">
        <v>4</v>
      </c>
      <c r="G205" s="2" t="s">
        <v>236</v>
      </c>
      <c r="H205" s="7" t="s">
        <v>265</v>
      </c>
      <c r="I205" s="4">
        <v>1971</v>
      </c>
      <c r="J205" s="10"/>
      <c r="K205" s="10"/>
    </row>
    <row r="206" spans="2:11" s="3" customFormat="1" x14ac:dyDescent="0.3">
      <c r="B206" s="20"/>
      <c r="C206" s="20"/>
      <c r="E206" s="1" t="s">
        <v>75</v>
      </c>
      <c r="F206" s="15">
        <v>6</v>
      </c>
      <c r="G206" s="2" t="s">
        <v>237</v>
      </c>
      <c r="H206" s="7" t="s">
        <v>266</v>
      </c>
      <c r="I206" s="4">
        <v>1376</v>
      </c>
      <c r="J206" s="10"/>
      <c r="K206" s="10"/>
    </row>
    <row r="207" spans="2:11" s="3" customFormat="1" x14ac:dyDescent="0.3">
      <c r="B207" s="20"/>
      <c r="C207" s="20"/>
      <c r="E207" s="1" t="s">
        <v>77</v>
      </c>
      <c r="F207" s="15">
        <v>14</v>
      </c>
      <c r="G207" s="2" t="s">
        <v>236</v>
      </c>
      <c r="H207" s="7" t="s">
        <v>247</v>
      </c>
      <c r="I207" s="4">
        <v>1373</v>
      </c>
      <c r="J207" s="10"/>
      <c r="K207" s="10"/>
    </row>
    <row r="208" spans="2:11" s="3" customFormat="1" x14ac:dyDescent="0.3">
      <c r="B208" s="20"/>
      <c r="C208" s="20"/>
      <c r="E208" s="1" t="s">
        <v>82</v>
      </c>
      <c r="F208" s="15">
        <v>11</v>
      </c>
      <c r="G208" s="2" t="s">
        <v>235</v>
      </c>
      <c r="H208" s="7" t="s">
        <v>269</v>
      </c>
      <c r="I208" s="4">
        <v>1825</v>
      </c>
      <c r="J208" s="10"/>
      <c r="K208" s="10"/>
    </row>
    <row r="209" spans="2:11" s="3" customFormat="1" x14ac:dyDescent="0.3">
      <c r="B209" s="20"/>
      <c r="C209" s="20"/>
      <c r="E209" s="1" t="s">
        <v>85</v>
      </c>
      <c r="F209" s="15">
        <v>7</v>
      </c>
      <c r="G209" s="2" t="s">
        <v>236</v>
      </c>
      <c r="H209" s="7" t="s">
        <v>267</v>
      </c>
      <c r="I209" s="4">
        <v>1552</v>
      </c>
      <c r="J209" s="10"/>
      <c r="K209" s="10"/>
    </row>
    <row r="210" spans="2:11" s="3" customFormat="1" x14ac:dyDescent="0.3">
      <c r="B210" s="20"/>
      <c r="C210" s="20"/>
      <c r="E210" s="1" t="s">
        <v>87</v>
      </c>
      <c r="F210" s="15">
        <v>5</v>
      </c>
      <c r="G210" s="2" t="s">
        <v>237</v>
      </c>
      <c r="H210" s="7" t="s">
        <v>272</v>
      </c>
      <c r="I210" s="4">
        <v>1129</v>
      </c>
      <c r="J210" s="10"/>
      <c r="K210" s="10"/>
    </row>
    <row r="211" spans="2:11" s="3" customFormat="1" x14ac:dyDescent="0.3">
      <c r="B211" s="20"/>
      <c r="C211" s="20"/>
      <c r="E211" s="1" t="s">
        <v>91</v>
      </c>
      <c r="F211" s="15">
        <v>5</v>
      </c>
      <c r="G211" s="2" t="s">
        <v>236</v>
      </c>
      <c r="H211" s="7" t="s">
        <v>306</v>
      </c>
      <c r="I211" s="4">
        <v>2212</v>
      </c>
      <c r="J211" s="10"/>
      <c r="K211" s="10"/>
    </row>
    <row r="212" spans="2:11" s="3" customFormat="1" x14ac:dyDescent="0.3">
      <c r="B212" s="20"/>
      <c r="C212" s="20"/>
      <c r="E212" s="1" t="s">
        <v>95</v>
      </c>
      <c r="F212" s="15">
        <v>14</v>
      </c>
      <c r="G212" s="2" t="s">
        <v>235</v>
      </c>
      <c r="H212" s="7" t="s">
        <v>265</v>
      </c>
      <c r="I212" s="4">
        <v>2258</v>
      </c>
      <c r="J212" s="10"/>
      <c r="K212" s="10"/>
    </row>
    <row r="213" spans="2:11" s="3" customFormat="1" x14ac:dyDescent="0.3">
      <c r="B213" s="20"/>
      <c r="C213" s="20"/>
      <c r="E213" s="1" t="s">
        <v>102</v>
      </c>
      <c r="F213" s="15">
        <v>4</v>
      </c>
      <c r="G213" s="2" t="s">
        <v>236</v>
      </c>
      <c r="H213" s="7" t="s">
        <v>266</v>
      </c>
      <c r="I213" s="4">
        <v>1287</v>
      </c>
      <c r="J213" s="10"/>
      <c r="K213" s="10"/>
    </row>
    <row r="214" spans="2:11" s="3" customFormat="1" x14ac:dyDescent="0.3">
      <c r="B214" s="20"/>
      <c r="C214" s="20"/>
      <c r="E214" s="1" t="s">
        <v>104</v>
      </c>
      <c r="F214" s="15">
        <v>3</v>
      </c>
      <c r="G214" s="2" t="s">
        <v>236</v>
      </c>
      <c r="H214" s="7" t="s">
        <v>264</v>
      </c>
      <c r="I214" s="4">
        <v>2111</v>
      </c>
      <c r="J214" s="10"/>
      <c r="K214" s="10"/>
    </row>
    <row r="215" spans="2:11" s="3" customFormat="1" x14ac:dyDescent="0.3">
      <c r="B215" s="20"/>
      <c r="C215" s="20"/>
      <c r="E215" s="1" t="s">
        <v>114</v>
      </c>
      <c r="F215" s="15">
        <v>14</v>
      </c>
      <c r="G215" s="2" t="s">
        <v>235</v>
      </c>
      <c r="H215" s="7" t="s">
        <v>304</v>
      </c>
      <c r="I215" s="4">
        <v>2493</v>
      </c>
      <c r="J215" s="10"/>
      <c r="K215" s="10"/>
    </row>
    <row r="216" spans="2:11" s="3" customFormat="1" x14ac:dyDescent="0.3">
      <c r="B216" s="20"/>
      <c r="C216" s="20"/>
      <c r="E216" s="1" t="s">
        <v>115</v>
      </c>
      <c r="F216" s="15">
        <v>6</v>
      </c>
      <c r="G216" s="2" t="s">
        <v>236</v>
      </c>
      <c r="H216" s="7" t="s">
        <v>268</v>
      </c>
      <c r="I216" s="4">
        <v>2476</v>
      </c>
      <c r="J216" s="10"/>
      <c r="K216" s="10"/>
    </row>
    <row r="217" spans="2:11" s="3" customFormat="1" x14ac:dyDescent="0.3">
      <c r="B217" s="20"/>
      <c r="C217" s="20"/>
      <c r="E217" s="1" t="s">
        <v>119</v>
      </c>
      <c r="F217" s="15">
        <v>15</v>
      </c>
      <c r="G217" s="2" t="s">
        <v>237</v>
      </c>
      <c r="H217" s="7" t="s">
        <v>257</v>
      </c>
      <c r="I217" s="4">
        <v>2160</v>
      </c>
      <c r="J217" s="10"/>
      <c r="K217" s="10"/>
    </row>
    <row r="218" spans="2:11" s="3" customFormat="1" x14ac:dyDescent="0.3">
      <c r="B218" s="20"/>
      <c r="C218" s="20"/>
      <c r="E218" s="1" t="s">
        <v>121</v>
      </c>
      <c r="F218" s="15">
        <v>15</v>
      </c>
      <c r="G218" s="2" t="s">
        <v>236</v>
      </c>
      <c r="H218" s="7" t="s">
        <v>263</v>
      </c>
      <c r="I218" s="4">
        <v>1952</v>
      </c>
      <c r="J218" s="10"/>
      <c r="K218" s="10"/>
    </row>
    <row r="219" spans="2:11" s="3" customFormat="1" x14ac:dyDescent="0.3">
      <c r="B219" s="20"/>
      <c r="C219" s="20"/>
      <c r="E219" s="1" t="s">
        <v>126</v>
      </c>
      <c r="F219" s="15">
        <v>1</v>
      </c>
      <c r="G219" s="2" t="s">
        <v>235</v>
      </c>
      <c r="H219" s="7" t="s">
        <v>263</v>
      </c>
      <c r="I219" s="4">
        <v>1938</v>
      </c>
      <c r="J219" s="10"/>
      <c r="K219" s="10"/>
    </row>
    <row r="220" spans="2:11" s="3" customFormat="1" x14ac:dyDescent="0.3">
      <c r="B220" s="20"/>
      <c r="C220" s="20"/>
      <c r="E220" s="1" t="s">
        <v>129</v>
      </c>
      <c r="F220" s="15">
        <v>12</v>
      </c>
      <c r="G220" s="2" t="s">
        <v>236</v>
      </c>
      <c r="H220" s="7" t="s">
        <v>280</v>
      </c>
      <c r="I220" s="4">
        <v>1382</v>
      </c>
      <c r="J220" s="10"/>
      <c r="K220" s="10"/>
    </row>
    <row r="221" spans="2:11" s="3" customFormat="1" x14ac:dyDescent="0.3">
      <c r="B221" s="20"/>
      <c r="C221" s="20"/>
      <c r="E221" s="3" t="s">
        <v>140</v>
      </c>
      <c r="F221" s="15">
        <v>12</v>
      </c>
      <c r="G221" s="2" t="s">
        <v>237</v>
      </c>
      <c r="H221" s="7" t="s">
        <v>259</v>
      </c>
      <c r="I221" s="4">
        <v>1211</v>
      </c>
      <c r="J221" s="10"/>
      <c r="K221" s="10"/>
    </row>
    <row r="222" spans="2:11" s="3" customFormat="1" x14ac:dyDescent="0.3">
      <c r="B222" s="20"/>
      <c r="C222" s="20"/>
      <c r="E222" s="3" t="s">
        <v>146</v>
      </c>
      <c r="F222" s="15">
        <v>13</v>
      </c>
      <c r="G222" s="2" t="s">
        <v>236</v>
      </c>
      <c r="H222" s="7" t="s">
        <v>276</v>
      </c>
      <c r="I222" s="4">
        <v>2345</v>
      </c>
      <c r="J222" s="10"/>
      <c r="K222" s="10"/>
    </row>
    <row r="223" spans="2:11" s="3" customFormat="1" x14ac:dyDescent="0.3">
      <c r="B223" s="20"/>
      <c r="C223" s="20"/>
      <c r="E223" s="3" t="s">
        <v>158</v>
      </c>
      <c r="F223" s="15">
        <v>5</v>
      </c>
      <c r="G223" s="2" t="s">
        <v>236</v>
      </c>
      <c r="H223" s="7" t="s">
        <v>310</v>
      </c>
      <c r="I223" s="4">
        <v>2224</v>
      </c>
      <c r="J223" s="10"/>
      <c r="K223" s="10"/>
    </row>
    <row r="224" spans="2:11" s="3" customFormat="1" x14ac:dyDescent="0.3">
      <c r="B224" s="20"/>
      <c r="C224" s="20"/>
      <c r="E224" s="3" t="s">
        <v>161</v>
      </c>
      <c r="F224" s="15">
        <v>2</v>
      </c>
      <c r="G224" s="2" t="s">
        <v>237</v>
      </c>
      <c r="H224" s="7" t="s">
        <v>307</v>
      </c>
      <c r="I224" s="4">
        <v>1878</v>
      </c>
      <c r="J224" s="10"/>
      <c r="K224" s="10"/>
    </row>
    <row r="225" spans="1:11" s="3" customFormat="1" x14ac:dyDescent="0.3">
      <c r="B225" s="20"/>
      <c r="C225" s="20"/>
      <c r="E225" s="3" t="s">
        <v>167</v>
      </c>
      <c r="F225" s="15">
        <v>3</v>
      </c>
      <c r="G225" s="2" t="s">
        <v>236</v>
      </c>
      <c r="H225" s="7" t="s">
        <v>283</v>
      </c>
      <c r="I225" s="4">
        <v>2519</v>
      </c>
      <c r="J225" s="10"/>
      <c r="K225" s="10"/>
    </row>
    <row r="226" spans="1:11" s="3" customFormat="1" x14ac:dyDescent="0.3">
      <c r="B226" s="20"/>
      <c r="C226" s="20"/>
      <c r="E226" s="3" t="s">
        <v>168</v>
      </c>
      <c r="F226" s="15">
        <v>4</v>
      </c>
      <c r="G226" s="2" t="s">
        <v>235</v>
      </c>
      <c r="H226" s="7" t="s">
        <v>249</v>
      </c>
      <c r="I226" s="4">
        <v>2705</v>
      </c>
      <c r="J226" s="10"/>
      <c r="K226" s="10"/>
    </row>
    <row r="227" spans="1:11" s="3" customFormat="1" x14ac:dyDescent="0.3">
      <c r="B227" s="20"/>
      <c r="C227" s="20"/>
      <c r="E227" s="3" t="s">
        <v>185</v>
      </c>
      <c r="F227" s="15">
        <v>4</v>
      </c>
      <c r="G227" s="2" t="s">
        <v>236</v>
      </c>
      <c r="H227" s="7" t="s">
        <v>265</v>
      </c>
      <c r="I227" s="4">
        <v>2399</v>
      </c>
      <c r="J227" s="10"/>
      <c r="K227" s="10"/>
    </row>
    <row r="228" spans="1:11" s="3" customFormat="1" x14ac:dyDescent="0.3">
      <c r="B228" s="20"/>
      <c r="C228" s="20"/>
      <c r="E228" s="3" t="s">
        <v>194</v>
      </c>
      <c r="F228" s="15">
        <v>2</v>
      </c>
      <c r="G228" s="2" t="s">
        <v>237</v>
      </c>
      <c r="H228" s="7" t="s">
        <v>275</v>
      </c>
      <c r="I228" s="4">
        <v>2865</v>
      </c>
      <c r="J228" s="10"/>
      <c r="K228" s="10"/>
    </row>
    <row r="229" spans="1:11" s="3" customFormat="1" x14ac:dyDescent="0.3">
      <c r="B229" s="20"/>
      <c r="C229" s="20"/>
      <c r="E229" s="3" t="s">
        <v>195</v>
      </c>
      <c r="F229" s="15">
        <v>2</v>
      </c>
      <c r="G229" s="2" t="s">
        <v>236</v>
      </c>
      <c r="H229" s="7" t="s">
        <v>259</v>
      </c>
      <c r="I229" s="4">
        <v>1523</v>
      </c>
      <c r="J229" s="10"/>
      <c r="K229" s="10"/>
    </row>
    <row r="230" spans="1:11" x14ac:dyDescent="0.3">
      <c r="A230" s="3"/>
      <c r="E230" s="3" t="s">
        <v>201</v>
      </c>
      <c r="F230" s="15">
        <v>1</v>
      </c>
      <c r="G230" s="2" t="s">
        <v>235</v>
      </c>
      <c r="H230" s="7" t="s">
        <v>281</v>
      </c>
      <c r="I230" s="4">
        <v>2985</v>
      </c>
    </row>
    <row r="231" spans="1:11" x14ac:dyDescent="0.3">
      <c r="E231" s="3" t="s">
        <v>204</v>
      </c>
      <c r="F231" s="15">
        <v>15</v>
      </c>
      <c r="G231" s="2" t="s">
        <v>236</v>
      </c>
      <c r="H231" s="7" t="s">
        <v>300</v>
      </c>
      <c r="I231" s="4">
        <v>1303</v>
      </c>
    </row>
    <row r="232" spans="1:11" x14ac:dyDescent="0.3">
      <c r="E232" s="3" t="s">
        <v>216</v>
      </c>
      <c r="F232" s="15">
        <v>1</v>
      </c>
      <c r="G232" s="2" t="s">
        <v>236</v>
      </c>
      <c r="H232" s="7" t="s">
        <v>257</v>
      </c>
      <c r="I232" s="4">
        <v>2816</v>
      </c>
    </row>
    <row r="233" spans="1:11" x14ac:dyDescent="0.3">
      <c r="E233" s="1" t="s">
        <v>231</v>
      </c>
      <c r="F233" s="15">
        <v>2</v>
      </c>
      <c r="G233" s="2" t="s">
        <v>237</v>
      </c>
      <c r="H233" s="7" t="s">
        <v>247</v>
      </c>
      <c r="I233" s="4">
        <v>2409</v>
      </c>
    </row>
  </sheetData>
  <autoFilter ref="E1:I233" xr:uid="{00000000-0009-0000-0000-000000000000}"/>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D1074-19C1-4AD3-BDC3-7B3FE1F63CE5}">
  <sheetPr filterMode="1">
    <pageSetUpPr autoPageBreaks="0"/>
  </sheetPr>
  <dimension ref="A1:I247"/>
  <sheetViews>
    <sheetView showGridLines="0" tabSelected="1" zoomScale="130" zoomScaleNormal="130" zoomScaleSheetLayoutView="100" zoomScalePageLayoutView="115" workbookViewId="0">
      <selection activeCell="C13" sqref="C13"/>
    </sheetView>
  </sheetViews>
  <sheetFormatPr defaultColWidth="19.85546875" defaultRowHeight="16.5" x14ac:dyDescent="0.3"/>
  <cols>
    <col min="1" max="1" width="27.5703125" style="1" bestFit="1" customWidth="1"/>
    <col min="2" max="2" width="17.42578125" style="39" customWidth="1"/>
    <col min="3" max="3" width="15" style="24" bestFit="1" customWidth="1"/>
    <col min="4" max="4" width="19.42578125" style="1" bestFit="1" customWidth="1"/>
    <col min="5" max="5" width="30.5703125" style="8" bestFit="1" customWidth="1"/>
    <col min="6" max="6" width="14.28515625" style="4" bestFit="1" customWidth="1"/>
    <col min="7" max="7" width="10.5703125" style="4" customWidth="1"/>
    <col min="8" max="8" width="24" style="1" bestFit="1" customWidth="1"/>
    <col min="9" max="9" width="11.5703125" style="25" bestFit="1" customWidth="1"/>
    <col min="10" max="10" width="2.42578125" style="1" customWidth="1"/>
    <col min="11" max="12" width="19.85546875" style="1"/>
    <col min="13" max="13" width="2.42578125" style="1" customWidth="1"/>
    <col min="14" max="16384" width="19.85546875" style="1"/>
  </cols>
  <sheetData>
    <row r="1" spans="1:9" s="45" customFormat="1" ht="33" x14ac:dyDescent="0.25">
      <c r="A1" s="41" t="s">
        <v>0</v>
      </c>
      <c r="B1" s="40" t="s">
        <v>323</v>
      </c>
      <c r="C1" s="41" t="s">
        <v>319</v>
      </c>
      <c r="D1" s="41" t="s">
        <v>234</v>
      </c>
      <c r="E1" s="42" t="s">
        <v>239</v>
      </c>
      <c r="F1" s="43" t="s">
        <v>238</v>
      </c>
      <c r="G1" s="44"/>
      <c r="I1" s="46"/>
    </row>
    <row r="2" spans="1:9" hidden="1" x14ac:dyDescent="0.3">
      <c r="A2" s="2" t="s">
        <v>2</v>
      </c>
      <c r="B2" s="38">
        <v>9</v>
      </c>
      <c r="C2" s="23" t="s">
        <v>320</v>
      </c>
      <c r="D2" s="2" t="s">
        <v>235</v>
      </c>
      <c r="E2" s="7" t="s">
        <v>246</v>
      </c>
      <c r="F2" s="4">
        <v>2764</v>
      </c>
    </row>
    <row r="3" spans="1:9" hidden="1" x14ac:dyDescent="0.3">
      <c r="A3" s="1" t="s">
        <v>6</v>
      </c>
      <c r="B3" s="38">
        <v>2</v>
      </c>
      <c r="C3" s="23" t="s">
        <v>321</v>
      </c>
      <c r="D3" s="2" t="s">
        <v>236</v>
      </c>
      <c r="E3" s="7" t="s">
        <v>314</v>
      </c>
      <c r="F3" s="4">
        <v>2581</v>
      </c>
    </row>
    <row r="4" spans="1:9" hidden="1" x14ac:dyDescent="0.3">
      <c r="A4" s="1" t="s">
        <v>8</v>
      </c>
      <c r="B4" s="38">
        <v>4</v>
      </c>
      <c r="C4" s="23" t="s">
        <v>322</v>
      </c>
      <c r="D4" s="2" t="s">
        <v>237</v>
      </c>
      <c r="E4" s="7" t="s">
        <v>247</v>
      </c>
      <c r="F4" s="4">
        <v>1463</v>
      </c>
    </row>
    <row r="5" spans="1:9" hidden="1" x14ac:dyDescent="0.3">
      <c r="A5" s="2" t="s">
        <v>9</v>
      </c>
      <c r="B5" s="38">
        <v>2</v>
      </c>
      <c r="C5" s="23" t="s">
        <v>322</v>
      </c>
      <c r="D5" s="2" t="s">
        <v>236</v>
      </c>
      <c r="E5" s="7" t="s">
        <v>249</v>
      </c>
      <c r="F5" s="4">
        <v>2619</v>
      </c>
    </row>
    <row r="6" spans="1:9" hidden="1" x14ac:dyDescent="0.3">
      <c r="A6" s="2" t="s">
        <v>15</v>
      </c>
      <c r="B6" s="38">
        <v>1</v>
      </c>
      <c r="C6" s="23" t="s">
        <v>322</v>
      </c>
      <c r="D6" s="2" t="s">
        <v>237</v>
      </c>
      <c r="E6" s="7" t="s">
        <v>250</v>
      </c>
      <c r="F6" s="4">
        <v>2382</v>
      </c>
    </row>
    <row r="7" spans="1:9" hidden="1" x14ac:dyDescent="0.3">
      <c r="A7" s="1" t="s">
        <v>32</v>
      </c>
      <c r="B7" s="38">
        <v>4</v>
      </c>
      <c r="C7" s="23" t="s">
        <v>321</v>
      </c>
      <c r="D7" s="2" t="s">
        <v>236</v>
      </c>
      <c r="E7" s="7" t="s">
        <v>312</v>
      </c>
      <c r="F7" s="4">
        <v>13921</v>
      </c>
    </row>
    <row r="8" spans="1:9" hidden="1" x14ac:dyDescent="0.3">
      <c r="A8" s="1" t="s">
        <v>39</v>
      </c>
      <c r="B8" s="38">
        <v>10</v>
      </c>
      <c r="C8" s="23" t="s">
        <v>321</v>
      </c>
      <c r="D8" s="2" t="s">
        <v>235</v>
      </c>
      <c r="E8" s="7" t="s">
        <v>252</v>
      </c>
      <c r="F8" s="4">
        <v>1957</v>
      </c>
    </row>
    <row r="9" spans="1:9" hidden="1" x14ac:dyDescent="0.3">
      <c r="A9" s="1" t="s">
        <v>47</v>
      </c>
      <c r="B9" s="38">
        <v>3</v>
      </c>
      <c r="C9" s="23" t="s">
        <v>320</v>
      </c>
      <c r="D9" s="2" t="s">
        <v>236</v>
      </c>
      <c r="E9" s="7" t="s">
        <v>253</v>
      </c>
      <c r="F9" s="4">
        <v>2341</v>
      </c>
    </row>
    <row r="10" spans="1:9" x14ac:dyDescent="0.3">
      <c r="A10" s="1" t="s">
        <v>48</v>
      </c>
      <c r="B10" s="38">
        <v>6</v>
      </c>
      <c r="C10" s="23" t="s">
        <v>320</v>
      </c>
      <c r="D10" s="2" t="s">
        <v>237</v>
      </c>
      <c r="E10" s="7" t="s">
        <v>254</v>
      </c>
      <c r="F10" s="4">
        <v>1049</v>
      </c>
    </row>
    <row r="11" spans="1:9" hidden="1" x14ac:dyDescent="0.3">
      <c r="A11" s="1" t="s">
        <v>49</v>
      </c>
      <c r="B11" s="38">
        <v>7</v>
      </c>
      <c r="C11" s="23" t="s">
        <v>320</v>
      </c>
      <c r="D11" s="2" t="s">
        <v>235</v>
      </c>
      <c r="E11" s="7" t="s">
        <v>261</v>
      </c>
      <c r="F11" s="4">
        <v>2805</v>
      </c>
    </row>
    <row r="12" spans="1:9" hidden="1" x14ac:dyDescent="0.3">
      <c r="A12" s="1" t="s">
        <v>50</v>
      </c>
      <c r="B12" s="38">
        <v>4</v>
      </c>
      <c r="C12" s="23" t="s">
        <v>320</v>
      </c>
      <c r="D12" s="2" t="s">
        <v>236</v>
      </c>
      <c r="E12" s="7" t="s">
        <v>256</v>
      </c>
      <c r="F12" s="4">
        <v>2333</v>
      </c>
    </row>
    <row r="13" spans="1:9" x14ac:dyDescent="0.3">
      <c r="A13" s="1" t="s">
        <v>55</v>
      </c>
      <c r="B13" s="38">
        <v>7</v>
      </c>
      <c r="C13" s="23" t="s">
        <v>322</v>
      </c>
      <c r="D13" s="2" t="s">
        <v>237</v>
      </c>
      <c r="E13" s="7" t="s">
        <v>257</v>
      </c>
      <c r="F13" s="4">
        <v>1189</v>
      </c>
    </row>
    <row r="14" spans="1:9" hidden="1" x14ac:dyDescent="0.3">
      <c r="A14" s="1" t="s">
        <v>58</v>
      </c>
      <c r="B14" s="38">
        <v>7</v>
      </c>
      <c r="C14" s="23" t="s">
        <v>321</v>
      </c>
      <c r="D14" s="2" t="s">
        <v>236</v>
      </c>
      <c r="E14" s="7" t="s">
        <v>258</v>
      </c>
      <c r="F14" s="4">
        <v>1553</v>
      </c>
    </row>
    <row r="15" spans="1:9" hidden="1" x14ac:dyDescent="0.3">
      <c r="A15" s="1" t="s">
        <v>67</v>
      </c>
      <c r="B15" s="38">
        <v>3</v>
      </c>
      <c r="C15" s="23" t="s">
        <v>320</v>
      </c>
      <c r="D15" s="2" t="s">
        <v>235</v>
      </c>
      <c r="E15" s="7" t="s">
        <v>249</v>
      </c>
      <c r="F15" s="4">
        <v>2606</v>
      </c>
    </row>
    <row r="16" spans="1:9" hidden="1" x14ac:dyDescent="0.3">
      <c r="A16" s="1" t="s">
        <v>70</v>
      </c>
      <c r="B16" s="38">
        <v>1</v>
      </c>
      <c r="C16" s="23" t="s">
        <v>320</v>
      </c>
      <c r="D16" s="2" t="s">
        <v>236</v>
      </c>
      <c r="E16" s="7" t="s">
        <v>255</v>
      </c>
      <c r="F16" s="4">
        <v>1329</v>
      </c>
    </row>
    <row r="17" spans="1:6" x14ac:dyDescent="0.3">
      <c r="A17" s="1" t="s">
        <v>73</v>
      </c>
      <c r="B17" s="38">
        <v>6</v>
      </c>
      <c r="C17" s="23" t="s">
        <v>320</v>
      </c>
      <c r="D17" s="2" t="s">
        <v>237</v>
      </c>
      <c r="E17" s="7" t="s">
        <v>260</v>
      </c>
      <c r="F17" s="4">
        <v>1345</v>
      </c>
    </row>
    <row r="18" spans="1:6" hidden="1" x14ac:dyDescent="0.3">
      <c r="A18" s="1" t="s">
        <v>89</v>
      </c>
      <c r="B18" s="38">
        <v>6</v>
      </c>
      <c r="C18" s="23" t="s">
        <v>321</v>
      </c>
      <c r="D18" s="2" t="s">
        <v>236</v>
      </c>
      <c r="E18" s="7" t="s">
        <v>262</v>
      </c>
      <c r="F18" s="4">
        <v>1690</v>
      </c>
    </row>
    <row r="19" spans="1:6" hidden="1" x14ac:dyDescent="0.3">
      <c r="A19" s="1" t="s">
        <v>101</v>
      </c>
      <c r="B19" s="38">
        <v>10</v>
      </c>
      <c r="C19" s="23" t="s">
        <v>321</v>
      </c>
      <c r="D19" s="2" t="s">
        <v>237</v>
      </c>
      <c r="E19" s="7" t="s">
        <v>263</v>
      </c>
      <c r="F19" s="4">
        <v>2607</v>
      </c>
    </row>
    <row r="20" spans="1:6" hidden="1" x14ac:dyDescent="0.3">
      <c r="A20" s="1" t="s">
        <v>103</v>
      </c>
      <c r="B20" s="38">
        <v>9</v>
      </c>
      <c r="C20" s="23" t="s">
        <v>320</v>
      </c>
      <c r="D20" s="2" t="s">
        <v>236</v>
      </c>
      <c r="E20" s="7" t="s">
        <v>249</v>
      </c>
      <c r="F20" s="4">
        <v>1463</v>
      </c>
    </row>
    <row r="21" spans="1:6" hidden="1" x14ac:dyDescent="0.3">
      <c r="A21" s="1" t="s">
        <v>105</v>
      </c>
      <c r="B21" s="38">
        <v>10</v>
      </c>
      <c r="C21" s="23" t="s">
        <v>321</v>
      </c>
      <c r="D21" s="2" t="s">
        <v>235</v>
      </c>
      <c r="E21" s="7" t="s">
        <v>264</v>
      </c>
      <c r="F21" s="4">
        <v>1656</v>
      </c>
    </row>
    <row r="22" spans="1:6" hidden="1" x14ac:dyDescent="0.3">
      <c r="A22" s="1" t="s">
        <v>106</v>
      </c>
      <c r="B22" s="38">
        <v>8</v>
      </c>
      <c r="C22" s="23" t="s">
        <v>320</v>
      </c>
      <c r="D22" s="2" t="s">
        <v>236</v>
      </c>
      <c r="E22" s="7" t="s">
        <v>249</v>
      </c>
      <c r="F22" s="4">
        <v>2704</v>
      </c>
    </row>
    <row r="23" spans="1:6" hidden="1" x14ac:dyDescent="0.3">
      <c r="A23" s="1" t="s">
        <v>120</v>
      </c>
      <c r="B23" s="38">
        <v>3</v>
      </c>
      <c r="C23" s="23" t="s">
        <v>322</v>
      </c>
      <c r="D23" s="2" t="s">
        <v>237</v>
      </c>
      <c r="E23" s="7" t="s">
        <v>318</v>
      </c>
      <c r="F23" s="4">
        <v>2625</v>
      </c>
    </row>
    <row r="24" spans="1:6" hidden="1" x14ac:dyDescent="0.3">
      <c r="A24" s="1" t="s">
        <v>124</v>
      </c>
      <c r="B24" s="38">
        <v>5</v>
      </c>
      <c r="C24" s="23" t="s">
        <v>322</v>
      </c>
      <c r="D24" s="2" t="s">
        <v>236</v>
      </c>
      <c r="E24" s="7" t="s">
        <v>266</v>
      </c>
      <c r="F24" s="4">
        <v>1947</v>
      </c>
    </row>
    <row r="25" spans="1:6" hidden="1" x14ac:dyDescent="0.3">
      <c r="A25" s="1" t="s">
        <v>125</v>
      </c>
      <c r="B25" s="38">
        <v>5</v>
      </c>
      <c r="C25" s="23" t="s">
        <v>321</v>
      </c>
      <c r="D25" s="2" t="s">
        <v>235</v>
      </c>
      <c r="E25" s="7" t="s">
        <v>247</v>
      </c>
      <c r="F25" s="4">
        <v>1664</v>
      </c>
    </row>
    <row r="26" spans="1:6" hidden="1" x14ac:dyDescent="0.3">
      <c r="A26" s="1" t="s">
        <v>131</v>
      </c>
      <c r="B26" s="38">
        <v>2</v>
      </c>
      <c r="C26" s="23" t="s">
        <v>320</v>
      </c>
      <c r="D26" s="2" t="s">
        <v>237</v>
      </c>
      <c r="E26" s="7" t="s">
        <v>267</v>
      </c>
      <c r="F26" s="4">
        <v>1216</v>
      </c>
    </row>
    <row r="27" spans="1:6" hidden="1" x14ac:dyDescent="0.3">
      <c r="A27" s="1" t="s">
        <v>134</v>
      </c>
      <c r="B27" s="38">
        <v>10</v>
      </c>
      <c r="C27" s="23" t="s">
        <v>322</v>
      </c>
      <c r="D27" s="2" t="s">
        <v>236</v>
      </c>
      <c r="E27" s="7" t="s">
        <v>251</v>
      </c>
      <c r="F27" s="4">
        <v>2860</v>
      </c>
    </row>
    <row r="28" spans="1:6" hidden="1" x14ac:dyDescent="0.3">
      <c r="A28" s="1" t="s">
        <v>135</v>
      </c>
      <c r="B28" s="38">
        <v>3</v>
      </c>
      <c r="C28" s="23" t="s">
        <v>321</v>
      </c>
      <c r="D28" s="2" t="s">
        <v>235</v>
      </c>
      <c r="E28" s="7" t="s">
        <v>253</v>
      </c>
      <c r="F28" s="4">
        <v>2721</v>
      </c>
    </row>
    <row r="29" spans="1:6" hidden="1" x14ac:dyDescent="0.3">
      <c r="A29" s="1" t="s">
        <v>137</v>
      </c>
      <c r="B29" s="38">
        <v>8</v>
      </c>
      <c r="C29" s="23" t="s">
        <v>320</v>
      </c>
      <c r="D29" s="2" t="s">
        <v>236</v>
      </c>
      <c r="E29" s="7" t="s">
        <v>249</v>
      </c>
      <c r="F29" s="4">
        <v>1540</v>
      </c>
    </row>
    <row r="30" spans="1:6" hidden="1" x14ac:dyDescent="0.3">
      <c r="A30" s="3" t="s">
        <v>147</v>
      </c>
      <c r="B30" s="38">
        <v>3</v>
      </c>
      <c r="C30" s="23" t="s">
        <v>320</v>
      </c>
      <c r="D30" s="2" t="s">
        <v>237</v>
      </c>
      <c r="E30" s="7" t="s">
        <v>268</v>
      </c>
      <c r="F30" s="4">
        <v>2029</v>
      </c>
    </row>
    <row r="31" spans="1:6" hidden="1" x14ac:dyDescent="0.3">
      <c r="A31" s="3" t="s">
        <v>149</v>
      </c>
      <c r="B31" s="38">
        <v>9</v>
      </c>
      <c r="C31" s="23" t="s">
        <v>322</v>
      </c>
      <c r="D31" s="2" t="s">
        <v>236</v>
      </c>
      <c r="E31" s="7" t="s">
        <v>248</v>
      </c>
      <c r="F31" s="4">
        <v>2388</v>
      </c>
    </row>
    <row r="32" spans="1:6" hidden="1" x14ac:dyDescent="0.3">
      <c r="A32" s="3" t="s">
        <v>152</v>
      </c>
      <c r="B32" s="38">
        <v>8</v>
      </c>
      <c r="C32" s="23" t="s">
        <v>322</v>
      </c>
      <c r="D32" s="2" t="s">
        <v>235</v>
      </c>
      <c r="E32" s="7" t="s">
        <v>263</v>
      </c>
      <c r="F32" s="4">
        <v>2453</v>
      </c>
    </row>
    <row r="33" spans="1:6" hidden="1" x14ac:dyDescent="0.3">
      <c r="A33" s="3" t="s">
        <v>155</v>
      </c>
      <c r="B33" s="38">
        <v>3</v>
      </c>
      <c r="C33" s="23" t="s">
        <v>320</v>
      </c>
      <c r="D33" s="2" t="s">
        <v>237</v>
      </c>
      <c r="E33" s="7" t="s">
        <v>258</v>
      </c>
      <c r="F33" s="4">
        <v>2153</v>
      </c>
    </row>
    <row r="34" spans="1:6" hidden="1" x14ac:dyDescent="0.3">
      <c r="A34" s="3" t="s">
        <v>171</v>
      </c>
      <c r="B34" s="38">
        <v>6</v>
      </c>
      <c r="C34" s="23" t="s">
        <v>321</v>
      </c>
      <c r="D34" s="2" t="s">
        <v>236</v>
      </c>
      <c r="E34" s="7" t="s">
        <v>269</v>
      </c>
      <c r="F34" s="4">
        <v>2728</v>
      </c>
    </row>
    <row r="35" spans="1:6" hidden="1" x14ac:dyDescent="0.3">
      <c r="A35" s="3" t="s">
        <v>173</v>
      </c>
      <c r="B35" s="38">
        <v>9</v>
      </c>
      <c r="C35" s="23" t="s">
        <v>320</v>
      </c>
      <c r="D35" s="2" t="s">
        <v>235</v>
      </c>
      <c r="E35" s="7" t="s">
        <v>267</v>
      </c>
      <c r="F35" s="4">
        <v>1299</v>
      </c>
    </row>
    <row r="36" spans="1:6" hidden="1" x14ac:dyDescent="0.3">
      <c r="A36" s="3" t="s">
        <v>175</v>
      </c>
      <c r="B36" s="38">
        <v>9</v>
      </c>
      <c r="C36" s="23" t="s">
        <v>322</v>
      </c>
      <c r="D36" s="2" t="s">
        <v>236</v>
      </c>
      <c r="E36" s="7" t="s">
        <v>259</v>
      </c>
      <c r="F36" s="4">
        <v>2365</v>
      </c>
    </row>
    <row r="37" spans="1:6" hidden="1" x14ac:dyDescent="0.3">
      <c r="A37" s="3" t="s">
        <v>176</v>
      </c>
      <c r="B37" s="38">
        <v>3</v>
      </c>
      <c r="C37" s="23" t="s">
        <v>322</v>
      </c>
      <c r="D37" s="2" t="s">
        <v>237</v>
      </c>
      <c r="E37" s="7" t="s">
        <v>270</v>
      </c>
      <c r="F37" s="4">
        <v>1467</v>
      </c>
    </row>
    <row r="38" spans="1:6" hidden="1" x14ac:dyDescent="0.3">
      <c r="A38" s="3" t="s">
        <v>181</v>
      </c>
      <c r="B38" s="38">
        <v>8</v>
      </c>
      <c r="C38" s="23" t="s">
        <v>321</v>
      </c>
      <c r="D38" s="2" t="s">
        <v>236</v>
      </c>
      <c r="E38" s="7" t="s">
        <v>271</v>
      </c>
      <c r="F38" s="4">
        <v>2726</v>
      </c>
    </row>
    <row r="39" spans="1:6" hidden="1" x14ac:dyDescent="0.3">
      <c r="A39" s="3" t="s">
        <v>184</v>
      </c>
      <c r="B39" s="38">
        <v>9</v>
      </c>
      <c r="C39" s="23" t="s">
        <v>320</v>
      </c>
      <c r="D39" s="2" t="s">
        <v>235</v>
      </c>
      <c r="E39" s="7" t="s">
        <v>272</v>
      </c>
      <c r="F39" s="4">
        <v>1635</v>
      </c>
    </row>
    <row r="40" spans="1:6" hidden="1" x14ac:dyDescent="0.3">
      <c r="A40" s="3" t="s">
        <v>213</v>
      </c>
      <c r="B40" s="38">
        <v>9</v>
      </c>
      <c r="C40" s="23" t="s">
        <v>322</v>
      </c>
      <c r="D40" s="2" t="s">
        <v>236</v>
      </c>
      <c r="E40" s="7" t="s">
        <v>273</v>
      </c>
      <c r="F40" s="4">
        <v>2410</v>
      </c>
    </row>
    <row r="41" spans="1:6" hidden="1" x14ac:dyDescent="0.3">
      <c r="A41" s="3" t="s">
        <v>220</v>
      </c>
      <c r="B41" s="38">
        <v>9</v>
      </c>
      <c r="C41" s="23" t="s">
        <v>321</v>
      </c>
      <c r="D41" s="2" t="s">
        <v>237</v>
      </c>
      <c r="E41" s="7" t="s">
        <v>308</v>
      </c>
      <c r="F41" s="4">
        <v>1665</v>
      </c>
    </row>
    <row r="42" spans="1:6" hidden="1" x14ac:dyDescent="0.3">
      <c r="A42" s="3" t="s">
        <v>221</v>
      </c>
      <c r="B42" s="38">
        <v>7</v>
      </c>
      <c r="C42" s="23" t="s">
        <v>320</v>
      </c>
      <c r="D42" s="2" t="s">
        <v>236</v>
      </c>
      <c r="E42" s="7" t="s">
        <v>274</v>
      </c>
      <c r="F42" s="4">
        <v>1558</v>
      </c>
    </row>
    <row r="43" spans="1:6" hidden="1" x14ac:dyDescent="0.3">
      <c r="A43" s="1" t="s">
        <v>227</v>
      </c>
      <c r="B43" s="38">
        <v>3</v>
      </c>
      <c r="C43" s="23" t="s">
        <v>320</v>
      </c>
      <c r="D43" s="2" t="s">
        <v>235</v>
      </c>
      <c r="E43" s="7" t="s">
        <v>264</v>
      </c>
      <c r="F43" s="4">
        <v>1500</v>
      </c>
    </row>
    <row r="44" spans="1:6" hidden="1" x14ac:dyDescent="0.3">
      <c r="A44" s="1" t="s">
        <v>228</v>
      </c>
      <c r="B44" s="38">
        <v>5</v>
      </c>
      <c r="C44" s="23" t="s">
        <v>320</v>
      </c>
      <c r="D44" s="2" t="s">
        <v>236</v>
      </c>
      <c r="E44" s="7" t="s">
        <v>249</v>
      </c>
      <c r="F44" s="4">
        <v>2149</v>
      </c>
    </row>
    <row r="45" spans="1:6" x14ac:dyDescent="0.3">
      <c r="A45" s="1" t="s">
        <v>229</v>
      </c>
      <c r="B45" s="38">
        <v>6</v>
      </c>
      <c r="C45" s="23" t="s">
        <v>321</v>
      </c>
      <c r="D45" s="2" t="s">
        <v>237</v>
      </c>
      <c r="E45" s="7" t="s">
        <v>275</v>
      </c>
      <c r="F45" s="4">
        <v>2256</v>
      </c>
    </row>
    <row r="46" spans="1:6" hidden="1" x14ac:dyDescent="0.3">
      <c r="A46" s="2" t="s">
        <v>14</v>
      </c>
      <c r="B46" s="38">
        <v>4</v>
      </c>
      <c r="C46" s="23" t="s">
        <v>321</v>
      </c>
      <c r="D46" s="2" t="s">
        <v>235</v>
      </c>
      <c r="E46" s="7" t="s">
        <v>276</v>
      </c>
      <c r="F46" s="4">
        <v>1936</v>
      </c>
    </row>
    <row r="47" spans="1:6" hidden="1" x14ac:dyDescent="0.3">
      <c r="A47" s="1" t="s">
        <v>22</v>
      </c>
      <c r="B47" s="38">
        <v>9</v>
      </c>
      <c r="C47" s="23" t="s">
        <v>321</v>
      </c>
      <c r="D47" s="2" t="s">
        <v>236</v>
      </c>
      <c r="E47" s="7" t="s">
        <v>277</v>
      </c>
      <c r="F47" s="4">
        <v>2653</v>
      </c>
    </row>
    <row r="48" spans="1:6" x14ac:dyDescent="0.3">
      <c r="A48" s="1" t="s">
        <v>23</v>
      </c>
      <c r="B48" s="38">
        <v>7</v>
      </c>
      <c r="C48" s="23" t="s">
        <v>321</v>
      </c>
      <c r="D48" s="2" t="s">
        <v>237</v>
      </c>
      <c r="E48" s="7" t="s">
        <v>278</v>
      </c>
      <c r="F48" s="4">
        <v>2657</v>
      </c>
    </row>
    <row r="49" spans="1:6" hidden="1" x14ac:dyDescent="0.3">
      <c r="A49" s="1" t="s">
        <v>36</v>
      </c>
      <c r="B49" s="38">
        <v>2</v>
      </c>
      <c r="C49" s="23" t="s">
        <v>322</v>
      </c>
      <c r="D49" s="2" t="s">
        <v>235</v>
      </c>
      <c r="E49" s="7" t="s">
        <v>279</v>
      </c>
      <c r="F49" s="4">
        <v>1894</v>
      </c>
    </row>
    <row r="50" spans="1:6" hidden="1" x14ac:dyDescent="0.3">
      <c r="A50" s="1" t="s">
        <v>37</v>
      </c>
      <c r="B50" s="38">
        <v>8</v>
      </c>
      <c r="C50" s="23" t="s">
        <v>321</v>
      </c>
      <c r="D50" s="2" t="s">
        <v>236</v>
      </c>
      <c r="E50" s="7" t="s">
        <v>280</v>
      </c>
      <c r="F50" s="4">
        <v>2922</v>
      </c>
    </row>
    <row r="51" spans="1:6" x14ac:dyDescent="0.3">
      <c r="A51" s="1" t="s">
        <v>41</v>
      </c>
      <c r="B51" s="38">
        <v>7</v>
      </c>
      <c r="C51" s="23" t="s">
        <v>321</v>
      </c>
      <c r="D51" s="2" t="s">
        <v>237</v>
      </c>
      <c r="E51" s="7" t="s">
        <v>259</v>
      </c>
      <c r="F51" s="4">
        <v>1005</v>
      </c>
    </row>
    <row r="52" spans="1:6" hidden="1" x14ac:dyDescent="0.3">
      <c r="A52" s="1" t="s">
        <v>42</v>
      </c>
      <c r="B52" s="38">
        <v>3</v>
      </c>
      <c r="C52" s="23" t="s">
        <v>321</v>
      </c>
      <c r="D52" s="2" t="s">
        <v>236</v>
      </c>
      <c r="E52" s="7" t="s">
        <v>281</v>
      </c>
      <c r="F52" s="4">
        <v>1050</v>
      </c>
    </row>
    <row r="53" spans="1:6" hidden="1" x14ac:dyDescent="0.3">
      <c r="A53" s="1" t="s">
        <v>54</v>
      </c>
      <c r="B53" s="38">
        <v>2</v>
      </c>
      <c r="C53" s="23" t="s">
        <v>322</v>
      </c>
      <c r="D53" s="2" t="s">
        <v>235</v>
      </c>
      <c r="E53" s="7" t="s">
        <v>276</v>
      </c>
      <c r="F53" s="4">
        <v>2271</v>
      </c>
    </row>
    <row r="54" spans="1:6" hidden="1" x14ac:dyDescent="0.3">
      <c r="A54" s="1" t="s">
        <v>59</v>
      </c>
      <c r="B54" s="38">
        <v>8</v>
      </c>
      <c r="C54" s="23" t="s">
        <v>321</v>
      </c>
      <c r="D54" s="2" t="s">
        <v>236</v>
      </c>
      <c r="E54" s="7" t="s">
        <v>282</v>
      </c>
      <c r="F54" s="4">
        <v>1349</v>
      </c>
    </row>
    <row r="55" spans="1:6" hidden="1" x14ac:dyDescent="0.3">
      <c r="A55" s="1" t="s">
        <v>62</v>
      </c>
      <c r="B55" s="38">
        <v>3</v>
      </c>
      <c r="C55" s="23" t="s">
        <v>320</v>
      </c>
      <c r="D55" s="2" t="s">
        <v>237</v>
      </c>
      <c r="E55" s="7" t="s">
        <v>283</v>
      </c>
      <c r="F55" s="4">
        <v>2723</v>
      </c>
    </row>
    <row r="56" spans="1:6" hidden="1" x14ac:dyDescent="0.3">
      <c r="A56" s="1" t="s">
        <v>64</v>
      </c>
      <c r="B56" s="38">
        <v>10</v>
      </c>
      <c r="C56" s="23" t="s">
        <v>320</v>
      </c>
      <c r="D56" s="2" t="s">
        <v>236</v>
      </c>
      <c r="E56" s="7" t="s">
        <v>264</v>
      </c>
      <c r="F56" s="4">
        <v>1991</v>
      </c>
    </row>
    <row r="57" spans="1:6" hidden="1" x14ac:dyDescent="0.3">
      <c r="A57" s="1" t="s">
        <v>72</v>
      </c>
      <c r="B57" s="38">
        <v>5</v>
      </c>
      <c r="C57" s="23" t="s">
        <v>321</v>
      </c>
      <c r="D57" s="2" t="s">
        <v>236</v>
      </c>
      <c r="E57" s="7" t="s">
        <v>267</v>
      </c>
      <c r="F57" s="4">
        <v>1723</v>
      </c>
    </row>
    <row r="58" spans="1:6" x14ac:dyDescent="0.3">
      <c r="A58" s="1" t="s">
        <v>78</v>
      </c>
      <c r="B58" s="38">
        <v>7</v>
      </c>
      <c r="C58" s="23" t="s">
        <v>320</v>
      </c>
      <c r="D58" s="2" t="s">
        <v>237</v>
      </c>
      <c r="E58" s="7" t="s">
        <v>270</v>
      </c>
      <c r="F58" s="4">
        <v>2478</v>
      </c>
    </row>
    <row r="59" spans="1:6" hidden="1" x14ac:dyDescent="0.3">
      <c r="A59" s="1" t="s">
        <v>94</v>
      </c>
      <c r="B59" s="38">
        <v>3</v>
      </c>
      <c r="C59" s="23" t="s">
        <v>322</v>
      </c>
      <c r="D59" s="2" t="s">
        <v>236</v>
      </c>
      <c r="E59" s="7" t="s">
        <v>258</v>
      </c>
      <c r="F59" s="4">
        <v>1067</v>
      </c>
    </row>
    <row r="60" spans="1:6" hidden="1" x14ac:dyDescent="0.3">
      <c r="A60" s="1" t="s">
        <v>96</v>
      </c>
      <c r="B60" s="38">
        <v>8</v>
      </c>
      <c r="C60" s="23" t="s">
        <v>320</v>
      </c>
      <c r="D60" s="2" t="s">
        <v>235</v>
      </c>
      <c r="E60" s="7" t="s">
        <v>251</v>
      </c>
      <c r="F60" s="4">
        <v>2052</v>
      </c>
    </row>
    <row r="61" spans="1:6" hidden="1" x14ac:dyDescent="0.3">
      <c r="A61" s="1" t="s">
        <v>97</v>
      </c>
      <c r="B61" s="38">
        <v>1</v>
      </c>
      <c r="C61" s="23" t="s">
        <v>322</v>
      </c>
      <c r="D61" s="2" t="s">
        <v>236</v>
      </c>
      <c r="E61" s="7" t="s">
        <v>262</v>
      </c>
      <c r="F61" s="4">
        <v>2339</v>
      </c>
    </row>
    <row r="62" spans="1:6" x14ac:dyDescent="0.3">
      <c r="A62" s="1" t="s">
        <v>99</v>
      </c>
      <c r="B62" s="38">
        <v>6</v>
      </c>
      <c r="C62" s="23" t="s">
        <v>321</v>
      </c>
      <c r="D62" s="2" t="s">
        <v>237</v>
      </c>
      <c r="E62" s="7" t="s">
        <v>249</v>
      </c>
      <c r="F62" s="4">
        <v>2254</v>
      </c>
    </row>
    <row r="63" spans="1:6" hidden="1" x14ac:dyDescent="0.3">
      <c r="A63" s="1" t="s">
        <v>112</v>
      </c>
      <c r="B63" s="38">
        <v>3</v>
      </c>
      <c r="C63" s="23" t="s">
        <v>320</v>
      </c>
      <c r="D63" s="2" t="s">
        <v>236</v>
      </c>
      <c r="E63" s="7" t="s">
        <v>280</v>
      </c>
      <c r="F63" s="4">
        <v>2692</v>
      </c>
    </row>
    <row r="64" spans="1:6" hidden="1" x14ac:dyDescent="0.3">
      <c r="A64" s="1" t="s">
        <v>123</v>
      </c>
      <c r="B64" s="38">
        <v>7</v>
      </c>
      <c r="C64" s="23" t="s">
        <v>322</v>
      </c>
      <c r="D64" s="2" t="s">
        <v>235</v>
      </c>
      <c r="E64" s="7" t="s">
        <v>251</v>
      </c>
      <c r="F64" s="4">
        <v>2168</v>
      </c>
    </row>
    <row r="65" spans="1:6" hidden="1" x14ac:dyDescent="0.3">
      <c r="A65" s="1" t="s">
        <v>128</v>
      </c>
      <c r="B65" s="38">
        <v>4</v>
      </c>
      <c r="C65" s="23" t="s">
        <v>321</v>
      </c>
      <c r="D65" s="2" t="s">
        <v>236</v>
      </c>
      <c r="E65" s="7" t="s">
        <v>273</v>
      </c>
      <c r="F65" s="4">
        <v>1739</v>
      </c>
    </row>
    <row r="66" spans="1:6" hidden="1" x14ac:dyDescent="0.3">
      <c r="A66" s="1" t="s">
        <v>132</v>
      </c>
      <c r="B66" s="38">
        <v>3</v>
      </c>
      <c r="C66" s="23" t="s">
        <v>321</v>
      </c>
      <c r="D66" s="2" t="s">
        <v>237</v>
      </c>
      <c r="E66" s="7" t="s">
        <v>266</v>
      </c>
      <c r="F66" s="4">
        <v>1238</v>
      </c>
    </row>
    <row r="67" spans="1:6" hidden="1" x14ac:dyDescent="0.3">
      <c r="A67" s="3" t="s">
        <v>144</v>
      </c>
      <c r="B67" s="38">
        <v>5</v>
      </c>
      <c r="C67" s="23" t="s">
        <v>320</v>
      </c>
      <c r="D67" s="2" t="s">
        <v>235</v>
      </c>
      <c r="E67" s="7" t="s">
        <v>264</v>
      </c>
      <c r="F67" s="4">
        <v>2950</v>
      </c>
    </row>
    <row r="68" spans="1:6" hidden="1" x14ac:dyDescent="0.3">
      <c r="A68" s="3" t="s">
        <v>148</v>
      </c>
      <c r="B68" s="38">
        <v>8</v>
      </c>
      <c r="C68" s="23" t="s">
        <v>322</v>
      </c>
      <c r="D68" s="2" t="s">
        <v>236</v>
      </c>
      <c r="E68" s="7" t="s">
        <v>263</v>
      </c>
      <c r="F68" s="4">
        <v>2738</v>
      </c>
    </row>
    <row r="69" spans="1:6" hidden="1" x14ac:dyDescent="0.3">
      <c r="A69" s="3" t="s">
        <v>153</v>
      </c>
      <c r="B69" s="38">
        <v>9</v>
      </c>
      <c r="C69" s="23" t="s">
        <v>321</v>
      </c>
      <c r="D69" s="2" t="s">
        <v>237</v>
      </c>
      <c r="E69" s="7" t="s">
        <v>275</v>
      </c>
      <c r="F69" s="4">
        <v>2320</v>
      </c>
    </row>
    <row r="70" spans="1:6" hidden="1" x14ac:dyDescent="0.3">
      <c r="A70" s="3" t="s">
        <v>156</v>
      </c>
      <c r="B70" s="38">
        <v>4</v>
      </c>
      <c r="C70" s="23" t="s">
        <v>320</v>
      </c>
      <c r="D70" s="2" t="s">
        <v>236</v>
      </c>
      <c r="E70" s="7" t="s">
        <v>251</v>
      </c>
      <c r="F70" s="4">
        <v>2120</v>
      </c>
    </row>
    <row r="71" spans="1:6" hidden="1" x14ac:dyDescent="0.3">
      <c r="A71" s="3" t="s">
        <v>162</v>
      </c>
      <c r="B71" s="38">
        <v>2</v>
      </c>
      <c r="C71" s="23" t="s">
        <v>321</v>
      </c>
      <c r="D71" s="2" t="s">
        <v>235</v>
      </c>
      <c r="E71" s="7" t="s">
        <v>285</v>
      </c>
      <c r="F71" s="4">
        <v>1636</v>
      </c>
    </row>
    <row r="72" spans="1:6" hidden="1" x14ac:dyDescent="0.3">
      <c r="A72" s="3" t="s">
        <v>163</v>
      </c>
      <c r="B72" s="38">
        <v>4</v>
      </c>
      <c r="C72" s="23" t="s">
        <v>322</v>
      </c>
      <c r="D72" s="2" t="s">
        <v>236</v>
      </c>
      <c r="E72" s="7" t="s">
        <v>285</v>
      </c>
      <c r="F72" s="4">
        <v>1964</v>
      </c>
    </row>
    <row r="73" spans="1:6" hidden="1" x14ac:dyDescent="0.3">
      <c r="A73" s="3" t="s">
        <v>169</v>
      </c>
      <c r="B73" s="38">
        <v>9</v>
      </c>
      <c r="C73" s="23" t="s">
        <v>321</v>
      </c>
      <c r="D73" s="2" t="s">
        <v>237</v>
      </c>
      <c r="E73" s="7" t="s">
        <v>282</v>
      </c>
      <c r="F73" s="4">
        <v>2846</v>
      </c>
    </row>
    <row r="74" spans="1:6" hidden="1" x14ac:dyDescent="0.3">
      <c r="A74" s="3" t="s">
        <v>170</v>
      </c>
      <c r="B74" s="38">
        <v>1</v>
      </c>
      <c r="C74" s="23" t="s">
        <v>320</v>
      </c>
      <c r="D74" s="2" t="s">
        <v>236</v>
      </c>
      <c r="E74" s="7" t="s">
        <v>286</v>
      </c>
      <c r="F74" s="4">
        <v>2225</v>
      </c>
    </row>
    <row r="75" spans="1:6" hidden="1" x14ac:dyDescent="0.3">
      <c r="A75" s="3" t="s">
        <v>174</v>
      </c>
      <c r="B75" s="38">
        <v>10</v>
      </c>
      <c r="C75" s="23" t="s">
        <v>320</v>
      </c>
      <c r="D75" s="2" t="s">
        <v>235</v>
      </c>
      <c r="E75" s="7" t="s">
        <v>287</v>
      </c>
      <c r="F75" s="4">
        <v>2611</v>
      </c>
    </row>
    <row r="76" spans="1:6" hidden="1" x14ac:dyDescent="0.3">
      <c r="A76" s="3" t="s">
        <v>179</v>
      </c>
      <c r="B76" s="38">
        <v>7</v>
      </c>
      <c r="C76" s="23" t="s">
        <v>321</v>
      </c>
      <c r="D76" s="2" t="s">
        <v>236</v>
      </c>
      <c r="E76" s="7" t="s">
        <v>284</v>
      </c>
      <c r="F76" s="4">
        <v>1433</v>
      </c>
    </row>
    <row r="77" spans="1:6" hidden="1" x14ac:dyDescent="0.3">
      <c r="A77" s="3" t="s">
        <v>189</v>
      </c>
      <c r="B77" s="38">
        <v>1</v>
      </c>
      <c r="C77" s="23" t="s">
        <v>320</v>
      </c>
      <c r="D77" s="2" t="s">
        <v>237</v>
      </c>
      <c r="E77" s="7" t="s">
        <v>267</v>
      </c>
      <c r="F77" s="4">
        <v>2768</v>
      </c>
    </row>
    <row r="78" spans="1:6" hidden="1" x14ac:dyDescent="0.3">
      <c r="A78" s="3" t="s">
        <v>191</v>
      </c>
      <c r="B78" s="38">
        <v>3</v>
      </c>
      <c r="C78" s="23" t="s">
        <v>322</v>
      </c>
      <c r="D78" s="2" t="s">
        <v>236</v>
      </c>
      <c r="E78" s="7" t="s">
        <v>288</v>
      </c>
      <c r="F78" s="4">
        <v>2371</v>
      </c>
    </row>
    <row r="79" spans="1:6" hidden="1" x14ac:dyDescent="0.3">
      <c r="A79" s="3" t="s">
        <v>193</v>
      </c>
      <c r="B79" s="38">
        <v>4</v>
      </c>
      <c r="C79" s="23" t="s">
        <v>320</v>
      </c>
      <c r="D79" s="2" t="s">
        <v>235</v>
      </c>
      <c r="E79" s="7" t="s">
        <v>269</v>
      </c>
      <c r="F79" s="4">
        <v>2511</v>
      </c>
    </row>
    <row r="80" spans="1:6" x14ac:dyDescent="0.3">
      <c r="A80" s="3" t="s">
        <v>197</v>
      </c>
      <c r="B80" s="38">
        <v>5</v>
      </c>
      <c r="C80" s="23" t="s">
        <v>322</v>
      </c>
      <c r="D80" s="2" t="s">
        <v>237</v>
      </c>
      <c r="E80" s="7" t="s">
        <v>249</v>
      </c>
      <c r="F80" s="4">
        <v>1035</v>
      </c>
    </row>
    <row r="81" spans="1:6" hidden="1" x14ac:dyDescent="0.3">
      <c r="A81" s="3" t="s">
        <v>198</v>
      </c>
      <c r="B81" s="38">
        <v>4</v>
      </c>
      <c r="C81" s="23" t="s">
        <v>320</v>
      </c>
      <c r="D81" s="2" t="s">
        <v>236</v>
      </c>
      <c r="E81" s="7" t="s">
        <v>263</v>
      </c>
      <c r="F81" s="4">
        <v>2968</v>
      </c>
    </row>
    <row r="82" spans="1:6" hidden="1" x14ac:dyDescent="0.3">
      <c r="A82" s="3" t="s">
        <v>199</v>
      </c>
      <c r="B82" s="38">
        <v>9</v>
      </c>
      <c r="C82" s="23" t="s">
        <v>322</v>
      </c>
      <c r="D82" s="2" t="s">
        <v>235</v>
      </c>
      <c r="E82" s="7" t="s">
        <v>280</v>
      </c>
      <c r="F82" s="4">
        <v>2159</v>
      </c>
    </row>
    <row r="83" spans="1:6" hidden="1" x14ac:dyDescent="0.3">
      <c r="A83" s="3" t="s">
        <v>200</v>
      </c>
      <c r="B83" s="38">
        <v>6</v>
      </c>
      <c r="C83" s="23" t="s">
        <v>321</v>
      </c>
      <c r="D83" s="2" t="s">
        <v>236</v>
      </c>
      <c r="E83" s="7" t="s">
        <v>289</v>
      </c>
      <c r="F83" s="4">
        <v>1090</v>
      </c>
    </row>
    <row r="84" spans="1:6" x14ac:dyDescent="0.3">
      <c r="A84" s="3" t="s">
        <v>206</v>
      </c>
      <c r="B84" s="38">
        <v>6</v>
      </c>
      <c r="C84" s="23" t="s">
        <v>321</v>
      </c>
      <c r="D84" s="2" t="s">
        <v>237</v>
      </c>
      <c r="E84" s="7" t="s">
        <v>290</v>
      </c>
      <c r="F84" s="4">
        <v>2393</v>
      </c>
    </row>
    <row r="85" spans="1:6" hidden="1" x14ac:dyDescent="0.3">
      <c r="A85" s="3" t="s">
        <v>210</v>
      </c>
      <c r="B85" s="38">
        <v>8</v>
      </c>
      <c r="C85" s="23" t="s">
        <v>321</v>
      </c>
      <c r="D85" s="2" t="s">
        <v>236</v>
      </c>
      <c r="E85" s="7" t="s">
        <v>284</v>
      </c>
      <c r="F85" s="4">
        <v>1323</v>
      </c>
    </row>
    <row r="86" spans="1:6" hidden="1" x14ac:dyDescent="0.3">
      <c r="A86" s="3" t="s">
        <v>211</v>
      </c>
      <c r="B86" s="38">
        <v>8</v>
      </c>
      <c r="C86" s="23" t="s">
        <v>320</v>
      </c>
      <c r="D86" s="2" t="s">
        <v>235</v>
      </c>
      <c r="E86" s="7" t="s">
        <v>291</v>
      </c>
      <c r="F86" s="4">
        <v>1477</v>
      </c>
    </row>
    <row r="87" spans="1:6" x14ac:dyDescent="0.3">
      <c r="A87" s="3" t="s">
        <v>217</v>
      </c>
      <c r="B87" s="38">
        <v>6</v>
      </c>
      <c r="C87" s="23" t="s">
        <v>321</v>
      </c>
      <c r="D87" s="2" t="s">
        <v>237</v>
      </c>
      <c r="E87" s="7" t="s">
        <v>292</v>
      </c>
      <c r="F87" s="4">
        <v>2904</v>
      </c>
    </row>
    <row r="88" spans="1:6" hidden="1" x14ac:dyDescent="0.3">
      <c r="A88" s="3" t="s">
        <v>219</v>
      </c>
      <c r="B88" s="38">
        <v>7</v>
      </c>
      <c r="C88" s="23" t="s">
        <v>322</v>
      </c>
      <c r="D88" s="2" t="s">
        <v>236</v>
      </c>
      <c r="E88" s="7" t="s">
        <v>293</v>
      </c>
      <c r="F88" s="4">
        <v>2683</v>
      </c>
    </row>
    <row r="89" spans="1:6" hidden="1" x14ac:dyDescent="0.3">
      <c r="A89" s="3" t="s">
        <v>222</v>
      </c>
      <c r="B89" s="38">
        <v>4</v>
      </c>
      <c r="C89" s="23" t="s">
        <v>322</v>
      </c>
      <c r="D89" s="2" t="s">
        <v>235</v>
      </c>
      <c r="E89" s="7" t="s">
        <v>294</v>
      </c>
      <c r="F89" s="4">
        <v>1229</v>
      </c>
    </row>
    <row r="90" spans="1:6" hidden="1" x14ac:dyDescent="0.3">
      <c r="A90" s="3" t="s">
        <v>224</v>
      </c>
      <c r="B90" s="38">
        <v>4</v>
      </c>
      <c r="C90" s="23" t="s">
        <v>320</v>
      </c>
      <c r="D90" s="2" t="s">
        <v>236</v>
      </c>
      <c r="E90" s="7" t="s">
        <v>295</v>
      </c>
      <c r="F90" s="4">
        <v>2595</v>
      </c>
    </row>
    <row r="91" spans="1:6" hidden="1" x14ac:dyDescent="0.3">
      <c r="A91" s="3" t="s">
        <v>225</v>
      </c>
      <c r="B91" s="38">
        <v>1</v>
      </c>
      <c r="C91" s="23" t="s">
        <v>322</v>
      </c>
      <c r="D91" s="2" t="s">
        <v>237</v>
      </c>
      <c r="E91" s="7" t="s">
        <v>296</v>
      </c>
      <c r="F91" s="4">
        <v>2702</v>
      </c>
    </row>
    <row r="92" spans="1:6" hidden="1" x14ac:dyDescent="0.3">
      <c r="A92" s="2" t="s">
        <v>4</v>
      </c>
      <c r="B92" s="38">
        <v>4</v>
      </c>
      <c r="C92" s="23" t="s">
        <v>320</v>
      </c>
      <c r="D92" s="2" t="s">
        <v>236</v>
      </c>
      <c r="E92" s="7" t="s">
        <v>297</v>
      </c>
      <c r="F92" s="4">
        <v>1390</v>
      </c>
    </row>
    <row r="93" spans="1:6" x14ac:dyDescent="0.3">
      <c r="A93" s="2" t="s">
        <v>12</v>
      </c>
      <c r="B93" s="38">
        <v>6</v>
      </c>
      <c r="C93" s="23" t="s">
        <v>320</v>
      </c>
      <c r="D93" s="2" t="s">
        <v>237</v>
      </c>
      <c r="E93" s="7" t="s">
        <v>282</v>
      </c>
      <c r="F93" s="4">
        <v>2124</v>
      </c>
    </row>
    <row r="94" spans="1:6" hidden="1" x14ac:dyDescent="0.3">
      <c r="A94" s="1" t="s">
        <v>13</v>
      </c>
      <c r="B94" s="38">
        <v>7</v>
      </c>
      <c r="C94" s="23" t="s">
        <v>322</v>
      </c>
      <c r="D94" s="2" t="s">
        <v>236</v>
      </c>
      <c r="E94" s="7" t="s">
        <v>283</v>
      </c>
      <c r="F94" s="4">
        <v>1739</v>
      </c>
    </row>
    <row r="95" spans="1:6" hidden="1" x14ac:dyDescent="0.3">
      <c r="A95" s="1" t="s">
        <v>19</v>
      </c>
      <c r="B95" s="38">
        <v>5</v>
      </c>
      <c r="C95" s="23" t="s">
        <v>322</v>
      </c>
      <c r="D95" s="2" t="s">
        <v>235</v>
      </c>
      <c r="E95" s="7" t="s">
        <v>265</v>
      </c>
      <c r="F95" s="4">
        <v>2689</v>
      </c>
    </row>
    <row r="96" spans="1:6" hidden="1" x14ac:dyDescent="0.3">
      <c r="A96" s="1" t="s">
        <v>20</v>
      </c>
      <c r="B96" s="38">
        <v>5</v>
      </c>
      <c r="C96" s="23" t="s">
        <v>321</v>
      </c>
      <c r="D96" s="2" t="s">
        <v>236</v>
      </c>
      <c r="E96" s="7" t="s">
        <v>298</v>
      </c>
      <c r="F96" s="4">
        <v>1912</v>
      </c>
    </row>
    <row r="97" spans="1:6" x14ac:dyDescent="0.3">
      <c r="A97" s="1" t="s">
        <v>21</v>
      </c>
      <c r="B97" s="38">
        <v>5</v>
      </c>
      <c r="C97" s="23" t="s">
        <v>320</v>
      </c>
      <c r="D97" s="2" t="s">
        <v>237</v>
      </c>
      <c r="E97" s="7" t="s">
        <v>299</v>
      </c>
      <c r="F97" s="4">
        <v>2730</v>
      </c>
    </row>
    <row r="98" spans="1:6" hidden="1" x14ac:dyDescent="0.3">
      <c r="A98" s="1" t="s">
        <v>25</v>
      </c>
      <c r="B98" s="38">
        <v>3</v>
      </c>
      <c r="C98" s="23" t="s">
        <v>322</v>
      </c>
      <c r="D98" s="2" t="s">
        <v>236</v>
      </c>
      <c r="E98" s="7" t="s">
        <v>288</v>
      </c>
      <c r="F98" s="4">
        <v>2071</v>
      </c>
    </row>
    <row r="99" spans="1:6" hidden="1" x14ac:dyDescent="0.3">
      <c r="A99" s="1" t="s">
        <v>26</v>
      </c>
      <c r="B99" s="38">
        <v>2</v>
      </c>
      <c r="C99" s="23" t="s">
        <v>321</v>
      </c>
      <c r="D99" s="2" t="s">
        <v>235</v>
      </c>
      <c r="E99" s="7" t="s">
        <v>300</v>
      </c>
      <c r="F99" s="4">
        <v>2327</v>
      </c>
    </row>
    <row r="100" spans="1:6" hidden="1" x14ac:dyDescent="0.3">
      <c r="A100" s="1" t="s">
        <v>27</v>
      </c>
      <c r="B100" s="38">
        <v>6</v>
      </c>
      <c r="C100" s="23" t="s">
        <v>322</v>
      </c>
      <c r="D100" s="2" t="s">
        <v>236</v>
      </c>
      <c r="E100" s="7" t="s">
        <v>277</v>
      </c>
      <c r="F100" s="4">
        <v>2267</v>
      </c>
    </row>
    <row r="101" spans="1:6" hidden="1" x14ac:dyDescent="0.3">
      <c r="A101" s="1" t="s">
        <v>28</v>
      </c>
      <c r="B101" s="38">
        <v>10</v>
      </c>
      <c r="C101" s="23" t="s">
        <v>322</v>
      </c>
      <c r="D101" s="2" t="s">
        <v>237</v>
      </c>
      <c r="E101" s="7" t="s">
        <v>257</v>
      </c>
      <c r="F101" s="4">
        <v>2685</v>
      </c>
    </row>
    <row r="102" spans="1:6" hidden="1" x14ac:dyDescent="0.3">
      <c r="A102" s="1" t="s">
        <v>33</v>
      </c>
      <c r="B102" s="38">
        <v>1</v>
      </c>
      <c r="C102" s="23" t="s">
        <v>322</v>
      </c>
      <c r="D102" s="2" t="s">
        <v>236</v>
      </c>
      <c r="E102" s="7" t="s">
        <v>249</v>
      </c>
      <c r="F102" s="4">
        <v>2813</v>
      </c>
    </row>
    <row r="103" spans="1:6" hidden="1" x14ac:dyDescent="0.3">
      <c r="A103" s="1" t="s">
        <v>38</v>
      </c>
      <c r="B103" s="38">
        <v>6</v>
      </c>
      <c r="C103" s="23" t="s">
        <v>321</v>
      </c>
      <c r="D103" s="2" t="s">
        <v>236</v>
      </c>
      <c r="E103" s="7" t="s">
        <v>247</v>
      </c>
      <c r="F103" s="4">
        <v>1292</v>
      </c>
    </row>
    <row r="104" spans="1:6" hidden="1" x14ac:dyDescent="0.3">
      <c r="A104" s="1" t="s">
        <v>43</v>
      </c>
      <c r="B104" s="38">
        <v>3</v>
      </c>
      <c r="C104" s="23" t="s">
        <v>321</v>
      </c>
      <c r="D104" s="2" t="s">
        <v>237</v>
      </c>
      <c r="E104" s="7" t="s">
        <v>259</v>
      </c>
      <c r="F104" s="4">
        <v>1066</v>
      </c>
    </row>
    <row r="105" spans="1:6" hidden="1" x14ac:dyDescent="0.3">
      <c r="A105" s="1" t="s">
        <v>51</v>
      </c>
      <c r="B105" s="38">
        <v>7</v>
      </c>
      <c r="C105" s="23" t="s">
        <v>321</v>
      </c>
      <c r="D105" s="2" t="s">
        <v>236</v>
      </c>
      <c r="E105" s="7" t="s">
        <v>301</v>
      </c>
      <c r="F105" s="4">
        <v>1463</v>
      </c>
    </row>
    <row r="106" spans="1:6" hidden="1" x14ac:dyDescent="0.3">
      <c r="A106" s="1" t="s">
        <v>52</v>
      </c>
      <c r="B106" s="38">
        <v>3</v>
      </c>
      <c r="C106" s="23" t="s">
        <v>320</v>
      </c>
      <c r="D106" s="2" t="s">
        <v>235</v>
      </c>
      <c r="E106" s="7" t="s">
        <v>264</v>
      </c>
      <c r="F106" s="4">
        <v>2832</v>
      </c>
    </row>
    <row r="107" spans="1:6" hidden="1" x14ac:dyDescent="0.3">
      <c r="A107" s="1" t="s">
        <v>53</v>
      </c>
      <c r="B107" s="38">
        <v>1</v>
      </c>
      <c r="C107" s="23" t="s">
        <v>321</v>
      </c>
      <c r="D107" s="2" t="s">
        <v>236</v>
      </c>
      <c r="E107" s="7" t="s">
        <v>302</v>
      </c>
      <c r="F107" s="4">
        <v>1488</v>
      </c>
    </row>
    <row r="108" spans="1:6" hidden="1" x14ac:dyDescent="0.3">
      <c r="A108" s="1" t="s">
        <v>60</v>
      </c>
      <c r="B108" s="38">
        <v>3</v>
      </c>
      <c r="C108" s="23" t="s">
        <v>322</v>
      </c>
      <c r="D108" s="2" t="s">
        <v>237</v>
      </c>
      <c r="E108" s="7" t="s">
        <v>303</v>
      </c>
      <c r="F108" s="4">
        <v>2122</v>
      </c>
    </row>
    <row r="109" spans="1:6" hidden="1" x14ac:dyDescent="0.3">
      <c r="A109" s="1" t="s">
        <v>66</v>
      </c>
      <c r="B109" s="38">
        <v>1</v>
      </c>
      <c r="C109" s="23" t="s">
        <v>322</v>
      </c>
      <c r="D109" s="2" t="s">
        <v>236</v>
      </c>
      <c r="E109" s="7" t="s">
        <v>300</v>
      </c>
      <c r="F109" s="4">
        <v>1706</v>
      </c>
    </row>
    <row r="110" spans="1:6" hidden="1" x14ac:dyDescent="0.3">
      <c r="A110" s="1" t="s">
        <v>69</v>
      </c>
      <c r="B110" s="38">
        <v>7</v>
      </c>
      <c r="C110" s="23" t="s">
        <v>320</v>
      </c>
      <c r="D110" s="2" t="s">
        <v>235</v>
      </c>
      <c r="E110" s="7" t="s">
        <v>246</v>
      </c>
      <c r="F110" s="4">
        <v>1431</v>
      </c>
    </row>
    <row r="111" spans="1:6" hidden="1" x14ac:dyDescent="0.3">
      <c r="A111" s="1" t="s">
        <v>74</v>
      </c>
      <c r="B111" s="38">
        <v>3</v>
      </c>
      <c r="C111" s="23" t="s">
        <v>322</v>
      </c>
      <c r="D111" s="2" t="s">
        <v>236</v>
      </c>
      <c r="E111" s="7" t="s">
        <v>247</v>
      </c>
      <c r="F111" s="4">
        <v>1541</v>
      </c>
    </row>
    <row r="112" spans="1:6" hidden="1" x14ac:dyDescent="0.3">
      <c r="A112" s="1" t="s">
        <v>76</v>
      </c>
      <c r="B112" s="38">
        <v>4</v>
      </c>
      <c r="C112" s="23" t="s">
        <v>320</v>
      </c>
      <c r="D112" s="2" t="s">
        <v>237</v>
      </c>
      <c r="E112" s="7" t="s">
        <v>249</v>
      </c>
      <c r="F112" s="4">
        <v>2205</v>
      </c>
    </row>
    <row r="113" spans="1:6" hidden="1" x14ac:dyDescent="0.3">
      <c r="A113" s="1" t="s">
        <v>79</v>
      </c>
      <c r="B113" s="38">
        <v>2</v>
      </c>
      <c r="C113" s="23" t="s">
        <v>320</v>
      </c>
      <c r="D113" s="2" t="s">
        <v>236</v>
      </c>
      <c r="E113" s="7" t="s">
        <v>264</v>
      </c>
      <c r="F113" s="4">
        <v>2387</v>
      </c>
    </row>
    <row r="114" spans="1:6" hidden="1" x14ac:dyDescent="0.3">
      <c r="A114" s="1" t="s">
        <v>80</v>
      </c>
      <c r="B114" s="38">
        <v>6</v>
      </c>
      <c r="C114" s="23" t="s">
        <v>322</v>
      </c>
      <c r="D114" s="2" t="s">
        <v>235</v>
      </c>
      <c r="E114" s="7" t="s">
        <v>304</v>
      </c>
      <c r="F114" s="4">
        <v>2623</v>
      </c>
    </row>
    <row r="115" spans="1:6" hidden="1" x14ac:dyDescent="0.3">
      <c r="A115" s="1" t="s">
        <v>81</v>
      </c>
      <c r="B115" s="38">
        <v>4</v>
      </c>
      <c r="C115" s="23" t="s">
        <v>322</v>
      </c>
      <c r="D115" s="2" t="s">
        <v>236</v>
      </c>
      <c r="E115" s="7" t="s">
        <v>272</v>
      </c>
      <c r="F115" s="4">
        <v>2996</v>
      </c>
    </row>
    <row r="116" spans="1:6" hidden="1" x14ac:dyDescent="0.3">
      <c r="A116" s="1" t="s">
        <v>86</v>
      </c>
      <c r="B116" s="38">
        <v>8</v>
      </c>
      <c r="C116" s="23" t="s">
        <v>321</v>
      </c>
      <c r="D116" s="2" t="s">
        <v>237</v>
      </c>
      <c r="E116" s="7" t="s">
        <v>273</v>
      </c>
      <c r="F116" s="4">
        <v>2091</v>
      </c>
    </row>
    <row r="117" spans="1:6" hidden="1" x14ac:dyDescent="0.3">
      <c r="A117" s="1" t="s">
        <v>88</v>
      </c>
      <c r="B117" s="38">
        <v>5</v>
      </c>
      <c r="C117" s="23" t="s">
        <v>320</v>
      </c>
      <c r="D117" s="2" t="s">
        <v>236</v>
      </c>
      <c r="E117" s="7" t="s">
        <v>260</v>
      </c>
      <c r="F117" s="4">
        <v>2111</v>
      </c>
    </row>
    <row r="118" spans="1:6" hidden="1" x14ac:dyDescent="0.3">
      <c r="A118" s="1" t="s">
        <v>98</v>
      </c>
      <c r="B118" s="38">
        <v>1</v>
      </c>
      <c r="C118" s="23" t="s">
        <v>322</v>
      </c>
      <c r="D118" s="2" t="s">
        <v>235</v>
      </c>
      <c r="E118" s="7" t="s">
        <v>305</v>
      </c>
      <c r="F118" s="4">
        <v>1519</v>
      </c>
    </row>
    <row r="119" spans="1:6" hidden="1" x14ac:dyDescent="0.3">
      <c r="A119" s="1" t="s">
        <v>107</v>
      </c>
      <c r="B119" s="38">
        <v>1</v>
      </c>
      <c r="C119" s="23" t="s">
        <v>321</v>
      </c>
      <c r="D119" s="2" t="s">
        <v>237</v>
      </c>
      <c r="E119" s="7" t="s">
        <v>262</v>
      </c>
      <c r="F119" s="4">
        <v>1063</v>
      </c>
    </row>
    <row r="120" spans="1:6" hidden="1" x14ac:dyDescent="0.3">
      <c r="A120" s="1" t="s">
        <v>111</v>
      </c>
      <c r="B120" s="38">
        <v>8</v>
      </c>
      <c r="C120" s="23" t="s">
        <v>322</v>
      </c>
      <c r="D120" s="2" t="s">
        <v>236</v>
      </c>
      <c r="E120" s="7" t="s">
        <v>278</v>
      </c>
      <c r="F120" s="4">
        <v>1208</v>
      </c>
    </row>
    <row r="121" spans="1:6" hidden="1" x14ac:dyDescent="0.3">
      <c r="A121" s="1" t="s">
        <v>113</v>
      </c>
      <c r="B121" s="38">
        <v>7</v>
      </c>
      <c r="C121" s="23" t="s">
        <v>322</v>
      </c>
      <c r="D121" s="2" t="s">
        <v>235</v>
      </c>
      <c r="E121" s="7" t="s">
        <v>267</v>
      </c>
      <c r="F121" s="4">
        <v>1913</v>
      </c>
    </row>
    <row r="122" spans="1:6" hidden="1" x14ac:dyDescent="0.3">
      <c r="A122" s="1" t="s">
        <v>116</v>
      </c>
      <c r="B122" s="38">
        <v>10</v>
      </c>
      <c r="C122" s="23" t="s">
        <v>322</v>
      </c>
      <c r="D122" s="2" t="s">
        <v>236</v>
      </c>
      <c r="E122" s="7" t="s">
        <v>264</v>
      </c>
      <c r="F122" s="4">
        <v>2152</v>
      </c>
    </row>
    <row r="123" spans="1:6" x14ac:dyDescent="0.3">
      <c r="A123" s="1" t="s">
        <v>117</v>
      </c>
      <c r="B123" s="38">
        <v>6</v>
      </c>
      <c r="C123" s="23" t="s">
        <v>322</v>
      </c>
      <c r="D123" s="2" t="s">
        <v>237</v>
      </c>
      <c r="E123" s="7" t="s">
        <v>251</v>
      </c>
      <c r="F123" s="4">
        <v>2833</v>
      </c>
    </row>
    <row r="124" spans="1:6" hidden="1" x14ac:dyDescent="0.3">
      <c r="A124" s="1" t="s">
        <v>122</v>
      </c>
      <c r="B124" s="38">
        <v>9</v>
      </c>
      <c r="C124" s="23" t="s">
        <v>321</v>
      </c>
      <c r="D124" s="2" t="s">
        <v>236</v>
      </c>
      <c r="E124" s="7" t="s">
        <v>253</v>
      </c>
      <c r="F124" s="4">
        <v>2994</v>
      </c>
    </row>
    <row r="125" spans="1:6" hidden="1" x14ac:dyDescent="0.3">
      <c r="A125" s="1" t="s">
        <v>136</v>
      </c>
      <c r="B125" s="38">
        <v>1</v>
      </c>
      <c r="C125" s="23" t="s">
        <v>320</v>
      </c>
      <c r="D125" s="2" t="s">
        <v>236</v>
      </c>
      <c r="E125" s="7" t="s">
        <v>297</v>
      </c>
      <c r="F125" s="4">
        <v>1354</v>
      </c>
    </row>
    <row r="126" spans="1:6" hidden="1" x14ac:dyDescent="0.3">
      <c r="A126" s="1" t="s">
        <v>138</v>
      </c>
      <c r="B126" s="38">
        <v>2</v>
      </c>
      <c r="C126" s="23" t="s">
        <v>322</v>
      </c>
      <c r="D126" s="2" t="s">
        <v>237</v>
      </c>
      <c r="E126" s="7" t="s">
        <v>282</v>
      </c>
      <c r="F126" s="4">
        <v>1364</v>
      </c>
    </row>
    <row r="127" spans="1:6" hidden="1" x14ac:dyDescent="0.3">
      <c r="A127" s="1" t="s">
        <v>139</v>
      </c>
      <c r="B127" s="38">
        <v>6</v>
      </c>
      <c r="C127" s="23" t="s">
        <v>321</v>
      </c>
      <c r="D127" s="2" t="s">
        <v>236</v>
      </c>
      <c r="E127" s="7" t="s">
        <v>283</v>
      </c>
      <c r="F127" s="4">
        <v>1717</v>
      </c>
    </row>
    <row r="128" spans="1:6" hidden="1" x14ac:dyDescent="0.3">
      <c r="A128" s="3" t="s">
        <v>142</v>
      </c>
      <c r="B128" s="38">
        <v>7</v>
      </c>
      <c r="C128" s="23" t="s">
        <v>322</v>
      </c>
      <c r="D128" s="2" t="s">
        <v>235</v>
      </c>
      <c r="E128" s="7" t="s">
        <v>265</v>
      </c>
      <c r="F128" s="4">
        <v>2130</v>
      </c>
    </row>
    <row r="129" spans="1:9" hidden="1" x14ac:dyDescent="0.3">
      <c r="A129" s="3" t="s">
        <v>145</v>
      </c>
      <c r="B129" s="38">
        <v>6</v>
      </c>
      <c r="C129" s="23" t="s">
        <v>322</v>
      </c>
      <c r="D129" s="2" t="s">
        <v>236</v>
      </c>
      <c r="E129" s="7" t="s">
        <v>298</v>
      </c>
      <c r="F129" s="4">
        <v>1154</v>
      </c>
    </row>
    <row r="130" spans="1:9" hidden="1" x14ac:dyDescent="0.3">
      <c r="A130" s="3" t="s">
        <v>150</v>
      </c>
      <c r="B130" s="38">
        <v>10</v>
      </c>
      <c r="C130" s="23" t="s">
        <v>320</v>
      </c>
      <c r="D130" s="2" t="s">
        <v>237</v>
      </c>
      <c r="E130" s="7" t="s">
        <v>271</v>
      </c>
      <c r="F130" s="4">
        <v>1170</v>
      </c>
    </row>
    <row r="131" spans="1:9" hidden="1" x14ac:dyDescent="0.3">
      <c r="A131" s="3" t="s">
        <v>154</v>
      </c>
      <c r="B131" s="38">
        <v>9</v>
      </c>
      <c r="C131" s="23" t="s">
        <v>322</v>
      </c>
      <c r="D131" s="2" t="s">
        <v>236</v>
      </c>
      <c r="E131" s="7" t="s">
        <v>272</v>
      </c>
      <c r="F131" s="4">
        <v>2361</v>
      </c>
    </row>
    <row r="132" spans="1:9" hidden="1" x14ac:dyDescent="0.3">
      <c r="A132" s="3" t="s">
        <v>157</v>
      </c>
      <c r="B132" s="38">
        <v>9</v>
      </c>
      <c r="C132" s="23" t="s">
        <v>322</v>
      </c>
      <c r="D132" s="2" t="s">
        <v>235</v>
      </c>
      <c r="E132" s="7" t="s">
        <v>273</v>
      </c>
      <c r="F132" s="4">
        <v>2540</v>
      </c>
    </row>
    <row r="133" spans="1:9" hidden="1" x14ac:dyDescent="0.3">
      <c r="A133" s="3" t="s">
        <v>172</v>
      </c>
      <c r="B133" s="38">
        <v>6</v>
      </c>
      <c r="C133" s="23" t="s">
        <v>320</v>
      </c>
      <c r="D133" s="2" t="s">
        <v>236</v>
      </c>
      <c r="E133" s="7" t="s">
        <v>268</v>
      </c>
      <c r="F133" s="4">
        <v>1763</v>
      </c>
    </row>
    <row r="134" spans="1:9" hidden="1" x14ac:dyDescent="0.3">
      <c r="A134" s="3" t="s">
        <v>177</v>
      </c>
      <c r="B134" s="38">
        <v>9</v>
      </c>
      <c r="C134" s="23" t="s">
        <v>322</v>
      </c>
      <c r="D134" s="2" t="s">
        <v>237</v>
      </c>
      <c r="E134" s="7" t="s">
        <v>274</v>
      </c>
      <c r="F134" s="4">
        <v>2832</v>
      </c>
    </row>
    <row r="135" spans="1:9" hidden="1" x14ac:dyDescent="0.3">
      <c r="A135" s="3" t="s">
        <v>178</v>
      </c>
      <c r="B135" s="38">
        <v>10</v>
      </c>
      <c r="C135" s="23" t="s">
        <v>320</v>
      </c>
      <c r="D135" s="2" t="s">
        <v>236</v>
      </c>
      <c r="E135" s="7" t="s">
        <v>298</v>
      </c>
      <c r="F135" s="4">
        <v>2566</v>
      </c>
    </row>
    <row r="136" spans="1:9" hidden="1" x14ac:dyDescent="0.3">
      <c r="A136" s="3" t="s">
        <v>180</v>
      </c>
      <c r="B136" s="38">
        <v>9</v>
      </c>
      <c r="C136" s="23" t="s">
        <v>322</v>
      </c>
      <c r="D136" s="2" t="s">
        <v>235</v>
      </c>
      <c r="E136" s="7" t="s">
        <v>306</v>
      </c>
      <c r="F136" s="4">
        <v>1327</v>
      </c>
    </row>
    <row r="137" spans="1:9" hidden="1" x14ac:dyDescent="0.3">
      <c r="A137" s="3" t="s">
        <v>183</v>
      </c>
      <c r="B137" s="38">
        <v>5</v>
      </c>
      <c r="C137" s="23" t="s">
        <v>322</v>
      </c>
      <c r="D137" s="2" t="s">
        <v>236</v>
      </c>
      <c r="E137" s="7" t="s">
        <v>258</v>
      </c>
      <c r="F137" s="4">
        <v>2798</v>
      </c>
    </row>
    <row r="138" spans="1:9" hidden="1" x14ac:dyDescent="0.3">
      <c r="A138" s="3" t="s">
        <v>190</v>
      </c>
      <c r="B138" s="38">
        <v>6</v>
      </c>
      <c r="C138" s="23" t="s">
        <v>322</v>
      </c>
      <c r="D138" s="2" t="s">
        <v>236</v>
      </c>
      <c r="E138" s="7" t="s">
        <v>284</v>
      </c>
      <c r="F138" s="4">
        <v>2041</v>
      </c>
    </row>
    <row r="139" spans="1:9" hidden="1" x14ac:dyDescent="0.3">
      <c r="A139" s="3" t="s">
        <v>196</v>
      </c>
      <c r="B139" s="38">
        <v>9</v>
      </c>
      <c r="C139" s="23" t="s">
        <v>322</v>
      </c>
      <c r="D139" s="2" t="s">
        <v>235</v>
      </c>
      <c r="E139" s="7" t="s">
        <v>249</v>
      </c>
      <c r="F139" s="4">
        <v>1708</v>
      </c>
    </row>
    <row r="140" spans="1:9" hidden="1" x14ac:dyDescent="0.3">
      <c r="A140" s="3" t="s">
        <v>202</v>
      </c>
      <c r="B140" s="38">
        <v>1</v>
      </c>
      <c r="C140" s="23" t="s">
        <v>321</v>
      </c>
      <c r="D140" s="2" t="s">
        <v>236</v>
      </c>
      <c r="E140" s="7" t="s">
        <v>299</v>
      </c>
      <c r="F140" s="4">
        <v>1935</v>
      </c>
    </row>
    <row r="141" spans="1:9" s="3" customFormat="1" x14ac:dyDescent="0.3">
      <c r="A141" s="3" t="s">
        <v>207</v>
      </c>
      <c r="B141" s="38">
        <v>7</v>
      </c>
      <c r="C141" s="23" t="s">
        <v>320</v>
      </c>
      <c r="D141" s="2" t="s">
        <v>237</v>
      </c>
      <c r="E141" s="7" t="s">
        <v>288</v>
      </c>
      <c r="F141" s="4">
        <v>2425</v>
      </c>
      <c r="G141" s="4"/>
      <c r="H141" s="1"/>
      <c r="I141" s="26"/>
    </row>
    <row r="142" spans="1:9" s="3" customFormat="1" hidden="1" x14ac:dyDescent="0.3">
      <c r="A142" s="3" t="s">
        <v>208</v>
      </c>
      <c r="B142" s="38">
        <v>9</v>
      </c>
      <c r="C142" s="23" t="s">
        <v>322</v>
      </c>
      <c r="D142" s="2" t="s">
        <v>236</v>
      </c>
      <c r="E142" s="7" t="s">
        <v>276</v>
      </c>
      <c r="F142" s="4">
        <v>1526</v>
      </c>
      <c r="G142" s="4"/>
      <c r="I142" s="26"/>
    </row>
    <row r="143" spans="1:9" s="3" customFormat="1" hidden="1" x14ac:dyDescent="0.3">
      <c r="A143" s="3" t="s">
        <v>212</v>
      </c>
      <c r="B143" s="38">
        <v>1</v>
      </c>
      <c r="C143" s="23" t="s">
        <v>321</v>
      </c>
      <c r="D143" s="2" t="s">
        <v>235</v>
      </c>
      <c r="E143" s="7" t="s">
        <v>282</v>
      </c>
      <c r="F143" s="4">
        <v>1299</v>
      </c>
      <c r="G143" s="4"/>
      <c r="I143" s="26"/>
    </row>
    <row r="144" spans="1:9" s="3" customFormat="1" hidden="1" x14ac:dyDescent="0.3">
      <c r="A144" s="3" t="s">
        <v>214</v>
      </c>
      <c r="B144" s="38">
        <v>5</v>
      </c>
      <c r="C144" s="23" t="s">
        <v>322</v>
      </c>
      <c r="D144" s="2" t="s">
        <v>236</v>
      </c>
      <c r="E144" s="7" t="s">
        <v>249</v>
      </c>
      <c r="F144" s="4">
        <v>2774</v>
      </c>
      <c r="G144" s="4"/>
      <c r="I144" s="26"/>
    </row>
    <row r="145" spans="1:9" s="3" customFormat="1" hidden="1" x14ac:dyDescent="0.3">
      <c r="A145" s="3" t="s">
        <v>218</v>
      </c>
      <c r="B145" s="38">
        <v>8</v>
      </c>
      <c r="C145" s="23" t="s">
        <v>322</v>
      </c>
      <c r="D145" s="2" t="s">
        <v>237</v>
      </c>
      <c r="E145" s="7" t="s">
        <v>249</v>
      </c>
      <c r="F145" s="4">
        <v>2886</v>
      </c>
      <c r="G145" s="4"/>
      <c r="I145" s="26"/>
    </row>
    <row r="146" spans="1:9" s="3" customFormat="1" hidden="1" x14ac:dyDescent="0.3">
      <c r="A146" s="1" t="s">
        <v>226</v>
      </c>
      <c r="B146" s="38">
        <v>6</v>
      </c>
      <c r="C146" s="23" t="s">
        <v>320</v>
      </c>
      <c r="D146" s="2" t="s">
        <v>236</v>
      </c>
      <c r="E146" s="7" t="s">
        <v>264</v>
      </c>
      <c r="F146" s="4">
        <v>1483</v>
      </c>
      <c r="G146" s="4"/>
      <c r="I146" s="26"/>
    </row>
    <row r="147" spans="1:9" s="3" customFormat="1" hidden="1" x14ac:dyDescent="0.3">
      <c r="A147" s="1" t="s">
        <v>230</v>
      </c>
      <c r="B147" s="38">
        <v>8</v>
      </c>
      <c r="C147" s="23" t="s">
        <v>322</v>
      </c>
      <c r="D147" s="2" t="s">
        <v>235</v>
      </c>
      <c r="E147" s="7" t="s">
        <v>265</v>
      </c>
      <c r="F147" s="4">
        <v>1865</v>
      </c>
      <c r="G147" s="4"/>
      <c r="I147" s="26"/>
    </row>
    <row r="148" spans="1:9" s="3" customFormat="1" hidden="1" x14ac:dyDescent="0.3">
      <c r="A148" s="1" t="s">
        <v>232</v>
      </c>
      <c r="B148" s="38">
        <v>4</v>
      </c>
      <c r="C148" s="23" t="s">
        <v>322</v>
      </c>
      <c r="D148" s="2" t="s">
        <v>236</v>
      </c>
      <c r="E148" s="7" t="s">
        <v>266</v>
      </c>
      <c r="F148" s="4">
        <v>1132</v>
      </c>
      <c r="G148" s="4"/>
      <c r="I148" s="26"/>
    </row>
    <row r="149" spans="1:9" s="3" customFormat="1" hidden="1" x14ac:dyDescent="0.3">
      <c r="A149" s="1" t="s">
        <v>5</v>
      </c>
      <c r="B149" s="38">
        <v>6</v>
      </c>
      <c r="C149" s="23" t="s">
        <v>320</v>
      </c>
      <c r="D149" s="2" t="s">
        <v>236</v>
      </c>
      <c r="E149" s="7" t="s">
        <v>306</v>
      </c>
      <c r="F149" s="4">
        <v>1351</v>
      </c>
      <c r="G149" s="4"/>
      <c r="I149" s="26"/>
    </row>
    <row r="150" spans="1:9" s="3" customFormat="1" hidden="1" x14ac:dyDescent="0.3">
      <c r="A150" s="1" t="s">
        <v>10</v>
      </c>
      <c r="B150" s="38">
        <v>2</v>
      </c>
      <c r="C150" s="23" t="s">
        <v>322</v>
      </c>
      <c r="D150" s="2" t="s">
        <v>235</v>
      </c>
      <c r="E150" s="7" t="s">
        <v>258</v>
      </c>
      <c r="F150" s="4">
        <v>1175</v>
      </c>
      <c r="G150" s="4"/>
      <c r="I150" s="26"/>
    </row>
    <row r="151" spans="1:9" s="3" customFormat="1" hidden="1" x14ac:dyDescent="0.3">
      <c r="A151" s="1" t="s">
        <v>24</v>
      </c>
      <c r="B151" s="38">
        <v>1</v>
      </c>
      <c r="C151" s="23" t="s">
        <v>320</v>
      </c>
      <c r="D151" s="2" t="s">
        <v>236</v>
      </c>
      <c r="E151" s="7" t="s">
        <v>296</v>
      </c>
      <c r="F151" s="4">
        <v>1398</v>
      </c>
      <c r="G151" s="4"/>
      <c r="I151" s="26"/>
    </row>
    <row r="152" spans="1:9" s="3" customFormat="1" hidden="1" x14ac:dyDescent="0.3">
      <c r="A152" s="1" t="s">
        <v>31</v>
      </c>
      <c r="B152" s="38">
        <v>9</v>
      </c>
      <c r="C152" s="23" t="s">
        <v>322</v>
      </c>
      <c r="D152" s="2" t="s">
        <v>237</v>
      </c>
      <c r="E152" s="7" t="s">
        <v>306</v>
      </c>
      <c r="F152" s="4">
        <v>2813</v>
      </c>
      <c r="G152" s="4"/>
      <c r="I152" s="26"/>
    </row>
    <row r="153" spans="1:9" s="3" customFormat="1" hidden="1" x14ac:dyDescent="0.3">
      <c r="A153" s="1" t="s">
        <v>34</v>
      </c>
      <c r="B153" s="38">
        <v>6</v>
      </c>
      <c r="C153" s="23" t="s">
        <v>322</v>
      </c>
      <c r="D153" s="2" t="s">
        <v>236</v>
      </c>
      <c r="E153" s="7" t="s">
        <v>263</v>
      </c>
      <c r="F153" s="4">
        <v>1564</v>
      </c>
      <c r="G153" s="4"/>
      <c r="I153" s="26"/>
    </row>
    <row r="154" spans="1:9" s="3" customFormat="1" hidden="1" x14ac:dyDescent="0.3">
      <c r="A154" s="1" t="s">
        <v>46</v>
      </c>
      <c r="B154" s="38">
        <v>3</v>
      </c>
      <c r="C154" s="23" t="s">
        <v>320</v>
      </c>
      <c r="D154" s="2" t="s">
        <v>235</v>
      </c>
      <c r="E154" s="7" t="s">
        <v>307</v>
      </c>
      <c r="F154" s="4">
        <v>2785</v>
      </c>
      <c r="G154" s="4"/>
      <c r="I154" s="26"/>
    </row>
    <row r="155" spans="1:9" s="3" customFormat="1" hidden="1" x14ac:dyDescent="0.3">
      <c r="A155" s="1" t="s">
        <v>56</v>
      </c>
      <c r="B155" s="38">
        <v>3</v>
      </c>
      <c r="C155" s="23" t="s">
        <v>322</v>
      </c>
      <c r="D155" s="2" t="s">
        <v>236</v>
      </c>
      <c r="E155" s="7" t="s">
        <v>249</v>
      </c>
      <c r="F155" s="4">
        <v>1646</v>
      </c>
      <c r="G155" s="4"/>
      <c r="I155" s="26"/>
    </row>
    <row r="156" spans="1:9" s="3" customFormat="1" hidden="1" x14ac:dyDescent="0.3">
      <c r="A156" s="1" t="s">
        <v>57</v>
      </c>
      <c r="B156" s="38">
        <v>10</v>
      </c>
      <c r="C156" s="23" t="s">
        <v>320</v>
      </c>
      <c r="D156" s="2" t="s">
        <v>237</v>
      </c>
      <c r="E156" s="7" t="s">
        <v>265</v>
      </c>
      <c r="F156" s="4">
        <v>2928</v>
      </c>
      <c r="G156" s="4"/>
      <c r="I156" s="26"/>
    </row>
    <row r="157" spans="1:9" s="3" customFormat="1" hidden="1" x14ac:dyDescent="0.3">
      <c r="A157" s="1" t="s">
        <v>65</v>
      </c>
      <c r="B157" s="38">
        <v>1</v>
      </c>
      <c r="C157" s="23" t="s">
        <v>320</v>
      </c>
      <c r="D157" s="2" t="s">
        <v>236</v>
      </c>
      <c r="E157" s="7" t="s">
        <v>275</v>
      </c>
      <c r="F157" s="4">
        <v>2634</v>
      </c>
      <c r="G157" s="4"/>
      <c r="I157" s="26"/>
    </row>
    <row r="158" spans="1:9" s="3" customFormat="1" hidden="1" x14ac:dyDescent="0.3">
      <c r="A158" s="1" t="s">
        <v>71</v>
      </c>
      <c r="B158" s="38">
        <v>2</v>
      </c>
      <c r="C158" s="23" t="s">
        <v>322</v>
      </c>
      <c r="D158" s="2" t="s">
        <v>236</v>
      </c>
      <c r="E158" s="7" t="s">
        <v>274</v>
      </c>
      <c r="F158" s="4">
        <v>1816</v>
      </c>
      <c r="G158" s="4"/>
      <c r="I158" s="26"/>
    </row>
    <row r="159" spans="1:9" s="3" customFormat="1" x14ac:dyDescent="0.3">
      <c r="A159" s="1" t="s">
        <v>83</v>
      </c>
      <c r="B159" s="38">
        <v>5</v>
      </c>
      <c r="C159" s="23" t="s">
        <v>321</v>
      </c>
      <c r="D159" s="2" t="s">
        <v>237</v>
      </c>
      <c r="E159" s="7" t="s">
        <v>263</v>
      </c>
      <c r="F159" s="4">
        <v>2120</v>
      </c>
      <c r="G159" s="4"/>
      <c r="I159" s="26"/>
    </row>
    <row r="160" spans="1:9" s="3" customFormat="1" hidden="1" x14ac:dyDescent="0.3">
      <c r="A160" s="1" t="s">
        <v>84</v>
      </c>
      <c r="B160" s="38">
        <v>4</v>
      </c>
      <c r="C160" s="23" t="s">
        <v>321</v>
      </c>
      <c r="D160" s="2" t="s">
        <v>236</v>
      </c>
      <c r="E160" s="7" t="s">
        <v>249</v>
      </c>
      <c r="F160" s="4">
        <v>2589</v>
      </c>
      <c r="G160" s="4"/>
      <c r="I160" s="26"/>
    </row>
    <row r="161" spans="1:9" s="3" customFormat="1" hidden="1" x14ac:dyDescent="0.3">
      <c r="A161" s="1" t="s">
        <v>90</v>
      </c>
      <c r="B161" s="38">
        <v>5</v>
      </c>
      <c r="C161" s="23" t="s">
        <v>320</v>
      </c>
      <c r="D161" s="2" t="s">
        <v>235</v>
      </c>
      <c r="E161" s="7" t="s">
        <v>280</v>
      </c>
      <c r="F161" s="4">
        <v>1884</v>
      </c>
      <c r="G161" s="4"/>
      <c r="I161" s="26"/>
    </row>
    <row r="162" spans="1:9" s="3" customFormat="1" hidden="1" x14ac:dyDescent="0.3">
      <c r="A162" s="1" t="s">
        <v>92</v>
      </c>
      <c r="B162" s="38">
        <v>3</v>
      </c>
      <c r="C162" s="23" t="s">
        <v>322</v>
      </c>
      <c r="D162" s="2" t="s">
        <v>236</v>
      </c>
      <c r="E162" s="7" t="s">
        <v>259</v>
      </c>
      <c r="F162" s="4">
        <v>1538</v>
      </c>
      <c r="G162" s="4"/>
      <c r="I162" s="26"/>
    </row>
    <row r="163" spans="1:9" s="3" customFormat="1" hidden="1" x14ac:dyDescent="0.3">
      <c r="A163" s="1" t="s">
        <v>93</v>
      </c>
      <c r="B163" s="38">
        <v>10</v>
      </c>
      <c r="C163" s="23" t="s">
        <v>321</v>
      </c>
      <c r="D163" s="2" t="s">
        <v>237</v>
      </c>
      <c r="E163" s="7" t="s">
        <v>276</v>
      </c>
      <c r="F163" s="4">
        <v>1156</v>
      </c>
      <c r="G163" s="4"/>
      <c r="I163" s="26"/>
    </row>
    <row r="164" spans="1:9" s="3" customFormat="1" hidden="1" x14ac:dyDescent="0.3">
      <c r="A164" s="1" t="s">
        <v>100</v>
      </c>
      <c r="B164" s="38">
        <v>4</v>
      </c>
      <c r="C164" s="23" t="s">
        <v>320</v>
      </c>
      <c r="D164" s="2" t="s">
        <v>236</v>
      </c>
      <c r="E164" s="7" t="s">
        <v>273</v>
      </c>
      <c r="F164" s="4">
        <v>1508</v>
      </c>
      <c r="G164" s="4"/>
      <c r="I164" s="26"/>
    </row>
    <row r="165" spans="1:9" s="3" customFormat="1" hidden="1" x14ac:dyDescent="0.3">
      <c r="A165" s="1" t="s">
        <v>108</v>
      </c>
      <c r="B165" s="38">
        <v>3</v>
      </c>
      <c r="C165" s="23" t="s">
        <v>321</v>
      </c>
      <c r="D165" s="2" t="s">
        <v>235</v>
      </c>
      <c r="E165" s="7" t="s">
        <v>266</v>
      </c>
      <c r="F165" s="4">
        <v>2848</v>
      </c>
      <c r="G165" s="4"/>
      <c r="I165" s="26"/>
    </row>
    <row r="166" spans="1:9" s="3" customFormat="1" hidden="1" x14ac:dyDescent="0.3">
      <c r="A166" s="1" t="s">
        <v>109</v>
      </c>
      <c r="B166" s="38">
        <v>7</v>
      </c>
      <c r="C166" s="23" t="s">
        <v>322</v>
      </c>
      <c r="D166" s="2" t="s">
        <v>236</v>
      </c>
      <c r="E166" s="7" t="s">
        <v>282</v>
      </c>
      <c r="F166" s="4">
        <v>2756</v>
      </c>
      <c r="G166" s="4"/>
      <c r="I166" s="26"/>
    </row>
    <row r="167" spans="1:9" s="3" customFormat="1" x14ac:dyDescent="0.3">
      <c r="A167" s="1" t="s">
        <v>110</v>
      </c>
      <c r="B167" s="38">
        <v>6</v>
      </c>
      <c r="C167" s="23" t="s">
        <v>321</v>
      </c>
      <c r="D167" s="2" t="s">
        <v>237</v>
      </c>
      <c r="E167" s="7" t="s">
        <v>257</v>
      </c>
      <c r="F167" s="4">
        <v>1642</v>
      </c>
      <c r="G167" s="4"/>
      <c r="I167" s="26"/>
    </row>
    <row r="168" spans="1:9" s="3" customFormat="1" hidden="1" x14ac:dyDescent="0.3">
      <c r="A168" s="1" t="s">
        <v>118</v>
      </c>
      <c r="B168" s="38">
        <v>8</v>
      </c>
      <c r="C168" s="23" t="s">
        <v>320</v>
      </c>
      <c r="D168" s="2" t="s">
        <v>236</v>
      </c>
      <c r="E168" s="7" t="s">
        <v>264</v>
      </c>
      <c r="F168" s="4">
        <v>2480</v>
      </c>
      <c r="G168" s="4"/>
      <c r="I168" s="26"/>
    </row>
    <row r="169" spans="1:9" s="3" customFormat="1" hidden="1" x14ac:dyDescent="0.3">
      <c r="A169" s="1" t="s">
        <v>127</v>
      </c>
      <c r="B169" s="38">
        <v>2</v>
      </c>
      <c r="C169" s="23" t="s">
        <v>320</v>
      </c>
      <c r="D169" s="2" t="s">
        <v>235</v>
      </c>
      <c r="E169" s="7" t="s">
        <v>249</v>
      </c>
      <c r="F169" s="4">
        <v>1959</v>
      </c>
      <c r="G169" s="4"/>
      <c r="I169" s="26"/>
    </row>
    <row r="170" spans="1:9" s="3" customFormat="1" hidden="1" x14ac:dyDescent="0.3">
      <c r="A170" s="1" t="s">
        <v>130</v>
      </c>
      <c r="B170" s="38">
        <v>2</v>
      </c>
      <c r="C170" s="23" t="s">
        <v>321</v>
      </c>
      <c r="D170" s="2" t="s">
        <v>237</v>
      </c>
      <c r="E170" s="7" t="s">
        <v>296</v>
      </c>
      <c r="F170" s="4">
        <v>1148</v>
      </c>
      <c r="G170" s="4"/>
      <c r="I170" s="26"/>
    </row>
    <row r="171" spans="1:9" s="3" customFormat="1" hidden="1" x14ac:dyDescent="0.3">
      <c r="A171" s="1" t="s">
        <v>133</v>
      </c>
      <c r="B171" s="38">
        <v>4</v>
      </c>
      <c r="C171" s="23" t="s">
        <v>320</v>
      </c>
      <c r="D171" s="2" t="s">
        <v>236</v>
      </c>
      <c r="E171" s="7" t="s">
        <v>309</v>
      </c>
      <c r="F171" s="4">
        <v>1238</v>
      </c>
      <c r="G171" s="4"/>
      <c r="I171" s="26"/>
    </row>
    <row r="172" spans="1:9" s="3" customFormat="1" hidden="1" x14ac:dyDescent="0.3">
      <c r="A172" s="3" t="s">
        <v>141</v>
      </c>
      <c r="B172" s="38">
        <v>1</v>
      </c>
      <c r="C172" s="23" t="s">
        <v>322</v>
      </c>
      <c r="D172" s="2" t="s">
        <v>235</v>
      </c>
      <c r="E172" s="7" t="s">
        <v>290</v>
      </c>
      <c r="F172" s="4">
        <v>1340</v>
      </c>
      <c r="G172" s="4"/>
      <c r="I172" s="26"/>
    </row>
    <row r="173" spans="1:9" s="3" customFormat="1" hidden="1" x14ac:dyDescent="0.3">
      <c r="A173" s="3" t="s">
        <v>143</v>
      </c>
      <c r="B173" s="38">
        <v>9</v>
      </c>
      <c r="C173" s="23" t="s">
        <v>320</v>
      </c>
      <c r="D173" s="2" t="s">
        <v>236</v>
      </c>
      <c r="E173" s="7" t="s">
        <v>310</v>
      </c>
      <c r="F173" s="4">
        <v>2254</v>
      </c>
      <c r="G173" s="4"/>
      <c r="I173" s="26"/>
    </row>
    <row r="174" spans="1:9" s="3" customFormat="1" x14ac:dyDescent="0.3">
      <c r="A174" s="3" t="s">
        <v>151</v>
      </c>
      <c r="B174" s="38">
        <v>5</v>
      </c>
      <c r="C174" s="23" t="s">
        <v>322</v>
      </c>
      <c r="D174" s="2" t="s">
        <v>237</v>
      </c>
      <c r="E174" s="7" t="s">
        <v>278</v>
      </c>
      <c r="F174" s="4">
        <v>2822</v>
      </c>
      <c r="G174" s="4"/>
      <c r="I174" s="26"/>
    </row>
    <row r="175" spans="1:9" s="3" customFormat="1" hidden="1" x14ac:dyDescent="0.3">
      <c r="A175" s="3" t="s">
        <v>159</v>
      </c>
      <c r="B175" s="38">
        <v>3</v>
      </c>
      <c r="C175" s="23" t="s">
        <v>320</v>
      </c>
      <c r="D175" s="2" t="s">
        <v>236</v>
      </c>
      <c r="E175" s="7" t="s">
        <v>267</v>
      </c>
      <c r="F175" s="4">
        <v>2463</v>
      </c>
      <c r="G175" s="4"/>
      <c r="I175" s="26"/>
    </row>
    <row r="176" spans="1:9" s="3" customFormat="1" hidden="1" x14ac:dyDescent="0.3">
      <c r="A176" s="3" t="s">
        <v>160</v>
      </c>
      <c r="B176" s="38">
        <v>10</v>
      </c>
      <c r="C176" s="23" t="s">
        <v>322</v>
      </c>
      <c r="D176" s="2" t="s">
        <v>235</v>
      </c>
      <c r="E176" s="7" t="s">
        <v>311</v>
      </c>
      <c r="F176" s="4">
        <v>1270</v>
      </c>
      <c r="G176" s="4"/>
      <c r="I176" s="26"/>
    </row>
    <row r="177" spans="1:9" s="3" customFormat="1" hidden="1" x14ac:dyDescent="0.3">
      <c r="A177" s="3" t="s">
        <v>164</v>
      </c>
      <c r="B177" s="38">
        <v>9</v>
      </c>
      <c r="C177" s="23" t="s">
        <v>321</v>
      </c>
      <c r="D177" s="2" t="s">
        <v>236</v>
      </c>
      <c r="E177" s="7" t="s">
        <v>247</v>
      </c>
      <c r="F177" s="4">
        <v>1446</v>
      </c>
      <c r="G177" s="4"/>
      <c r="I177" s="26"/>
    </row>
    <row r="178" spans="1:9" s="3" customFormat="1" x14ac:dyDescent="0.3">
      <c r="A178" s="3" t="s">
        <v>165</v>
      </c>
      <c r="B178" s="38">
        <v>6</v>
      </c>
      <c r="C178" s="23" t="s">
        <v>321</v>
      </c>
      <c r="D178" s="2" t="s">
        <v>237</v>
      </c>
      <c r="E178" s="7" t="s">
        <v>256</v>
      </c>
      <c r="F178" s="4">
        <v>1960</v>
      </c>
      <c r="G178" s="4"/>
      <c r="I178" s="26"/>
    </row>
    <row r="179" spans="1:9" s="3" customFormat="1" hidden="1" x14ac:dyDescent="0.3">
      <c r="A179" s="3" t="s">
        <v>166</v>
      </c>
      <c r="B179" s="38">
        <v>4</v>
      </c>
      <c r="C179" s="23" t="s">
        <v>321</v>
      </c>
      <c r="D179" s="2" t="s">
        <v>236</v>
      </c>
      <c r="E179" s="7" t="s">
        <v>257</v>
      </c>
      <c r="F179" s="4">
        <v>2844</v>
      </c>
      <c r="G179" s="4"/>
      <c r="I179" s="26"/>
    </row>
    <row r="180" spans="1:9" s="3" customFormat="1" hidden="1" x14ac:dyDescent="0.3">
      <c r="A180" s="3" t="s">
        <v>182</v>
      </c>
      <c r="B180" s="38">
        <v>8</v>
      </c>
      <c r="C180" s="23" t="s">
        <v>320</v>
      </c>
      <c r="D180" s="2" t="s">
        <v>235</v>
      </c>
      <c r="E180" s="7" t="s">
        <v>258</v>
      </c>
      <c r="F180" s="4">
        <v>1910</v>
      </c>
      <c r="G180" s="4"/>
      <c r="I180" s="26"/>
    </row>
    <row r="181" spans="1:9" s="3" customFormat="1" hidden="1" x14ac:dyDescent="0.3">
      <c r="A181" s="3" t="s">
        <v>186</v>
      </c>
      <c r="B181" s="38">
        <v>7</v>
      </c>
      <c r="C181" s="23" t="s">
        <v>321</v>
      </c>
      <c r="D181" s="2" t="s">
        <v>236</v>
      </c>
      <c r="E181" s="7" t="s">
        <v>249</v>
      </c>
      <c r="F181" s="4">
        <v>2196</v>
      </c>
      <c r="G181" s="4"/>
      <c r="I181" s="26"/>
    </row>
    <row r="182" spans="1:9" s="3" customFormat="1" hidden="1" x14ac:dyDescent="0.3">
      <c r="A182" s="3" t="s">
        <v>187</v>
      </c>
      <c r="B182" s="38">
        <v>2</v>
      </c>
      <c r="C182" s="23" t="s">
        <v>322</v>
      </c>
      <c r="D182" s="2" t="s">
        <v>237</v>
      </c>
      <c r="E182" s="7" t="s">
        <v>259</v>
      </c>
      <c r="F182" s="4">
        <v>1767</v>
      </c>
      <c r="G182" s="4"/>
      <c r="I182" s="26"/>
    </row>
    <row r="183" spans="1:9" s="3" customFormat="1" hidden="1" x14ac:dyDescent="0.3">
      <c r="A183" s="3" t="s">
        <v>188</v>
      </c>
      <c r="B183" s="38">
        <v>7</v>
      </c>
      <c r="C183" s="23" t="s">
        <v>322</v>
      </c>
      <c r="D183" s="2" t="s">
        <v>236</v>
      </c>
      <c r="E183" s="7" t="s">
        <v>260</v>
      </c>
      <c r="F183" s="4">
        <v>2452</v>
      </c>
      <c r="G183" s="4"/>
      <c r="I183" s="26"/>
    </row>
    <row r="184" spans="1:9" s="3" customFormat="1" hidden="1" x14ac:dyDescent="0.3">
      <c r="A184" s="3" t="s">
        <v>192</v>
      </c>
      <c r="B184" s="38">
        <v>2</v>
      </c>
      <c r="C184" s="23" t="s">
        <v>320</v>
      </c>
      <c r="D184" s="2" t="s">
        <v>237</v>
      </c>
      <c r="E184" s="7" t="s">
        <v>310</v>
      </c>
      <c r="F184" s="4">
        <v>2820</v>
      </c>
      <c r="G184" s="4"/>
      <c r="I184" s="26"/>
    </row>
    <row r="185" spans="1:9" s="3" customFormat="1" hidden="1" x14ac:dyDescent="0.3">
      <c r="A185" s="3" t="s">
        <v>203</v>
      </c>
      <c r="B185" s="38">
        <v>5</v>
      </c>
      <c r="C185" s="23" t="s">
        <v>322</v>
      </c>
      <c r="D185" s="2" t="s">
        <v>236</v>
      </c>
      <c r="E185" s="7" t="s">
        <v>303</v>
      </c>
      <c r="F185" s="4">
        <v>2966</v>
      </c>
      <c r="G185" s="4"/>
      <c r="I185" s="26"/>
    </row>
    <row r="186" spans="1:9" s="3" customFormat="1" hidden="1" x14ac:dyDescent="0.3">
      <c r="A186" s="3" t="s">
        <v>205</v>
      </c>
      <c r="B186" s="38">
        <v>4</v>
      </c>
      <c r="C186" s="23" t="s">
        <v>320</v>
      </c>
      <c r="D186" s="2" t="s">
        <v>235</v>
      </c>
      <c r="E186" s="7" t="s">
        <v>300</v>
      </c>
      <c r="F186" s="4">
        <v>2565</v>
      </c>
      <c r="G186" s="4"/>
      <c r="I186" s="26"/>
    </row>
    <row r="187" spans="1:9" s="3" customFormat="1" hidden="1" x14ac:dyDescent="0.3">
      <c r="A187" s="3" t="s">
        <v>209</v>
      </c>
      <c r="B187" s="38">
        <v>7</v>
      </c>
      <c r="C187" s="23" t="s">
        <v>320</v>
      </c>
      <c r="D187" s="2" t="s">
        <v>236</v>
      </c>
      <c r="E187" s="7" t="s">
        <v>277</v>
      </c>
      <c r="F187" s="4">
        <v>2296</v>
      </c>
      <c r="G187" s="4"/>
      <c r="I187" s="26"/>
    </row>
    <row r="188" spans="1:9" s="3" customFormat="1" x14ac:dyDescent="0.3">
      <c r="A188" s="3" t="s">
        <v>215</v>
      </c>
      <c r="B188" s="38">
        <v>5</v>
      </c>
      <c r="C188" s="23" t="s">
        <v>322</v>
      </c>
      <c r="D188" s="2" t="s">
        <v>237</v>
      </c>
      <c r="E188" s="7" t="s">
        <v>287</v>
      </c>
      <c r="F188" s="4">
        <v>1754</v>
      </c>
      <c r="G188" s="4"/>
      <c r="I188" s="26"/>
    </row>
    <row r="189" spans="1:9" s="3" customFormat="1" hidden="1" x14ac:dyDescent="0.3">
      <c r="A189" s="3" t="s">
        <v>223</v>
      </c>
      <c r="B189" s="38">
        <v>7</v>
      </c>
      <c r="C189" s="23" t="s">
        <v>322</v>
      </c>
      <c r="D189" s="2" t="s">
        <v>236</v>
      </c>
      <c r="E189" s="7" t="s">
        <v>263</v>
      </c>
      <c r="F189" s="4">
        <v>2480</v>
      </c>
      <c r="G189" s="4"/>
      <c r="I189" s="26"/>
    </row>
    <row r="190" spans="1:9" s="3" customFormat="1" hidden="1" x14ac:dyDescent="0.3">
      <c r="A190" s="2" t="s">
        <v>1</v>
      </c>
      <c r="B190" s="38">
        <v>3</v>
      </c>
      <c r="C190" s="23" t="s">
        <v>321</v>
      </c>
      <c r="D190" s="2" t="s">
        <v>236</v>
      </c>
      <c r="E190" s="7" t="s">
        <v>304</v>
      </c>
      <c r="F190" s="4">
        <v>2910</v>
      </c>
      <c r="G190" s="4"/>
      <c r="I190" s="26"/>
    </row>
    <row r="191" spans="1:9" s="3" customFormat="1" hidden="1" x14ac:dyDescent="0.3">
      <c r="A191" s="2" t="s">
        <v>3</v>
      </c>
      <c r="B191" s="38">
        <v>3</v>
      </c>
      <c r="C191" s="23" t="s">
        <v>320</v>
      </c>
      <c r="D191" s="2" t="s">
        <v>237</v>
      </c>
      <c r="E191" s="7" t="s">
        <v>272</v>
      </c>
      <c r="F191" s="4">
        <v>2983</v>
      </c>
      <c r="G191" s="4"/>
      <c r="I191" s="26"/>
    </row>
    <row r="192" spans="1:9" s="3" customFormat="1" hidden="1" x14ac:dyDescent="0.3">
      <c r="A192" s="1" t="s">
        <v>7</v>
      </c>
      <c r="B192" s="38">
        <v>3</v>
      </c>
      <c r="C192" s="23" t="s">
        <v>322</v>
      </c>
      <c r="D192" s="2" t="s">
        <v>236</v>
      </c>
      <c r="E192" s="7" t="s">
        <v>300</v>
      </c>
      <c r="F192" s="4">
        <v>1416</v>
      </c>
      <c r="G192" s="4"/>
      <c r="I192" s="26"/>
    </row>
    <row r="193" spans="1:9" s="3" customFormat="1" hidden="1" x14ac:dyDescent="0.3">
      <c r="A193" s="1" t="s">
        <v>11</v>
      </c>
      <c r="B193" s="38">
        <v>4</v>
      </c>
      <c r="C193" s="23" t="s">
        <v>321</v>
      </c>
      <c r="D193" s="2" t="s">
        <v>235</v>
      </c>
      <c r="E193" s="7" t="s">
        <v>311</v>
      </c>
      <c r="F193" s="4">
        <v>2483</v>
      </c>
      <c r="G193" s="4"/>
      <c r="I193" s="26"/>
    </row>
    <row r="194" spans="1:9" s="3" customFormat="1" hidden="1" x14ac:dyDescent="0.3">
      <c r="A194" s="2" t="s">
        <v>16</v>
      </c>
      <c r="B194" s="38">
        <v>6</v>
      </c>
      <c r="C194" s="23" t="s">
        <v>322</v>
      </c>
      <c r="D194" s="2" t="s">
        <v>236</v>
      </c>
      <c r="E194" s="7" t="s">
        <v>298</v>
      </c>
      <c r="F194" s="4">
        <v>1224</v>
      </c>
      <c r="G194" s="4"/>
      <c r="I194" s="26"/>
    </row>
    <row r="195" spans="1:9" s="3" customFormat="1" hidden="1" x14ac:dyDescent="0.3">
      <c r="A195" s="1" t="s">
        <v>17</v>
      </c>
      <c r="B195" s="38">
        <v>9</v>
      </c>
      <c r="C195" s="23" t="s">
        <v>322</v>
      </c>
      <c r="D195" s="2" t="s">
        <v>237</v>
      </c>
      <c r="E195" s="7" t="s">
        <v>271</v>
      </c>
      <c r="F195" s="4">
        <v>1127</v>
      </c>
      <c r="G195" s="4"/>
      <c r="I195" s="26"/>
    </row>
    <row r="196" spans="1:9" s="3" customFormat="1" hidden="1" x14ac:dyDescent="0.3">
      <c r="A196" s="1" t="s">
        <v>18</v>
      </c>
      <c r="B196" s="38">
        <v>6</v>
      </c>
      <c r="C196" s="23" t="s">
        <v>322</v>
      </c>
      <c r="D196" s="2" t="s">
        <v>236</v>
      </c>
      <c r="E196" s="7" t="s">
        <v>272</v>
      </c>
      <c r="F196" s="4">
        <v>1423</v>
      </c>
      <c r="G196" s="4"/>
      <c r="I196" s="26"/>
    </row>
    <row r="197" spans="1:9" s="3" customFormat="1" hidden="1" x14ac:dyDescent="0.3">
      <c r="A197" s="1" t="s">
        <v>29</v>
      </c>
      <c r="B197" s="38">
        <v>3</v>
      </c>
      <c r="C197" s="23" t="s">
        <v>321</v>
      </c>
      <c r="D197" s="2" t="s">
        <v>235</v>
      </c>
      <c r="E197" s="7" t="s">
        <v>273</v>
      </c>
      <c r="F197" s="4">
        <v>1090</v>
      </c>
      <c r="G197" s="4"/>
      <c r="I197" s="26"/>
    </row>
    <row r="198" spans="1:9" s="3" customFormat="1" hidden="1" x14ac:dyDescent="0.3">
      <c r="A198" s="1" t="s">
        <v>30</v>
      </c>
      <c r="B198" s="38">
        <v>2</v>
      </c>
      <c r="C198" s="23" t="s">
        <v>321</v>
      </c>
      <c r="D198" s="2" t="s">
        <v>236</v>
      </c>
      <c r="E198" s="7" t="s">
        <v>268</v>
      </c>
      <c r="F198" s="4">
        <v>2396</v>
      </c>
      <c r="G198" s="4"/>
      <c r="I198" s="26"/>
    </row>
    <row r="199" spans="1:9" s="3" customFormat="1" hidden="1" x14ac:dyDescent="0.3">
      <c r="A199" s="1" t="s">
        <v>35</v>
      </c>
      <c r="B199" s="38">
        <v>1</v>
      </c>
      <c r="C199" s="23" t="s">
        <v>321</v>
      </c>
      <c r="D199" s="2" t="s">
        <v>237</v>
      </c>
      <c r="E199" s="7" t="s">
        <v>274</v>
      </c>
      <c r="F199" s="4">
        <v>1595</v>
      </c>
      <c r="G199" s="4"/>
      <c r="I199" s="26"/>
    </row>
    <row r="200" spans="1:9" s="3" customFormat="1" hidden="1" x14ac:dyDescent="0.3">
      <c r="A200" s="1" t="s">
        <v>40</v>
      </c>
      <c r="B200" s="38">
        <v>5</v>
      </c>
      <c r="C200" s="23" t="s">
        <v>320</v>
      </c>
      <c r="D200" s="2" t="s">
        <v>236</v>
      </c>
      <c r="E200" s="7" t="s">
        <v>298</v>
      </c>
      <c r="F200" s="4">
        <v>1674</v>
      </c>
      <c r="G200" s="4"/>
      <c r="I200" s="26"/>
    </row>
    <row r="201" spans="1:9" s="3" customFormat="1" hidden="1" x14ac:dyDescent="0.3">
      <c r="A201" s="1" t="s">
        <v>44</v>
      </c>
      <c r="B201" s="38">
        <v>8</v>
      </c>
      <c r="C201" s="23" t="s">
        <v>321</v>
      </c>
      <c r="D201" s="2" t="s">
        <v>235</v>
      </c>
      <c r="E201" s="7" t="s">
        <v>306</v>
      </c>
      <c r="F201" s="4">
        <v>1038</v>
      </c>
      <c r="G201" s="4"/>
      <c r="I201" s="26"/>
    </row>
    <row r="202" spans="1:9" s="3" customFormat="1" hidden="1" x14ac:dyDescent="0.3">
      <c r="A202" s="1" t="s">
        <v>45</v>
      </c>
      <c r="B202" s="38">
        <v>5</v>
      </c>
      <c r="C202" s="23" t="s">
        <v>322</v>
      </c>
      <c r="D202" s="2" t="s">
        <v>236</v>
      </c>
      <c r="E202" s="7" t="s">
        <v>258</v>
      </c>
      <c r="F202" s="4">
        <v>1107</v>
      </c>
      <c r="G202" s="4"/>
      <c r="I202" s="26"/>
    </row>
    <row r="203" spans="1:9" s="3" customFormat="1" hidden="1" x14ac:dyDescent="0.3">
      <c r="A203" s="1" t="s">
        <v>61</v>
      </c>
      <c r="B203" s="38">
        <v>9</v>
      </c>
      <c r="C203" s="23" t="s">
        <v>322</v>
      </c>
      <c r="D203" s="2" t="s">
        <v>236</v>
      </c>
      <c r="E203" s="7" t="s">
        <v>279</v>
      </c>
      <c r="F203" s="4">
        <v>2773</v>
      </c>
      <c r="G203" s="4"/>
      <c r="I203" s="26"/>
    </row>
    <row r="204" spans="1:9" s="3" customFormat="1" hidden="1" x14ac:dyDescent="0.3">
      <c r="A204" s="1" t="s">
        <v>63</v>
      </c>
      <c r="B204" s="38">
        <v>5</v>
      </c>
      <c r="C204" s="23" t="s">
        <v>320</v>
      </c>
      <c r="D204" s="2" t="s">
        <v>235</v>
      </c>
      <c r="E204" s="7" t="s">
        <v>249</v>
      </c>
      <c r="F204" s="4">
        <v>2945</v>
      </c>
      <c r="G204" s="4"/>
      <c r="I204" s="26"/>
    </row>
    <row r="205" spans="1:9" s="3" customFormat="1" hidden="1" x14ac:dyDescent="0.3">
      <c r="A205" s="1" t="s">
        <v>68</v>
      </c>
      <c r="B205" s="38">
        <v>9</v>
      </c>
      <c r="C205" s="23" t="s">
        <v>322</v>
      </c>
      <c r="D205" s="2" t="s">
        <v>236</v>
      </c>
      <c r="E205" s="7" t="s">
        <v>265</v>
      </c>
      <c r="F205" s="4">
        <v>1971</v>
      </c>
      <c r="G205" s="4"/>
      <c r="I205" s="26"/>
    </row>
    <row r="206" spans="1:9" s="3" customFormat="1" x14ac:dyDescent="0.3">
      <c r="A206" s="1" t="s">
        <v>75</v>
      </c>
      <c r="B206" s="38">
        <v>7</v>
      </c>
      <c r="C206" s="23" t="s">
        <v>320</v>
      </c>
      <c r="D206" s="2" t="s">
        <v>237</v>
      </c>
      <c r="E206" s="7" t="s">
        <v>266</v>
      </c>
      <c r="F206" s="4">
        <v>1376</v>
      </c>
      <c r="G206" s="4"/>
      <c r="I206" s="26"/>
    </row>
    <row r="207" spans="1:9" s="3" customFormat="1" hidden="1" x14ac:dyDescent="0.3">
      <c r="A207" s="1" t="s">
        <v>77</v>
      </c>
      <c r="B207" s="38">
        <v>9</v>
      </c>
      <c r="C207" s="23" t="s">
        <v>320</v>
      </c>
      <c r="D207" s="2" t="s">
        <v>236</v>
      </c>
      <c r="E207" s="7" t="s">
        <v>247</v>
      </c>
      <c r="F207" s="4">
        <v>1373</v>
      </c>
      <c r="G207" s="4"/>
      <c r="I207" s="26"/>
    </row>
    <row r="208" spans="1:9" s="3" customFormat="1" hidden="1" x14ac:dyDescent="0.3">
      <c r="A208" s="1" t="s">
        <v>82</v>
      </c>
      <c r="B208" s="38">
        <v>10</v>
      </c>
      <c r="C208" s="23" t="s">
        <v>322</v>
      </c>
      <c r="D208" s="2" t="s">
        <v>235</v>
      </c>
      <c r="E208" s="7" t="s">
        <v>269</v>
      </c>
      <c r="F208" s="4">
        <v>1825</v>
      </c>
      <c r="G208" s="4"/>
      <c r="I208" s="26"/>
    </row>
    <row r="209" spans="1:9" s="3" customFormat="1" hidden="1" x14ac:dyDescent="0.3">
      <c r="A209" s="1" t="s">
        <v>85</v>
      </c>
      <c r="B209" s="38">
        <v>2</v>
      </c>
      <c r="C209" s="23" t="s">
        <v>322</v>
      </c>
      <c r="D209" s="2" t="s">
        <v>236</v>
      </c>
      <c r="E209" s="7" t="s">
        <v>267</v>
      </c>
      <c r="F209" s="4">
        <v>1552</v>
      </c>
      <c r="G209" s="4"/>
      <c r="I209" s="26"/>
    </row>
    <row r="210" spans="1:9" s="3" customFormat="1" x14ac:dyDescent="0.3">
      <c r="A210" s="1" t="s">
        <v>87</v>
      </c>
      <c r="B210" s="38">
        <v>5</v>
      </c>
      <c r="C210" s="23" t="s">
        <v>321</v>
      </c>
      <c r="D210" s="2" t="s">
        <v>237</v>
      </c>
      <c r="E210" s="7" t="s">
        <v>272</v>
      </c>
      <c r="F210" s="4">
        <v>1129</v>
      </c>
      <c r="G210" s="4"/>
      <c r="I210" s="26"/>
    </row>
    <row r="211" spans="1:9" s="3" customFormat="1" hidden="1" x14ac:dyDescent="0.3">
      <c r="A211" s="1" t="s">
        <v>91</v>
      </c>
      <c r="B211" s="38">
        <v>9</v>
      </c>
      <c r="C211" s="23" t="s">
        <v>320</v>
      </c>
      <c r="D211" s="2" t="s">
        <v>236</v>
      </c>
      <c r="E211" s="7" t="s">
        <v>306</v>
      </c>
      <c r="F211" s="4">
        <v>2212</v>
      </c>
      <c r="G211" s="4"/>
      <c r="I211" s="26"/>
    </row>
    <row r="212" spans="1:9" s="3" customFormat="1" hidden="1" x14ac:dyDescent="0.3">
      <c r="A212" s="1" t="s">
        <v>95</v>
      </c>
      <c r="B212" s="38">
        <v>4</v>
      </c>
      <c r="C212" s="23" t="s">
        <v>322</v>
      </c>
      <c r="D212" s="2" t="s">
        <v>235</v>
      </c>
      <c r="E212" s="7" t="s">
        <v>265</v>
      </c>
      <c r="F212" s="4">
        <v>2258</v>
      </c>
      <c r="G212" s="4"/>
      <c r="I212" s="26"/>
    </row>
    <row r="213" spans="1:9" s="3" customFormat="1" hidden="1" x14ac:dyDescent="0.3">
      <c r="A213" s="1" t="s">
        <v>102</v>
      </c>
      <c r="B213" s="38">
        <v>1</v>
      </c>
      <c r="C213" s="23" t="s">
        <v>321</v>
      </c>
      <c r="D213" s="2" t="s">
        <v>236</v>
      </c>
      <c r="E213" s="7" t="s">
        <v>266</v>
      </c>
      <c r="F213" s="4">
        <v>1287</v>
      </c>
      <c r="G213" s="4"/>
      <c r="I213" s="26"/>
    </row>
    <row r="214" spans="1:9" s="3" customFormat="1" hidden="1" x14ac:dyDescent="0.3">
      <c r="A214" s="1" t="s">
        <v>104</v>
      </c>
      <c r="B214" s="38">
        <v>8</v>
      </c>
      <c r="C214" s="23" t="s">
        <v>322</v>
      </c>
      <c r="D214" s="2" t="s">
        <v>236</v>
      </c>
      <c r="E214" s="7" t="s">
        <v>264</v>
      </c>
      <c r="F214" s="4">
        <v>2111</v>
      </c>
      <c r="G214" s="4"/>
      <c r="I214" s="26"/>
    </row>
    <row r="215" spans="1:9" s="3" customFormat="1" hidden="1" x14ac:dyDescent="0.3">
      <c r="A215" s="1" t="s">
        <v>114</v>
      </c>
      <c r="B215" s="38">
        <v>5</v>
      </c>
      <c r="C215" s="23" t="s">
        <v>322</v>
      </c>
      <c r="D215" s="2" t="s">
        <v>235</v>
      </c>
      <c r="E215" s="7" t="s">
        <v>304</v>
      </c>
      <c r="F215" s="4">
        <v>2493</v>
      </c>
      <c r="G215" s="4"/>
      <c r="I215" s="26"/>
    </row>
    <row r="216" spans="1:9" s="3" customFormat="1" hidden="1" x14ac:dyDescent="0.3">
      <c r="A216" s="1" t="s">
        <v>115</v>
      </c>
      <c r="B216" s="38">
        <v>5</v>
      </c>
      <c r="C216" s="23" t="s">
        <v>322</v>
      </c>
      <c r="D216" s="2" t="s">
        <v>236</v>
      </c>
      <c r="E216" s="7" t="s">
        <v>268</v>
      </c>
      <c r="F216" s="4">
        <v>2476</v>
      </c>
      <c r="G216" s="4"/>
      <c r="I216" s="26"/>
    </row>
    <row r="217" spans="1:9" s="3" customFormat="1" hidden="1" x14ac:dyDescent="0.3">
      <c r="A217" s="1" t="s">
        <v>119</v>
      </c>
      <c r="B217" s="38">
        <v>1</v>
      </c>
      <c r="C217" s="23" t="s">
        <v>322</v>
      </c>
      <c r="D217" s="2" t="s">
        <v>237</v>
      </c>
      <c r="E217" s="7" t="s">
        <v>257</v>
      </c>
      <c r="F217" s="4">
        <v>2160</v>
      </c>
      <c r="G217" s="4"/>
      <c r="I217" s="26"/>
    </row>
    <row r="218" spans="1:9" s="3" customFormat="1" hidden="1" x14ac:dyDescent="0.3">
      <c r="A218" s="1" t="s">
        <v>121</v>
      </c>
      <c r="B218" s="38">
        <v>7</v>
      </c>
      <c r="C218" s="23" t="s">
        <v>321</v>
      </c>
      <c r="D218" s="2" t="s">
        <v>236</v>
      </c>
      <c r="E218" s="7" t="s">
        <v>263</v>
      </c>
      <c r="F218" s="4">
        <v>1952</v>
      </c>
      <c r="G218" s="4"/>
      <c r="I218" s="26"/>
    </row>
    <row r="219" spans="1:9" s="3" customFormat="1" hidden="1" x14ac:dyDescent="0.3">
      <c r="A219" s="1" t="s">
        <v>126</v>
      </c>
      <c r="B219" s="38">
        <v>2</v>
      </c>
      <c r="C219" s="23" t="s">
        <v>320</v>
      </c>
      <c r="D219" s="2" t="s">
        <v>235</v>
      </c>
      <c r="E219" s="7" t="s">
        <v>263</v>
      </c>
      <c r="F219" s="4">
        <v>1938</v>
      </c>
      <c r="G219" s="4"/>
      <c r="I219" s="26"/>
    </row>
    <row r="220" spans="1:9" s="3" customFormat="1" hidden="1" x14ac:dyDescent="0.3">
      <c r="A220" s="1" t="s">
        <v>129</v>
      </c>
      <c r="B220" s="38">
        <v>1</v>
      </c>
      <c r="C220" s="23" t="s">
        <v>322</v>
      </c>
      <c r="D220" s="2" t="s">
        <v>236</v>
      </c>
      <c r="E220" s="7" t="s">
        <v>280</v>
      </c>
      <c r="F220" s="4">
        <v>1382</v>
      </c>
      <c r="G220" s="4"/>
      <c r="I220" s="26"/>
    </row>
    <row r="221" spans="1:9" s="3" customFormat="1" hidden="1" x14ac:dyDescent="0.3">
      <c r="A221" s="3" t="s">
        <v>140</v>
      </c>
      <c r="B221" s="38">
        <v>3</v>
      </c>
      <c r="C221" s="23" t="s">
        <v>321</v>
      </c>
      <c r="D221" s="2" t="s">
        <v>237</v>
      </c>
      <c r="E221" s="7" t="s">
        <v>259</v>
      </c>
      <c r="F221" s="4">
        <v>1211</v>
      </c>
      <c r="G221" s="4"/>
      <c r="I221" s="26"/>
    </row>
    <row r="222" spans="1:9" s="3" customFormat="1" hidden="1" x14ac:dyDescent="0.3">
      <c r="A222" s="3" t="s">
        <v>146</v>
      </c>
      <c r="B222" s="38">
        <v>1</v>
      </c>
      <c r="C222" s="23" t="s">
        <v>322</v>
      </c>
      <c r="D222" s="2" t="s">
        <v>236</v>
      </c>
      <c r="E222" s="7" t="s">
        <v>276</v>
      </c>
      <c r="F222" s="4">
        <v>2345</v>
      </c>
      <c r="G222" s="4"/>
      <c r="I222" s="26"/>
    </row>
    <row r="223" spans="1:9" s="3" customFormat="1" hidden="1" x14ac:dyDescent="0.3">
      <c r="A223" s="3" t="s">
        <v>158</v>
      </c>
      <c r="B223" s="38">
        <v>6</v>
      </c>
      <c r="C223" s="23" t="s">
        <v>322</v>
      </c>
      <c r="D223" s="2" t="s">
        <v>236</v>
      </c>
      <c r="E223" s="7" t="s">
        <v>310</v>
      </c>
      <c r="F223" s="4">
        <v>2224</v>
      </c>
      <c r="G223" s="4"/>
      <c r="I223" s="26"/>
    </row>
    <row r="224" spans="1:9" s="3" customFormat="1" hidden="1" x14ac:dyDescent="0.3">
      <c r="A224" s="3" t="s">
        <v>161</v>
      </c>
      <c r="B224" s="38">
        <v>8</v>
      </c>
      <c r="C224" s="23" t="s">
        <v>322</v>
      </c>
      <c r="D224" s="2" t="s">
        <v>237</v>
      </c>
      <c r="E224" s="7" t="s">
        <v>307</v>
      </c>
      <c r="F224" s="4">
        <v>1878</v>
      </c>
      <c r="G224" s="4"/>
      <c r="I224" s="26"/>
    </row>
    <row r="225" spans="1:9" s="3" customFormat="1" hidden="1" x14ac:dyDescent="0.3">
      <c r="A225" s="3" t="s">
        <v>167</v>
      </c>
      <c r="B225" s="38">
        <v>9</v>
      </c>
      <c r="C225" s="23" t="s">
        <v>322</v>
      </c>
      <c r="D225" s="2" t="s">
        <v>236</v>
      </c>
      <c r="E225" s="7" t="s">
        <v>283</v>
      </c>
      <c r="F225" s="4">
        <v>2519</v>
      </c>
      <c r="G225" s="4"/>
      <c r="I225" s="26"/>
    </row>
    <row r="226" spans="1:9" s="3" customFormat="1" hidden="1" x14ac:dyDescent="0.3">
      <c r="A226" s="3" t="s">
        <v>168</v>
      </c>
      <c r="B226" s="38">
        <v>4</v>
      </c>
      <c r="C226" s="23" t="s">
        <v>322</v>
      </c>
      <c r="D226" s="2" t="s">
        <v>235</v>
      </c>
      <c r="E226" s="7" t="s">
        <v>249</v>
      </c>
      <c r="F226" s="4">
        <v>2705</v>
      </c>
      <c r="G226" s="4"/>
      <c r="I226" s="26"/>
    </row>
    <row r="227" spans="1:9" s="3" customFormat="1" hidden="1" x14ac:dyDescent="0.3">
      <c r="A227" s="3" t="s">
        <v>185</v>
      </c>
      <c r="B227" s="38">
        <v>10</v>
      </c>
      <c r="C227" s="23" t="s">
        <v>322</v>
      </c>
      <c r="D227" s="2" t="s">
        <v>236</v>
      </c>
      <c r="E227" s="7" t="s">
        <v>265</v>
      </c>
      <c r="F227" s="4">
        <v>2399</v>
      </c>
      <c r="G227" s="4"/>
      <c r="I227" s="26"/>
    </row>
    <row r="228" spans="1:9" s="3" customFormat="1" x14ac:dyDescent="0.3">
      <c r="A228" s="3" t="s">
        <v>194</v>
      </c>
      <c r="B228" s="38">
        <v>6</v>
      </c>
      <c r="C228" s="23" t="s">
        <v>322</v>
      </c>
      <c r="D228" s="2" t="s">
        <v>237</v>
      </c>
      <c r="E228" s="7" t="s">
        <v>275</v>
      </c>
      <c r="F228" s="4">
        <v>2865</v>
      </c>
      <c r="G228" s="4"/>
      <c r="I228" s="26"/>
    </row>
    <row r="229" spans="1:9" s="3" customFormat="1" hidden="1" x14ac:dyDescent="0.3">
      <c r="A229" s="3" t="s">
        <v>195</v>
      </c>
      <c r="B229" s="38">
        <v>5</v>
      </c>
      <c r="C229" s="23" t="s">
        <v>322</v>
      </c>
      <c r="D229" s="2" t="s">
        <v>236</v>
      </c>
      <c r="E229" s="7" t="s">
        <v>259</v>
      </c>
      <c r="F229" s="4">
        <v>1523</v>
      </c>
      <c r="G229" s="4"/>
      <c r="I229" s="26"/>
    </row>
    <row r="230" spans="1:9" hidden="1" x14ac:dyDescent="0.3">
      <c r="A230" s="3" t="s">
        <v>201</v>
      </c>
      <c r="B230" s="38">
        <v>3</v>
      </c>
      <c r="C230" s="23" t="s">
        <v>322</v>
      </c>
      <c r="D230" s="2" t="s">
        <v>235</v>
      </c>
      <c r="E230" s="7" t="s">
        <v>281</v>
      </c>
      <c r="F230" s="4">
        <v>2985</v>
      </c>
      <c r="H230" s="3"/>
    </row>
    <row r="231" spans="1:9" hidden="1" x14ac:dyDescent="0.3">
      <c r="A231" s="3" t="s">
        <v>204</v>
      </c>
      <c r="B231" s="38">
        <v>10</v>
      </c>
      <c r="C231" s="23" t="s">
        <v>322</v>
      </c>
      <c r="D231" s="2" t="s">
        <v>236</v>
      </c>
      <c r="E231" s="7" t="s">
        <v>300</v>
      </c>
      <c r="F231" s="4">
        <v>1303</v>
      </c>
    </row>
    <row r="232" spans="1:9" hidden="1" x14ac:dyDescent="0.3">
      <c r="A232" s="3" t="s">
        <v>216</v>
      </c>
      <c r="B232" s="38">
        <v>8</v>
      </c>
      <c r="C232" s="23" t="s">
        <v>322</v>
      </c>
      <c r="D232" s="2" t="s">
        <v>236</v>
      </c>
      <c r="E232" s="7" t="s">
        <v>257</v>
      </c>
      <c r="F232" s="4">
        <v>2816</v>
      </c>
    </row>
    <row r="233" spans="1:9" hidden="1" x14ac:dyDescent="0.3">
      <c r="A233" s="1" t="s">
        <v>231</v>
      </c>
      <c r="B233" s="38">
        <v>2</v>
      </c>
      <c r="C233" s="23" t="s">
        <v>322</v>
      </c>
      <c r="D233" s="2" t="s">
        <v>237</v>
      </c>
      <c r="E233" s="7" t="s">
        <v>247</v>
      </c>
      <c r="F233" s="4">
        <v>2409</v>
      </c>
    </row>
    <row r="234" spans="1:9" x14ac:dyDescent="0.3">
      <c r="C234" s="23"/>
    </row>
    <row r="235" spans="1:9" x14ac:dyDescent="0.3">
      <c r="C235" s="23"/>
    </row>
    <row r="236" spans="1:9" x14ac:dyDescent="0.3">
      <c r="C236" s="23"/>
    </row>
    <row r="237" spans="1:9" x14ac:dyDescent="0.3">
      <c r="C237" s="23"/>
    </row>
    <row r="238" spans="1:9" x14ac:dyDescent="0.3">
      <c r="C238" s="23"/>
    </row>
    <row r="239" spans="1:9" x14ac:dyDescent="0.3">
      <c r="C239" s="23"/>
    </row>
    <row r="240" spans="1:9" x14ac:dyDescent="0.3">
      <c r="C240" s="23"/>
    </row>
    <row r="241" spans="3:3" x14ac:dyDescent="0.3">
      <c r="C241" s="23"/>
    </row>
    <row r="242" spans="3:3" x14ac:dyDescent="0.3">
      <c r="C242" s="23"/>
    </row>
    <row r="243" spans="3:3" x14ac:dyDescent="0.3">
      <c r="C243" s="23"/>
    </row>
    <row r="244" spans="3:3" x14ac:dyDescent="0.3">
      <c r="C244" s="23"/>
    </row>
    <row r="245" spans="3:3" x14ac:dyDescent="0.3">
      <c r="C245" s="23"/>
    </row>
    <row r="246" spans="3:3" x14ac:dyDescent="0.3">
      <c r="C246" s="23"/>
    </row>
    <row r="247" spans="3:3" x14ac:dyDescent="0.3">
      <c r="C247" s="23"/>
    </row>
  </sheetData>
  <autoFilter ref="A1:F233" xr:uid="{00000000-0009-0000-0000-000000000000}">
    <filterColumn colId="1">
      <filters>
        <filter val="5"/>
        <filter val="6"/>
        <filter val="7"/>
      </filters>
    </filterColumn>
    <filterColumn colId="3">
      <filters>
        <filter val="Período Vespertino"/>
      </filters>
    </filterColumn>
  </autoFilter>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AB04-98B3-42D2-9315-29707A4B9646}">
  <dimension ref="A2:J32"/>
  <sheetViews>
    <sheetView showGridLines="0" workbookViewId="0">
      <selection activeCell="C5" sqref="C5"/>
    </sheetView>
  </sheetViews>
  <sheetFormatPr defaultColWidth="9.140625" defaultRowHeight="16.5" x14ac:dyDescent="0.3"/>
  <cols>
    <col min="1" max="1" width="4.28515625" style="28" customWidth="1"/>
    <col min="2" max="2" width="22.5703125" style="28" customWidth="1"/>
    <col min="3" max="3" width="9.140625" style="28" customWidth="1"/>
    <col min="4" max="4" width="3.85546875" style="28" customWidth="1"/>
    <col min="5" max="5" width="24" style="28" bestFit="1" customWidth="1"/>
    <col min="6" max="6" width="6.7109375" style="28" customWidth="1"/>
    <col min="7" max="7" width="3.85546875" style="28" customWidth="1"/>
    <col min="8" max="8" width="24" style="28" bestFit="1" customWidth="1"/>
    <col min="9" max="9" width="5.140625" style="28" customWidth="1"/>
    <col min="10" max="10" width="4.5703125" style="28" customWidth="1"/>
    <col min="11" max="16384" width="9.140625" style="28"/>
  </cols>
  <sheetData>
    <row r="2" spans="1:10" ht="30.75" x14ac:dyDescent="0.55000000000000004">
      <c r="A2" s="29" t="s">
        <v>328</v>
      </c>
    </row>
    <row r="4" spans="1:10" s="32" customFormat="1" x14ac:dyDescent="0.3">
      <c r="B4" s="33" t="s">
        <v>324</v>
      </c>
      <c r="C4" s="34">
        <f>SUM(C5:C7)</f>
        <v>232</v>
      </c>
      <c r="D4" s="35"/>
      <c r="E4" s="35"/>
      <c r="F4" s="35"/>
      <c r="G4" s="35"/>
      <c r="H4" s="35"/>
      <c r="I4" s="35"/>
      <c r="J4" s="35"/>
    </row>
    <row r="5" spans="1:10" s="32" customFormat="1" x14ac:dyDescent="0.3">
      <c r="B5" s="35" t="s">
        <v>320</v>
      </c>
      <c r="C5" s="36">
        <f>COUNTIF('CONT.SES'!C:C,'CONT.SES RESULTADO'!B5)</f>
        <v>70</v>
      </c>
      <c r="D5" s="35"/>
      <c r="E5" s="35"/>
      <c r="F5" s="35"/>
      <c r="G5" s="35"/>
      <c r="H5" s="35"/>
      <c r="I5" s="35"/>
      <c r="J5" s="35"/>
    </row>
    <row r="6" spans="1:10" s="32" customFormat="1" x14ac:dyDescent="0.3">
      <c r="B6" s="35" t="s">
        <v>321</v>
      </c>
      <c r="C6" s="36">
        <f>COUNTIF('CONT.SES'!C:C,'CONT.SES RESULTADO'!B6)</f>
        <v>64</v>
      </c>
      <c r="D6" s="35"/>
      <c r="E6" s="35"/>
      <c r="F6" s="35"/>
      <c r="G6" s="35"/>
      <c r="H6" s="35"/>
      <c r="I6" s="35"/>
      <c r="J6" s="35"/>
    </row>
    <row r="7" spans="1:10" s="32" customFormat="1" x14ac:dyDescent="0.3">
      <c r="B7" s="35" t="s">
        <v>322</v>
      </c>
      <c r="C7" s="36">
        <f>COUNTIF('CONT.SES'!C:C,'CONT.SES RESULTADO'!B7)</f>
        <v>98</v>
      </c>
      <c r="D7" s="35"/>
      <c r="E7" s="35"/>
      <c r="F7" s="35"/>
      <c r="G7" s="35"/>
      <c r="H7" s="35"/>
      <c r="I7" s="35"/>
      <c r="J7" s="35"/>
    </row>
    <row r="8" spans="1:10" x14ac:dyDescent="0.3">
      <c r="B8" s="1"/>
      <c r="C8" s="25"/>
      <c r="D8" s="1"/>
      <c r="E8" s="1"/>
      <c r="H8" s="1"/>
      <c r="I8" s="25"/>
    </row>
    <row r="9" spans="1:10" x14ac:dyDescent="0.3">
      <c r="B9" s="1"/>
      <c r="C9" s="25"/>
      <c r="D9" s="1"/>
      <c r="E9" s="1"/>
      <c r="H9" s="1"/>
      <c r="I9" s="25"/>
    </row>
    <row r="10" spans="1:10" ht="25.5" x14ac:dyDescent="0.5">
      <c r="B10" s="37" t="s">
        <v>329</v>
      </c>
      <c r="C10" s="30"/>
      <c r="D10" s="27"/>
      <c r="E10" s="27"/>
      <c r="F10" s="31"/>
      <c r="G10" s="31"/>
      <c r="H10" s="27"/>
      <c r="I10" s="30"/>
      <c r="J10" s="31"/>
    </row>
    <row r="11" spans="1:10" x14ac:dyDescent="0.3">
      <c r="C11" s="25"/>
      <c r="D11" s="1"/>
      <c r="I11" s="25"/>
    </row>
    <row r="12" spans="1:10" s="32" customFormat="1" x14ac:dyDescent="0.3">
      <c r="B12" s="33" t="s">
        <v>320</v>
      </c>
      <c r="C12" s="34">
        <f>SUM(C13:C15)</f>
        <v>70</v>
      </c>
      <c r="D12" s="35"/>
      <c r="E12" s="33" t="s">
        <v>321</v>
      </c>
      <c r="F12" s="34">
        <f>SUM(F13:F15)</f>
        <v>64</v>
      </c>
      <c r="H12" s="33" t="s">
        <v>322</v>
      </c>
      <c r="I12" s="34">
        <f>SUM(I13:I15)</f>
        <v>98</v>
      </c>
    </row>
    <row r="13" spans="1:10" s="32" customFormat="1" x14ac:dyDescent="0.3">
      <c r="B13" s="35" t="s">
        <v>236</v>
      </c>
      <c r="C13" s="36">
        <f>COUNTIFS('CONT.SES'!$C:$C,'CONT.SES RESULTADO'!$B$12,'CONT.SES'!$D:$D,'CONT.SES RESULTADO'!B13)</f>
        <v>33</v>
      </c>
      <c r="D13" s="35"/>
      <c r="E13" s="35" t="s">
        <v>236</v>
      </c>
      <c r="F13" s="36">
        <f>COUNTIFS('CONT.SES'!$C:$C,'CONT.SES RESULTADO'!$E$12,'CONT.SES'!$D:$D,'CONT.SES RESULTADO'!E13)</f>
        <v>30</v>
      </c>
      <c r="H13" s="35" t="s">
        <v>236</v>
      </c>
      <c r="I13" s="36">
        <f>COUNTIFS('CONT.SES'!$C:$C,'CONT.SES RESULTADO'!$H$12,'CONT.SES'!$D:$D,'CONT.SES RESULTADO'!H13)</f>
        <v>53</v>
      </c>
    </row>
    <row r="14" spans="1:10" s="32" customFormat="1" x14ac:dyDescent="0.3">
      <c r="B14" s="35" t="s">
        <v>237</v>
      </c>
      <c r="C14" s="36">
        <f>COUNTIFS('CONT.SES'!$C:$C,'CONT.SES RESULTADO'!$B$12,'CONT.SES'!$D:$D,'CONT.SES RESULTADO'!B14)</f>
        <v>17</v>
      </c>
      <c r="D14" s="35"/>
      <c r="E14" s="35" t="s">
        <v>237</v>
      </c>
      <c r="F14" s="36">
        <f>COUNTIFS('CONT.SES'!$C:$C,'CONT.SES RESULTADO'!$E$12,'CONT.SES'!$D:$D,'CONT.SES RESULTADO'!E14)</f>
        <v>22</v>
      </c>
      <c r="H14" s="35" t="s">
        <v>237</v>
      </c>
      <c r="I14" s="36">
        <f>COUNTIFS('CONT.SES'!$C:$C,'CONT.SES RESULTADO'!$H$12,'CONT.SES'!$D:$D,'CONT.SES RESULTADO'!H14)</f>
        <v>22</v>
      </c>
    </row>
    <row r="15" spans="1:10" s="32" customFormat="1" x14ac:dyDescent="0.3">
      <c r="B15" s="35" t="s">
        <v>235</v>
      </c>
      <c r="C15" s="36">
        <f>COUNTIFS('CONT.SES'!$C:$C,'CONT.SES RESULTADO'!$B$12,'CONT.SES'!$D:$D,'CONT.SES RESULTADO'!B15)</f>
        <v>20</v>
      </c>
      <c r="D15" s="35"/>
      <c r="E15" s="35" t="s">
        <v>235</v>
      </c>
      <c r="F15" s="36">
        <f>COUNTIFS('CONT.SES'!$C:$C,'CONT.SES RESULTADO'!$E$12,'CONT.SES'!$D:$D,'CONT.SES RESULTADO'!E15)</f>
        <v>12</v>
      </c>
      <c r="H15" s="35" t="s">
        <v>235</v>
      </c>
      <c r="I15" s="36">
        <f>COUNTIFS('CONT.SES'!$C:$C,'CONT.SES RESULTADO'!$H$12,'CONT.SES'!$D:$D,'CONT.SES RESULTADO'!H15)</f>
        <v>23</v>
      </c>
    </row>
    <row r="16" spans="1:10" x14ac:dyDescent="0.3">
      <c r="B16" s="1"/>
      <c r="C16" s="25"/>
      <c r="D16" s="1"/>
      <c r="E16" s="1"/>
      <c r="H16" s="1"/>
      <c r="I16" s="25"/>
    </row>
    <row r="17" spans="2:10" ht="25.5" x14ac:dyDescent="0.5">
      <c r="B17" s="37" t="s">
        <v>330</v>
      </c>
      <c r="C17" s="30"/>
      <c r="D17" s="27"/>
      <c r="E17" s="27"/>
      <c r="F17" s="31"/>
      <c r="G17" s="31"/>
      <c r="H17" s="27"/>
      <c r="I17" s="30"/>
      <c r="J17" s="31"/>
    </row>
    <row r="18" spans="2:10" x14ac:dyDescent="0.3">
      <c r="B18" s="1"/>
      <c r="C18" s="25"/>
      <c r="D18" s="1"/>
      <c r="E18" s="1"/>
      <c r="H18" s="1"/>
      <c r="I18" s="25"/>
    </row>
    <row r="19" spans="2:10" s="32" customFormat="1" x14ac:dyDescent="0.3">
      <c r="B19" s="33" t="s">
        <v>325</v>
      </c>
      <c r="C19" s="34">
        <f>SUM(C20:C22)</f>
        <v>94</v>
      </c>
      <c r="D19" s="35"/>
      <c r="E19" s="33" t="s">
        <v>326</v>
      </c>
      <c r="F19" s="51">
        <f>SUM(F20:F22)</f>
        <v>74</v>
      </c>
      <c r="H19" s="33" t="s">
        <v>327</v>
      </c>
      <c r="I19" s="51">
        <f>SUM(I20:I22)</f>
        <v>64</v>
      </c>
    </row>
    <row r="20" spans="2:10" s="32" customFormat="1" x14ac:dyDescent="0.3">
      <c r="B20" s="35" t="s">
        <v>320</v>
      </c>
      <c r="C20" s="36">
        <f>COUNTIFS('CONT.SES'!$B:$B,"&lt;5",'CONT.SES'!$C:$C,'CONT.SES RESULTADO'!B20)</f>
        <v>32</v>
      </c>
      <c r="D20" s="35"/>
      <c r="E20" s="35" t="s">
        <v>320</v>
      </c>
      <c r="F20" s="36">
        <f>COUNTIFS('CONT.SES'!$B:$B,"&gt;4",'CONT.SES'!$B:$B,"&lt;8",'CONT.SES'!$C:$C,'CONT.SES RESULTADO'!E20)</f>
        <v>20</v>
      </c>
      <c r="H20" s="35" t="s">
        <v>320</v>
      </c>
      <c r="I20" s="36">
        <f>COUNTIFS('CONT.SES'!$B:$B,"&gt;7",'CONT.SES'!$B:$B,"&lt;11",'CONT.SES'!$C:$C,'CONT.SES RESULTADO'!H20)</f>
        <v>18</v>
      </c>
    </row>
    <row r="21" spans="2:10" s="32" customFormat="1" x14ac:dyDescent="0.3">
      <c r="B21" s="35" t="s">
        <v>321</v>
      </c>
      <c r="C21" s="36">
        <f>COUNTIFS('CONT.SES'!$B:$B,"&lt;5",'CONT.SES'!$C:$C,'CONT.SES RESULTADO'!B21)</f>
        <v>25</v>
      </c>
      <c r="D21" s="35"/>
      <c r="E21" s="35" t="s">
        <v>321</v>
      </c>
      <c r="F21" s="36">
        <f>COUNTIFS('CONT.SES'!$B:$B,"&gt;4",'CONT.SES'!$B:$B,"&lt;8",'CONT.SES'!$C:$C,'CONT.SES RESULTADO'!E21)</f>
        <v>23</v>
      </c>
      <c r="H21" s="35" t="s">
        <v>321</v>
      </c>
      <c r="I21" s="36">
        <f>COUNTIFS('CONT.SES'!$B:$B,"&gt;7",'CONT.SES'!$B:$B,"&lt;11",'CONT.SES'!$C:$C,'CONT.SES RESULTADO'!H21)</f>
        <v>16</v>
      </c>
    </row>
    <row r="22" spans="2:10" s="32" customFormat="1" x14ac:dyDescent="0.3">
      <c r="B22" s="35" t="s">
        <v>322</v>
      </c>
      <c r="C22" s="36">
        <f>COUNTIFS('CONT.SES'!$B:$B,"&lt;5",'CONT.SES'!$C:$C,'CONT.SES RESULTADO'!B22)</f>
        <v>37</v>
      </c>
      <c r="D22" s="35"/>
      <c r="E22" s="35" t="s">
        <v>322</v>
      </c>
      <c r="F22" s="36">
        <f>COUNTIFS('CONT.SES'!$B:$B,"&gt;4",'CONT.SES'!$B:$B,"&lt;8",'CONT.SES'!$C:$C,'CONT.SES RESULTADO'!E22)</f>
        <v>31</v>
      </c>
      <c r="H22" s="35" t="s">
        <v>322</v>
      </c>
      <c r="I22" s="36">
        <f>COUNTIFS('CONT.SES'!$B:$B,"&gt;7",'CONT.SES'!$B:$B,"&lt;11",'CONT.SES'!$C:$C,'CONT.SES RESULTADO'!H22)</f>
        <v>30</v>
      </c>
    </row>
    <row r="23" spans="2:10" x14ac:dyDescent="0.3">
      <c r="B23" s="1"/>
      <c r="C23" s="25"/>
      <c r="D23" s="1"/>
    </row>
    <row r="24" spans="2:10" ht="25.5" x14ac:dyDescent="0.5">
      <c r="B24" s="37" t="s">
        <v>331</v>
      </c>
      <c r="C24" s="30"/>
      <c r="D24" s="27"/>
      <c r="E24" s="27"/>
      <c r="F24" s="31"/>
      <c r="G24" s="31"/>
      <c r="H24" s="27"/>
      <c r="I24" s="30"/>
      <c r="J24" s="31"/>
    </row>
    <row r="25" spans="2:10" x14ac:dyDescent="0.3">
      <c r="B25" s="1"/>
      <c r="C25" s="25"/>
      <c r="D25" s="1"/>
      <c r="E25" s="1"/>
      <c r="H25" s="1"/>
      <c r="I25" s="25"/>
    </row>
    <row r="26" spans="2:10" s="32" customFormat="1" x14ac:dyDescent="0.3">
      <c r="B26" s="33" t="s">
        <v>325</v>
      </c>
      <c r="C26" s="34">
        <f>SUM(C27:C29)</f>
        <v>94</v>
      </c>
      <c r="D26" s="35"/>
      <c r="E26" s="33" t="s">
        <v>326</v>
      </c>
      <c r="F26" s="34">
        <f>SUM(F27:F29)</f>
        <v>74</v>
      </c>
      <c r="H26" s="33" t="s">
        <v>327</v>
      </c>
      <c r="I26" s="34">
        <f>SUM(I27:I29)</f>
        <v>64</v>
      </c>
    </row>
    <row r="27" spans="2:10" s="32" customFormat="1" x14ac:dyDescent="0.3">
      <c r="B27" s="35" t="s">
        <v>236</v>
      </c>
      <c r="C27" s="36">
        <f>COUNTIFS('CONT.SES'!$B:$B,"&lt;5",'CONT.SES'!$D:$D,'CONT.SES RESULTADO'!B27)</f>
        <v>45</v>
      </c>
      <c r="D27" s="35"/>
      <c r="E27" s="35" t="s">
        <v>236</v>
      </c>
      <c r="F27" s="36">
        <f>COUNTIFS('CONT.SES'!$B:$B,"&gt;4",'CONT.SES'!$B:$B,"&lt;8",'CONT.SES'!$D:$D,'CONT.SES RESULTADO'!E27)</f>
        <v>39</v>
      </c>
      <c r="H27" s="35" t="s">
        <v>236</v>
      </c>
      <c r="I27" s="36">
        <f>COUNTIFS('CONT.SES'!$B:$B,"&gt;7",'CONT.SES'!$B:$B,"&lt;11",'CONT.SES'!$D:$D,'CONT.SES RESULTADO'!H27)</f>
        <v>32</v>
      </c>
    </row>
    <row r="28" spans="2:10" s="32" customFormat="1" x14ac:dyDescent="0.3">
      <c r="B28" s="35" t="s">
        <v>237</v>
      </c>
      <c r="C28" s="36">
        <f>COUNTIFS('CONT.SES'!$B:$B,"&lt;5",'CONT.SES'!$D:$D,'CONT.SES RESULTADO'!B28)</f>
        <v>24</v>
      </c>
      <c r="D28" s="35"/>
      <c r="E28" s="35" t="s">
        <v>237</v>
      </c>
      <c r="F28" s="36">
        <f>COUNTIFS('CONT.SES'!$B:$B,"&gt;4",'CONT.SES'!$B:$B,"&lt;8",'CONT.SES'!$D:$D,'CONT.SES RESULTADO'!E28)</f>
        <v>23</v>
      </c>
      <c r="H28" s="35" t="s">
        <v>237</v>
      </c>
      <c r="I28" s="36">
        <f>COUNTIFS('CONT.SES'!$B:$B,"&gt;7",'CONT.SES'!$B:$B,"&lt;11",'CONT.SES'!$D:$D,'CONT.SES RESULTADO'!H28)</f>
        <v>14</v>
      </c>
    </row>
    <row r="29" spans="2:10" s="32" customFormat="1" x14ac:dyDescent="0.3">
      <c r="B29" s="35" t="s">
        <v>235</v>
      </c>
      <c r="C29" s="36">
        <f>COUNTIFS('CONT.SES'!$B:$B,"&lt;5",'CONT.SES'!$D:$D,'CONT.SES RESULTADO'!B29)</f>
        <v>25</v>
      </c>
      <c r="D29" s="35"/>
      <c r="E29" s="35" t="s">
        <v>235</v>
      </c>
      <c r="F29" s="36">
        <f>COUNTIFS('CONT.SES'!$B:$B,"&gt;4",'CONT.SES'!$B:$B,"&lt;8",'CONT.SES'!$D:$D,'CONT.SES RESULTADO'!E29)</f>
        <v>12</v>
      </c>
      <c r="H29" s="35" t="s">
        <v>235</v>
      </c>
      <c r="I29" s="36">
        <f>COUNTIFS('CONT.SES'!$B:$B,"&gt;7",'CONT.SES'!$B:$B,"&lt;11",'CONT.SES'!$D:$D,'CONT.SES RESULTADO'!H29)</f>
        <v>18</v>
      </c>
    </row>
    <row r="30" spans="2:10" x14ac:dyDescent="0.3">
      <c r="D30" s="1"/>
    </row>
    <row r="31" spans="2:10" x14ac:dyDescent="0.3">
      <c r="D31" s="1"/>
    </row>
    <row r="32" spans="2:10" x14ac:dyDescent="0.3">
      <c r="D32" s="1"/>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0EB3B-C84C-436F-AAAB-5D70E9B77C9F}">
  <dimension ref="A1:B128"/>
  <sheetViews>
    <sheetView topLeftCell="A3" workbookViewId="0">
      <selection activeCell="E3" sqref="E3"/>
    </sheetView>
  </sheetViews>
  <sheetFormatPr defaultRowHeight="15" x14ac:dyDescent="0.25"/>
  <cols>
    <col min="1" max="1" width="9.28515625" customWidth="1"/>
    <col min="2" max="2" width="32.140625" style="48" customWidth="1"/>
  </cols>
  <sheetData>
    <row r="1" spans="1:2" ht="39.75" customHeight="1" x14ac:dyDescent="0.25">
      <c r="A1" s="47" t="s">
        <v>332</v>
      </c>
    </row>
    <row r="2" spans="1:2" x14ac:dyDescent="0.25">
      <c r="B2" s="49" t="s">
        <v>333</v>
      </c>
    </row>
    <row r="3" spans="1:2" ht="409.5" x14ac:dyDescent="0.25">
      <c r="B3" s="49" t="s">
        <v>334</v>
      </c>
    </row>
    <row r="4" spans="1:2" ht="270" x14ac:dyDescent="0.25">
      <c r="B4" s="49" t="s">
        <v>335</v>
      </c>
    </row>
    <row r="7" spans="1:2" x14ac:dyDescent="0.25">
      <c r="B7" s="50" t="s">
        <v>333</v>
      </c>
    </row>
    <row r="8" spans="1:2" x14ac:dyDescent="0.25">
      <c r="B8" s="50" t="s">
        <v>336</v>
      </c>
    </row>
    <row r="9" spans="1:2" x14ac:dyDescent="0.25">
      <c r="B9" s="50" t="s">
        <v>337</v>
      </c>
    </row>
    <row r="10" spans="1:2" x14ac:dyDescent="0.25">
      <c r="B10" s="50" t="s">
        <v>338</v>
      </c>
    </row>
    <row r="11" spans="1:2" x14ac:dyDescent="0.25">
      <c r="B11" s="50" t="s">
        <v>339</v>
      </c>
    </row>
    <row r="12" spans="1:2" x14ac:dyDescent="0.25">
      <c r="B12" s="50" t="s">
        <v>340</v>
      </c>
    </row>
    <row r="13" spans="1:2" x14ac:dyDescent="0.25">
      <c r="B13" s="50" t="s">
        <v>341</v>
      </c>
    </row>
    <row r="14" spans="1:2" x14ac:dyDescent="0.25">
      <c r="B14" s="50" t="s">
        <v>342</v>
      </c>
    </row>
    <row r="15" spans="1:2" x14ac:dyDescent="0.25">
      <c r="B15" s="50" t="s">
        <v>343</v>
      </c>
    </row>
    <row r="16" spans="1:2" x14ac:dyDescent="0.25">
      <c r="B16" s="50" t="s">
        <v>344</v>
      </c>
    </row>
    <row r="17" spans="2:2" x14ac:dyDescent="0.25">
      <c r="B17" s="50" t="s">
        <v>345</v>
      </c>
    </row>
    <row r="18" spans="2:2" x14ac:dyDescent="0.25">
      <c r="B18" s="50" t="s">
        <v>346</v>
      </c>
    </row>
    <row r="19" spans="2:2" x14ac:dyDescent="0.25">
      <c r="B19" s="50" t="s">
        <v>347</v>
      </c>
    </row>
    <row r="20" spans="2:2" x14ac:dyDescent="0.25">
      <c r="B20" s="50" t="s">
        <v>348</v>
      </c>
    </row>
    <row r="21" spans="2:2" x14ac:dyDescent="0.25">
      <c r="B21" s="50" t="s">
        <v>349</v>
      </c>
    </row>
    <row r="22" spans="2:2" x14ac:dyDescent="0.25">
      <c r="B22" s="50" t="s">
        <v>350</v>
      </c>
    </row>
    <row r="23" spans="2:2" x14ac:dyDescent="0.25">
      <c r="B23" s="50" t="s">
        <v>351</v>
      </c>
    </row>
    <row r="24" spans="2:2" x14ac:dyDescent="0.25">
      <c r="B24" s="50" t="s">
        <v>352</v>
      </c>
    </row>
    <row r="25" spans="2:2" x14ac:dyDescent="0.25">
      <c r="B25" s="50" t="s">
        <v>353</v>
      </c>
    </row>
    <row r="26" spans="2:2" x14ac:dyDescent="0.25">
      <c r="B26" s="50" t="s">
        <v>354</v>
      </c>
    </row>
    <row r="27" spans="2:2" x14ac:dyDescent="0.25">
      <c r="B27" s="50" t="s">
        <v>355</v>
      </c>
    </row>
    <row r="28" spans="2:2" x14ac:dyDescent="0.25">
      <c r="B28" s="50" t="s">
        <v>356</v>
      </c>
    </row>
    <row r="29" spans="2:2" x14ac:dyDescent="0.25">
      <c r="B29" s="50" t="s">
        <v>357</v>
      </c>
    </row>
    <row r="30" spans="2:2" x14ac:dyDescent="0.25">
      <c r="B30" s="50" t="s">
        <v>358</v>
      </c>
    </row>
    <row r="31" spans="2:2" x14ac:dyDescent="0.25">
      <c r="B31" s="50" t="s">
        <v>359</v>
      </c>
    </row>
    <row r="32" spans="2:2" x14ac:dyDescent="0.25">
      <c r="B32" s="50" t="s">
        <v>360</v>
      </c>
    </row>
    <row r="33" spans="2:2" x14ac:dyDescent="0.25">
      <c r="B33" s="50" t="s">
        <v>361</v>
      </c>
    </row>
    <row r="34" spans="2:2" x14ac:dyDescent="0.25">
      <c r="B34" s="50" t="s">
        <v>362</v>
      </c>
    </row>
    <row r="35" spans="2:2" x14ac:dyDescent="0.25">
      <c r="B35" s="50" t="s">
        <v>363</v>
      </c>
    </row>
    <row r="36" spans="2:2" x14ac:dyDescent="0.25">
      <c r="B36" s="50" t="s">
        <v>364</v>
      </c>
    </row>
    <row r="37" spans="2:2" x14ac:dyDescent="0.25">
      <c r="B37" s="50" t="s">
        <v>365</v>
      </c>
    </row>
    <row r="38" spans="2:2" x14ac:dyDescent="0.25">
      <c r="B38" s="50" t="s">
        <v>366</v>
      </c>
    </row>
    <row r="39" spans="2:2" x14ac:dyDescent="0.25">
      <c r="B39" s="50" t="s">
        <v>367</v>
      </c>
    </row>
    <row r="40" spans="2:2" x14ac:dyDescent="0.25">
      <c r="B40" s="50" t="s">
        <v>368</v>
      </c>
    </row>
    <row r="41" spans="2:2" x14ac:dyDescent="0.25">
      <c r="B41" s="50" t="s">
        <v>369</v>
      </c>
    </row>
    <row r="42" spans="2:2" x14ac:dyDescent="0.25">
      <c r="B42" s="50" t="s">
        <v>370</v>
      </c>
    </row>
    <row r="43" spans="2:2" x14ac:dyDescent="0.25">
      <c r="B43" s="50" t="s">
        <v>371</v>
      </c>
    </row>
    <row r="44" spans="2:2" x14ac:dyDescent="0.25">
      <c r="B44" s="50" t="s">
        <v>372</v>
      </c>
    </row>
    <row r="45" spans="2:2" x14ac:dyDescent="0.25">
      <c r="B45" s="50" t="s">
        <v>373</v>
      </c>
    </row>
    <row r="46" spans="2:2" x14ac:dyDescent="0.25">
      <c r="B46" s="50" t="s">
        <v>374</v>
      </c>
    </row>
    <row r="47" spans="2:2" x14ac:dyDescent="0.25">
      <c r="B47" s="50" t="s">
        <v>375</v>
      </c>
    </row>
    <row r="48" spans="2:2" x14ac:dyDescent="0.25">
      <c r="B48" s="50" t="s">
        <v>376</v>
      </c>
    </row>
    <row r="49" spans="2:2" x14ac:dyDescent="0.25">
      <c r="B49" s="50" t="s">
        <v>377</v>
      </c>
    </row>
    <row r="50" spans="2:2" x14ac:dyDescent="0.25">
      <c r="B50" s="50" t="s">
        <v>378</v>
      </c>
    </row>
    <row r="51" spans="2:2" x14ac:dyDescent="0.25">
      <c r="B51" s="50" t="s">
        <v>379</v>
      </c>
    </row>
    <row r="52" spans="2:2" x14ac:dyDescent="0.25">
      <c r="B52" s="50" t="s">
        <v>380</v>
      </c>
    </row>
    <row r="53" spans="2:2" x14ac:dyDescent="0.25">
      <c r="B53" s="50" t="s">
        <v>381</v>
      </c>
    </row>
    <row r="54" spans="2:2" x14ac:dyDescent="0.25">
      <c r="B54" s="50" t="s">
        <v>382</v>
      </c>
    </row>
    <row r="55" spans="2:2" x14ac:dyDescent="0.25">
      <c r="B55" s="50" t="s">
        <v>383</v>
      </c>
    </row>
    <row r="56" spans="2:2" x14ac:dyDescent="0.25">
      <c r="B56" s="50" t="s">
        <v>384</v>
      </c>
    </row>
    <row r="57" spans="2:2" x14ac:dyDescent="0.25">
      <c r="B57" s="50" t="s">
        <v>385</v>
      </c>
    </row>
    <row r="58" spans="2:2" x14ac:dyDescent="0.25">
      <c r="B58" s="50" t="s">
        <v>386</v>
      </c>
    </row>
    <row r="59" spans="2:2" x14ac:dyDescent="0.25">
      <c r="B59" s="50" t="s">
        <v>387</v>
      </c>
    </row>
    <row r="60" spans="2:2" x14ac:dyDescent="0.25">
      <c r="B60" s="50" t="s">
        <v>388</v>
      </c>
    </row>
    <row r="61" spans="2:2" x14ac:dyDescent="0.25">
      <c r="B61" s="50" t="s">
        <v>389</v>
      </c>
    </row>
    <row r="62" spans="2:2" x14ac:dyDescent="0.25">
      <c r="B62" s="50" t="s">
        <v>390</v>
      </c>
    </row>
    <row r="63" spans="2:2" x14ac:dyDescent="0.25">
      <c r="B63" s="50" t="s">
        <v>391</v>
      </c>
    </row>
    <row r="64" spans="2:2" x14ac:dyDescent="0.25">
      <c r="B64" s="50" t="s">
        <v>392</v>
      </c>
    </row>
    <row r="65" spans="2:2" x14ac:dyDescent="0.25">
      <c r="B65" s="50" t="s">
        <v>393</v>
      </c>
    </row>
    <row r="66" spans="2:2" x14ac:dyDescent="0.25">
      <c r="B66" s="50" t="s">
        <v>394</v>
      </c>
    </row>
    <row r="67" spans="2:2" x14ac:dyDescent="0.25">
      <c r="B67" s="50" t="s">
        <v>395</v>
      </c>
    </row>
    <row r="68" spans="2:2" x14ac:dyDescent="0.25">
      <c r="B68" s="50" t="s">
        <v>396</v>
      </c>
    </row>
    <row r="69" spans="2:2" x14ac:dyDescent="0.25">
      <c r="B69" s="50" t="s">
        <v>397</v>
      </c>
    </row>
    <row r="70" spans="2:2" x14ac:dyDescent="0.25">
      <c r="B70" s="50" t="s">
        <v>398</v>
      </c>
    </row>
    <row r="71" spans="2:2" x14ac:dyDescent="0.25">
      <c r="B71" s="50" t="s">
        <v>399</v>
      </c>
    </row>
    <row r="72" spans="2:2" x14ac:dyDescent="0.25">
      <c r="B72" s="50" t="s">
        <v>400</v>
      </c>
    </row>
    <row r="73" spans="2:2" x14ac:dyDescent="0.25">
      <c r="B73" s="50" t="s">
        <v>401</v>
      </c>
    </row>
    <row r="74" spans="2:2" x14ac:dyDescent="0.25">
      <c r="B74" s="50" t="s">
        <v>402</v>
      </c>
    </row>
    <row r="75" spans="2:2" x14ac:dyDescent="0.25">
      <c r="B75" s="50" t="s">
        <v>374</v>
      </c>
    </row>
    <row r="76" spans="2:2" x14ac:dyDescent="0.25">
      <c r="B76" s="50" t="s">
        <v>403</v>
      </c>
    </row>
    <row r="77" spans="2:2" x14ac:dyDescent="0.25">
      <c r="B77" s="50" t="s">
        <v>404</v>
      </c>
    </row>
    <row r="78" spans="2:2" x14ac:dyDescent="0.25">
      <c r="B78" s="50" t="s">
        <v>405</v>
      </c>
    </row>
    <row r="79" spans="2:2" x14ac:dyDescent="0.25">
      <c r="B79" s="50" t="s">
        <v>406</v>
      </c>
    </row>
    <row r="80" spans="2:2" x14ac:dyDescent="0.25">
      <c r="B80" s="50" t="s">
        <v>407</v>
      </c>
    </row>
    <row r="81" spans="2:2" x14ac:dyDescent="0.25">
      <c r="B81" s="50" t="s">
        <v>408</v>
      </c>
    </row>
    <row r="82" spans="2:2" x14ac:dyDescent="0.25">
      <c r="B82" s="50" t="s">
        <v>409</v>
      </c>
    </row>
    <row r="83" spans="2:2" x14ac:dyDescent="0.25">
      <c r="B83" s="50" t="s">
        <v>410</v>
      </c>
    </row>
    <row r="84" spans="2:2" x14ac:dyDescent="0.25">
      <c r="B84" s="50" t="s">
        <v>411</v>
      </c>
    </row>
    <row r="85" spans="2:2" x14ac:dyDescent="0.25">
      <c r="B85" s="50" t="s">
        <v>412</v>
      </c>
    </row>
    <row r="86" spans="2:2" x14ac:dyDescent="0.25">
      <c r="B86" s="50" t="s">
        <v>413</v>
      </c>
    </row>
    <row r="87" spans="2:2" x14ac:dyDescent="0.25">
      <c r="B87" s="50" t="s">
        <v>414</v>
      </c>
    </row>
    <row r="88" spans="2:2" x14ac:dyDescent="0.25">
      <c r="B88" s="50" t="s">
        <v>415</v>
      </c>
    </row>
    <row r="89" spans="2:2" x14ac:dyDescent="0.25">
      <c r="B89" s="50" t="s">
        <v>416</v>
      </c>
    </row>
    <row r="90" spans="2:2" x14ac:dyDescent="0.25">
      <c r="B90" s="50" t="s">
        <v>417</v>
      </c>
    </row>
    <row r="91" spans="2:2" x14ac:dyDescent="0.25">
      <c r="B91" s="50" t="s">
        <v>418</v>
      </c>
    </row>
    <row r="92" spans="2:2" x14ac:dyDescent="0.25">
      <c r="B92" s="50" t="s">
        <v>419</v>
      </c>
    </row>
    <row r="93" spans="2:2" x14ac:dyDescent="0.25">
      <c r="B93" s="50" t="s">
        <v>420</v>
      </c>
    </row>
    <row r="94" spans="2:2" x14ac:dyDescent="0.25">
      <c r="B94" s="50" t="s">
        <v>421</v>
      </c>
    </row>
    <row r="95" spans="2:2" x14ac:dyDescent="0.25">
      <c r="B95" s="50" t="s">
        <v>422</v>
      </c>
    </row>
    <row r="96" spans="2:2" x14ac:dyDescent="0.25">
      <c r="B96" s="50" t="s">
        <v>423</v>
      </c>
    </row>
    <row r="97" spans="2:2" x14ac:dyDescent="0.25">
      <c r="B97" s="50" t="s">
        <v>424</v>
      </c>
    </row>
    <row r="98" spans="2:2" x14ac:dyDescent="0.25">
      <c r="B98" s="50" t="s">
        <v>425</v>
      </c>
    </row>
    <row r="99" spans="2:2" x14ac:dyDescent="0.25">
      <c r="B99" s="50" t="s">
        <v>426</v>
      </c>
    </row>
    <row r="100" spans="2:2" x14ac:dyDescent="0.25">
      <c r="B100" s="50" t="s">
        <v>427</v>
      </c>
    </row>
    <row r="101" spans="2:2" x14ac:dyDescent="0.25">
      <c r="B101" s="50" t="s">
        <v>428</v>
      </c>
    </row>
    <row r="102" spans="2:2" x14ac:dyDescent="0.25">
      <c r="B102" s="50" t="s">
        <v>429</v>
      </c>
    </row>
    <row r="103" spans="2:2" x14ac:dyDescent="0.25">
      <c r="B103" s="50" t="s">
        <v>430</v>
      </c>
    </row>
    <row r="104" spans="2:2" x14ac:dyDescent="0.25">
      <c r="B104" s="50" t="s">
        <v>344</v>
      </c>
    </row>
    <row r="105" spans="2:2" x14ac:dyDescent="0.25">
      <c r="B105" s="50" t="s">
        <v>431</v>
      </c>
    </row>
    <row r="106" spans="2:2" x14ac:dyDescent="0.25">
      <c r="B106" s="50" t="s">
        <v>432</v>
      </c>
    </row>
    <row r="107" spans="2:2" x14ac:dyDescent="0.25">
      <c r="B107" s="50" t="s">
        <v>433</v>
      </c>
    </row>
    <row r="108" spans="2:2" x14ac:dyDescent="0.25">
      <c r="B108" s="50" t="s">
        <v>373</v>
      </c>
    </row>
    <row r="109" spans="2:2" x14ac:dyDescent="0.25">
      <c r="B109" s="50" t="s">
        <v>434</v>
      </c>
    </row>
    <row r="110" spans="2:2" x14ac:dyDescent="0.25">
      <c r="B110" s="50" t="s">
        <v>435</v>
      </c>
    </row>
    <row r="111" spans="2:2" x14ac:dyDescent="0.25">
      <c r="B111" s="50" t="s">
        <v>417</v>
      </c>
    </row>
    <row r="112" spans="2:2" x14ac:dyDescent="0.25">
      <c r="B112" s="50" t="s">
        <v>436</v>
      </c>
    </row>
    <row r="113" spans="2:2" x14ac:dyDescent="0.25">
      <c r="B113" s="50" t="s">
        <v>437</v>
      </c>
    </row>
    <row r="114" spans="2:2" x14ac:dyDescent="0.25">
      <c r="B114" s="50" t="s">
        <v>438</v>
      </c>
    </row>
    <row r="115" spans="2:2" x14ac:dyDescent="0.25">
      <c r="B115" s="50" t="s">
        <v>439</v>
      </c>
    </row>
    <row r="116" spans="2:2" x14ac:dyDescent="0.25">
      <c r="B116" s="50" t="s">
        <v>440</v>
      </c>
    </row>
    <row r="117" spans="2:2" x14ac:dyDescent="0.25">
      <c r="B117" s="50" t="s">
        <v>441</v>
      </c>
    </row>
    <row r="118" spans="2:2" x14ac:dyDescent="0.25">
      <c r="B118" s="50" t="s">
        <v>442</v>
      </c>
    </row>
    <row r="119" spans="2:2" x14ac:dyDescent="0.25">
      <c r="B119" s="50" t="s">
        <v>443</v>
      </c>
    </row>
    <row r="120" spans="2:2" x14ac:dyDescent="0.25">
      <c r="B120" s="50" t="s">
        <v>444</v>
      </c>
    </row>
    <row r="121" spans="2:2" x14ac:dyDescent="0.25">
      <c r="B121" s="50" t="s">
        <v>445</v>
      </c>
    </row>
    <row r="122" spans="2:2" x14ac:dyDescent="0.25">
      <c r="B122" s="50" t="s">
        <v>446</v>
      </c>
    </row>
    <row r="123" spans="2:2" x14ac:dyDescent="0.25">
      <c r="B123" s="50" t="s">
        <v>447</v>
      </c>
    </row>
    <row r="124" spans="2:2" x14ac:dyDescent="0.25">
      <c r="B124" s="50" t="s">
        <v>336</v>
      </c>
    </row>
    <row r="125" spans="2:2" x14ac:dyDescent="0.25">
      <c r="B125" s="50" t="s">
        <v>448</v>
      </c>
    </row>
    <row r="126" spans="2:2" x14ac:dyDescent="0.25">
      <c r="B126" s="50" t="s">
        <v>449</v>
      </c>
    </row>
    <row r="127" spans="2:2" x14ac:dyDescent="0.25">
      <c r="B127" s="50" t="s">
        <v>450</v>
      </c>
    </row>
    <row r="128" spans="2:2" x14ac:dyDescent="0.25">
      <c r="B128" s="50" t="s">
        <v>451</v>
      </c>
    </row>
  </sheetData>
  <hyperlinks>
    <hyperlink ref="A1" r:id="rId1" xr:uid="{D690A028-B62E-42BA-8F59-FB8645EE3F8F}"/>
  </hyperlinks>
  <pageMargins left="0.511811024" right="0.511811024" top="0.78740157499999996" bottom="0.78740157499999996" header="0.31496062000000002" footer="0.31496062000000002"/>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D4789-3FD5-4902-BB19-3752660DA9C3}">
  <dimension ref="B2:E6"/>
  <sheetViews>
    <sheetView workbookViewId="0">
      <selection activeCell="E3" sqref="E3"/>
    </sheetView>
  </sheetViews>
  <sheetFormatPr defaultRowHeight="15" x14ac:dyDescent="0.25"/>
  <cols>
    <col min="2" max="2" width="11.85546875" bestFit="1" customWidth="1"/>
    <col min="3" max="3" width="10.85546875" customWidth="1"/>
    <col min="4" max="4" width="6.7109375" customWidth="1"/>
    <col min="5" max="5" width="45.42578125" bestFit="1" customWidth="1"/>
  </cols>
  <sheetData>
    <row r="2" spans="2:5" x14ac:dyDescent="0.25">
      <c r="B2" t="s">
        <v>452</v>
      </c>
      <c r="C2" t="s">
        <v>453</v>
      </c>
      <c r="D2" t="s">
        <v>454</v>
      </c>
      <c r="E2" t="s">
        <v>455</v>
      </c>
    </row>
    <row r="3" spans="2:5" x14ac:dyDescent="0.25">
      <c r="B3" t="s">
        <v>456</v>
      </c>
      <c r="C3" t="s">
        <v>457</v>
      </c>
      <c r="D3">
        <v>1</v>
      </c>
      <c r="E3" t="s">
        <v>458</v>
      </c>
    </row>
    <row r="4" spans="2:5" x14ac:dyDescent="0.25">
      <c r="B4" t="s">
        <v>456</v>
      </c>
      <c r="C4" t="s">
        <v>459</v>
      </c>
      <c r="D4">
        <v>2</v>
      </c>
      <c r="E4" t="s">
        <v>460</v>
      </c>
    </row>
    <row r="5" spans="2:5" x14ac:dyDescent="0.25">
      <c r="B5" t="s">
        <v>461</v>
      </c>
      <c r="C5" t="s">
        <v>462</v>
      </c>
      <c r="D5">
        <v>3</v>
      </c>
      <c r="E5" t="s">
        <v>463</v>
      </c>
    </row>
    <row r="6" spans="2:5" x14ac:dyDescent="0.25">
      <c r="B6" t="s">
        <v>464</v>
      </c>
      <c r="C6" t="s">
        <v>465</v>
      </c>
      <c r="D6">
        <v>4</v>
      </c>
      <c r="E6" t="s">
        <v>466</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E92E3-9B17-4104-B815-4F3AFF843E3C}">
  <dimension ref="A1:L247"/>
  <sheetViews>
    <sheetView showGridLines="0" topLeftCell="B1" zoomScale="120" zoomScaleNormal="120" workbookViewId="0"/>
  </sheetViews>
  <sheetFormatPr defaultRowHeight="16.5" x14ac:dyDescent="0.3"/>
  <cols>
    <col min="1" max="1" width="27.5703125" style="1" bestFit="1" customWidth="1"/>
    <col min="2" max="2" width="15" style="24" bestFit="1" customWidth="1"/>
    <col min="3" max="3" width="26.5703125" style="8" bestFit="1" customWidth="1"/>
    <col min="4" max="4" width="14.28515625" style="8" bestFit="1" customWidth="1"/>
    <col min="5" max="5" width="12.28515625" style="1" bestFit="1" customWidth="1"/>
    <col min="6" max="6" width="19.42578125" style="1" bestFit="1" customWidth="1"/>
    <col min="7" max="7" width="17.42578125" style="39" customWidth="1"/>
    <col min="8" max="8" width="14.28515625" style="4" bestFit="1" customWidth="1"/>
    <col min="11" max="11" width="38" style="1" customWidth="1"/>
    <col min="12" max="12" width="21.140625" style="25" customWidth="1"/>
  </cols>
  <sheetData>
    <row r="1" spans="1:12" ht="33" x14ac:dyDescent="0.25">
      <c r="A1" s="41" t="s">
        <v>0</v>
      </c>
      <c r="B1" s="41" t="s">
        <v>319</v>
      </c>
      <c r="C1" s="42" t="s">
        <v>491</v>
      </c>
      <c r="D1" s="42" t="s">
        <v>239</v>
      </c>
      <c r="E1" s="41" t="s">
        <v>467</v>
      </c>
      <c r="F1" s="41" t="s">
        <v>234</v>
      </c>
      <c r="G1" s="40" t="s">
        <v>323</v>
      </c>
      <c r="H1" s="43" t="s">
        <v>238</v>
      </c>
      <c r="K1" s="45"/>
      <c r="L1" s="46"/>
    </row>
    <row r="2" spans="1:12" x14ac:dyDescent="0.3">
      <c r="A2" s="3" t="s">
        <v>178</v>
      </c>
      <c r="B2" s="23" t="s">
        <v>320</v>
      </c>
      <c r="C2" s="7" t="s">
        <v>469</v>
      </c>
      <c r="D2" s="7" t="s">
        <v>468</v>
      </c>
      <c r="E2" s="52">
        <v>42873</v>
      </c>
      <c r="F2" s="2" t="s">
        <v>236</v>
      </c>
      <c r="G2" s="38">
        <v>10</v>
      </c>
      <c r="H2" s="4">
        <v>2764</v>
      </c>
      <c r="J2" s="54"/>
      <c r="K2" s="55" t="s">
        <v>470</v>
      </c>
      <c r="L2" s="69"/>
    </row>
    <row r="3" spans="1:12" x14ac:dyDescent="0.3">
      <c r="A3" s="63" t="s">
        <v>209</v>
      </c>
      <c r="B3" s="64" t="s">
        <v>320</v>
      </c>
      <c r="C3" s="65" t="s">
        <v>472</v>
      </c>
      <c r="D3" s="65" t="s">
        <v>471</v>
      </c>
      <c r="E3" s="66">
        <v>43081</v>
      </c>
      <c r="F3" s="67" t="s">
        <v>236</v>
      </c>
      <c r="G3" s="38">
        <v>7</v>
      </c>
      <c r="H3" s="68">
        <v>2581</v>
      </c>
      <c r="J3" s="56" t="s">
        <v>493</v>
      </c>
      <c r="K3" s="57">
        <f>_xlfn.MAXIFS($H$2:$H$233,$C$2:$C$233,$J$17)</f>
        <v>2928</v>
      </c>
      <c r="L3" s="58" t="str">
        <f>INDEX($A$2:$A$233,MATCH(K3,$H$2:$H$233,0))</f>
        <v>Yeda Cracco</v>
      </c>
    </row>
    <row r="4" spans="1:12" x14ac:dyDescent="0.3">
      <c r="A4" s="45" t="s">
        <v>25</v>
      </c>
      <c r="B4" s="64" t="s">
        <v>322</v>
      </c>
      <c r="C4" s="65" t="s">
        <v>474</v>
      </c>
      <c r="D4" s="65" t="s">
        <v>473</v>
      </c>
      <c r="E4" s="66">
        <v>42725</v>
      </c>
      <c r="F4" s="67" t="s">
        <v>236</v>
      </c>
      <c r="G4" s="38">
        <v>3</v>
      </c>
      <c r="H4" s="68">
        <v>1463</v>
      </c>
      <c r="J4" s="59" t="s">
        <v>492</v>
      </c>
      <c r="K4" s="60">
        <f>_xlfn.MINIFS($H$2:$H$233,$C$2:$C$233,$J$17)</f>
        <v>1005</v>
      </c>
      <c r="L4" s="61" t="str">
        <f>INDEX($A$2:$A$233,MATCH(K4,$H$2:$H$233,0))</f>
        <v>Freja Oliveira</v>
      </c>
    </row>
    <row r="5" spans="1:12" x14ac:dyDescent="0.3">
      <c r="A5" s="45" t="s">
        <v>105</v>
      </c>
      <c r="B5" s="64" t="s">
        <v>321</v>
      </c>
      <c r="C5" s="65" t="s">
        <v>475</v>
      </c>
      <c r="D5" s="65" t="s">
        <v>468</v>
      </c>
      <c r="E5" s="66">
        <v>40227</v>
      </c>
      <c r="F5" s="67" t="s">
        <v>235</v>
      </c>
      <c r="G5" s="38">
        <v>10</v>
      </c>
      <c r="H5" s="68">
        <v>2619</v>
      </c>
    </row>
    <row r="6" spans="1:12" x14ac:dyDescent="0.3">
      <c r="A6" s="63" t="s">
        <v>185</v>
      </c>
      <c r="B6" s="64" t="s">
        <v>322</v>
      </c>
      <c r="C6" s="65" t="s">
        <v>476</v>
      </c>
      <c r="D6" s="65" t="s">
        <v>468</v>
      </c>
      <c r="E6" s="66">
        <v>43241</v>
      </c>
      <c r="F6" s="67" t="s">
        <v>236</v>
      </c>
      <c r="G6" s="38">
        <v>10</v>
      </c>
      <c r="H6" s="68">
        <v>2382</v>
      </c>
      <c r="J6" s="54"/>
      <c r="K6" s="55" t="s">
        <v>494</v>
      </c>
      <c r="L6" s="69"/>
    </row>
    <row r="7" spans="1:12" x14ac:dyDescent="0.3">
      <c r="A7" s="63" t="s">
        <v>175</v>
      </c>
      <c r="B7" s="64" t="s">
        <v>322</v>
      </c>
      <c r="C7" s="65" t="s">
        <v>477</v>
      </c>
      <c r="D7" s="65" t="s">
        <v>473</v>
      </c>
      <c r="E7" s="66">
        <v>41677</v>
      </c>
      <c r="F7" s="67" t="s">
        <v>236</v>
      </c>
      <c r="G7" s="38">
        <v>9</v>
      </c>
      <c r="H7" s="68">
        <v>13921</v>
      </c>
      <c r="J7" s="56" t="s">
        <v>493</v>
      </c>
      <c r="K7" s="57">
        <f>_xlfn.MAXIFS($H$2:$H$233,$C$2:$C$233,$J$20)</f>
        <v>2996</v>
      </c>
      <c r="L7" s="58" t="str">
        <f>INDEX($A$2:$A$233,MATCH(K7,$H$2:$H$233,0))</f>
        <v>Adalta Cavalcante</v>
      </c>
    </row>
    <row r="8" spans="1:12" x14ac:dyDescent="0.3">
      <c r="A8" s="63" t="s">
        <v>191</v>
      </c>
      <c r="B8" s="64" t="s">
        <v>322</v>
      </c>
      <c r="C8" s="65" t="s">
        <v>478</v>
      </c>
      <c r="D8" s="65" t="s">
        <v>473</v>
      </c>
      <c r="E8" s="66">
        <v>42645</v>
      </c>
      <c r="F8" s="67" t="s">
        <v>236</v>
      </c>
      <c r="G8" s="38">
        <v>3</v>
      </c>
      <c r="H8" s="68">
        <v>1957</v>
      </c>
      <c r="J8" s="59" t="s">
        <v>492</v>
      </c>
      <c r="K8" s="60">
        <f>_xlfn.MINIFS($H$2:$H$233,$C$2:$C$233,$J$20)</f>
        <v>1035</v>
      </c>
      <c r="L8" s="61" t="str">
        <f>INDEX($A$2:$A$233,MATCH(K8,$H$2:$H$233,0))</f>
        <v>Tábata Sousa</v>
      </c>
    </row>
    <row r="9" spans="1:12" x14ac:dyDescent="0.3">
      <c r="A9" s="45" t="s">
        <v>92</v>
      </c>
      <c r="B9" s="64" t="s">
        <v>322</v>
      </c>
      <c r="C9" s="65" t="s">
        <v>479</v>
      </c>
      <c r="D9" s="65" t="s">
        <v>473</v>
      </c>
      <c r="E9" s="66">
        <v>42981</v>
      </c>
      <c r="F9" s="67" t="s">
        <v>236</v>
      </c>
      <c r="G9" s="38">
        <v>3</v>
      </c>
      <c r="H9" s="68">
        <v>2341</v>
      </c>
    </row>
    <row r="10" spans="1:12" ht="33" x14ac:dyDescent="0.3">
      <c r="A10" s="45" t="s">
        <v>107</v>
      </c>
      <c r="B10" s="64" t="s">
        <v>321</v>
      </c>
      <c r="C10" s="65" t="s">
        <v>475</v>
      </c>
      <c r="D10" s="65" t="s">
        <v>480</v>
      </c>
      <c r="E10" s="66">
        <v>42809</v>
      </c>
      <c r="F10" s="67" t="s">
        <v>237</v>
      </c>
      <c r="G10" s="38">
        <v>1</v>
      </c>
      <c r="H10" s="68">
        <v>1049</v>
      </c>
      <c r="J10" s="54"/>
      <c r="K10" s="62" t="s">
        <v>495</v>
      </c>
      <c r="L10" s="69"/>
    </row>
    <row r="11" spans="1:12" x14ac:dyDescent="0.3">
      <c r="A11" s="3" t="s">
        <v>172</v>
      </c>
      <c r="B11" s="23" t="s">
        <v>320</v>
      </c>
      <c r="C11" s="7" t="s">
        <v>474</v>
      </c>
      <c r="D11" s="7" t="s">
        <v>471</v>
      </c>
      <c r="E11" s="52">
        <v>42865</v>
      </c>
      <c r="F11" s="2" t="s">
        <v>236</v>
      </c>
      <c r="G11" s="38">
        <v>6</v>
      </c>
      <c r="H11" s="4">
        <v>2805</v>
      </c>
      <c r="J11" s="56" t="s">
        <v>493</v>
      </c>
      <c r="K11" s="57">
        <f>_xlfn.MAXIFS($H$2:$H$233,$C$2:$C$233,$J$20,$E$2:$E$233,"&lt;"&amp;$K$16)</f>
        <v>2922</v>
      </c>
      <c r="L11" s="58" t="str">
        <f>INDEX($A$2:$A$233,MATCH(K11,$H$2:$H$233,0))</f>
        <v>Heloísa Carvalho</v>
      </c>
    </row>
    <row r="12" spans="1:12" x14ac:dyDescent="0.3">
      <c r="A12" s="3" t="s">
        <v>225</v>
      </c>
      <c r="B12" s="23" t="s">
        <v>322</v>
      </c>
      <c r="C12" s="7" t="s">
        <v>475</v>
      </c>
      <c r="D12" s="7" t="s">
        <v>473</v>
      </c>
      <c r="E12" s="52">
        <v>42697</v>
      </c>
      <c r="F12" s="2" t="s">
        <v>237</v>
      </c>
      <c r="G12" s="38">
        <v>1</v>
      </c>
      <c r="H12" s="4">
        <v>2333</v>
      </c>
      <c r="J12" s="59" t="s">
        <v>492</v>
      </c>
      <c r="K12" s="60">
        <f>_xlfn.MINIFS($H$2:$H$233,$C$2:$C$233,$J$20,$E$2:$E$233,"&lt;"&amp;$K$16)</f>
        <v>1349</v>
      </c>
      <c r="L12" s="61" t="str">
        <f>INDEX($A$2:$A$233,MATCH(K12,$H$2:$H$233,0))</f>
        <v>Berenice Machado</v>
      </c>
    </row>
    <row r="13" spans="1:12" x14ac:dyDescent="0.3">
      <c r="A13" s="1" t="s">
        <v>111</v>
      </c>
      <c r="B13" s="23" t="s">
        <v>322</v>
      </c>
      <c r="C13" s="7" t="s">
        <v>477</v>
      </c>
      <c r="D13" s="7" t="s">
        <v>481</v>
      </c>
      <c r="E13" s="52">
        <v>42813</v>
      </c>
      <c r="F13" s="2" t="s">
        <v>236</v>
      </c>
      <c r="G13" s="38">
        <v>8</v>
      </c>
      <c r="H13" s="4">
        <v>1189</v>
      </c>
    </row>
    <row r="14" spans="1:12" x14ac:dyDescent="0.3">
      <c r="A14" s="3" t="s">
        <v>141</v>
      </c>
      <c r="B14" s="23" t="s">
        <v>322</v>
      </c>
      <c r="C14" s="7" t="s">
        <v>479</v>
      </c>
      <c r="D14" s="7" t="s">
        <v>482</v>
      </c>
      <c r="E14" s="52">
        <v>43021</v>
      </c>
      <c r="F14" s="2" t="s">
        <v>235</v>
      </c>
      <c r="G14" s="38">
        <v>1</v>
      </c>
      <c r="H14" s="4">
        <v>1553</v>
      </c>
    </row>
    <row r="15" spans="1:12" x14ac:dyDescent="0.3">
      <c r="A15" s="1" t="s">
        <v>69</v>
      </c>
      <c r="B15" s="23" t="s">
        <v>320</v>
      </c>
      <c r="C15" s="7" t="s">
        <v>475</v>
      </c>
      <c r="D15" s="7" t="s">
        <v>471</v>
      </c>
      <c r="E15" s="52">
        <v>42773</v>
      </c>
      <c r="F15" s="2" t="s">
        <v>235</v>
      </c>
      <c r="G15" s="38">
        <v>7</v>
      </c>
      <c r="H15" s="4">
        <v>2606</v>
      </c>
    </row>
    <row r="16" spans="1:12" x14ac:dyDescent="0.3">
      <c r="A16" s="3" t="s">
        <v>143</v>
      </c>
      <c r="B16" s="23" t="s">
        <v>320</v>
      </c>
      <c r="C16" s="7" t="s">
        <v>469</v>
      </c>
      <c r="D16" s="7" t="s">
        <v>471</v>
      </c>
      <c r="E16" s="52">
        <v>43025</v>
      </c>
      <c r="F16" s="2" t="s">
        <v>236</v>
      </c>
      <c r="G16" s="38">
        <v>9</v>
      </c>
      <c r="H16" s="4">
        <v>1329</v>
      </c>
      <c r="J16" s="42" t="s">
        <v>491</v>
      </c>
      <c r="K16" s="52">
        <v>41275</v>
      </c>
    </row>
    <row r="17" spans="1:10" x14ac:dyDescent="0.3">
      <c r="A17" s="1" t="s">
        <v>89</v>
      </c>
      <c r="B17" s="23" t="s">
        <v>321</v>
      </c>
      <c r="C17" s="7" t="s">
        <v>483</v>
      </c>
      <c r="D17" s="7" t="s">
        <v>480</v>
      </c>
      <c r="E17" s="52">
        <v>39585</v>
      </c>
      <c r="F17" s="2" t="s">
        <v>236</v>
      </c>
      <c r="G17" s="38">
        <v>6</v>
      </c>
      <c r="H17" s="4">
        <v>1345</v>
      </c>
      <c r="J17" s="70" t="s">
        <v>469</v>
      </c>
    </row>
    <row r="18" spans="1:10" x14ac:dyDescent="0.3">
      <c r="A18" s="1" t="s">
        <v>87</v>
      </c>
      <c r="B18" s="23" t="s">
        <v>321</v>
      </c>
      <c r="C18" s="7" t="s">
        <v>478</v>
      </c>
      <c r="D18" s="7" t="s">
        <v>473</v>
      </c>
      <c r="E18" s="52">
        <v>43173</v>
      </c>
      <c r="F18" s="2" t="s">
        <v>237</v>
      </c>
      <c r="G18" s="38">
        <v>5</v>
      </c>
      <c r="H18" s="4">
        <v>1690</v>
      </c>
      <c r="J18" s="71" t="s">
        <v>472</v>
      </c>
    </row>
    <row r="19" spans="1:10" x14ac:dyDescent="0.3">
      <c r="A19" s="1" t="s">
        <v>43</v>
      </c>
      <c r="B19" s="23" t="s">
        <v>321</v>
      </c>
      <c r="C19" s="7" t="s">
        <v>479</v>
      </c>
      <c r="D19" s="7" t="s">
        <v>473</v>
      </c>
      <c r="E19" s="52">
        <v>42749</v>
      </c>
      <c r="F19" s="2" t="s">
        <v>237</v>
      </c>
      <c r="G19" s="38">
        <v>3</v>
      </c>
      <c r="H19" s="4">
        <v>2607</v>
      </c>
      <c r="J19" s="71" t="s">
        <v>474</v>
      </c>
    </row>
    <row r="20" spans="1:10" x14ac:dyDescent="0.3">
      <c r="A20" s="1" t="s">
        <v>104</v>
      </c>
      <c r="B20" s="23" t="s">
        <v>322</v>
      </c>
      <c r="C20" s="7" t="s">
        <v>475</v>
      </c>
      <c r="D20" s="7" t="s">
        <v>468</v>
      </c>
      <c r="E20" s="52">
        <v>43189</v>
      </c>
      <c r="F20" s="2" t="s">
        <v>236</v>
      </c>
      <c r="G20" s="38">
        <v>8</v>
      </c>
      <c r="H20" s="4">
        <v>1463</v>
      </c>
      <c r="J20" s="71" t="s">
        <v>475</v>
      </c>
    </row>
    <row r="21" spans="1:10" x14ac:dyDescent="0.3">
      <c r="A21" s="1" t="s">
        <v>71</v>
      </c>
      <c r="B21" s="23" t="s">
        <v>322</v>
      </c>
      <c r="C21" s="7" t="s">
        <v>477</v>
      </c>
      <c r="D21" s="7" t="s">
        <v>481</v>
      </c>
      <c r="E21" s="52">
        <v>42965</v>
      </c>
      <c r="F21" s="2" t="s">
        <v>236</v>
      </c>
      <c r="G21" s="38">
        <v>2</v>
      </c>
      <c r="H21" s="4">
        <v>1656</v>
      </c>
      <c r="J21" s="71" t="s">
        <v>476</v>
      </c>
    </row>
    <row r="22" spans="1:10" x14ac:dyDescent="0.3">
      <c r="A22" s="1" t="s">
        <v>63</v>
      </c>
      <c r="B22" s="23" t="s">
        <v>320</v>
      </c>
      <c r="C22" s="7" t="s">
        <v>475</v>
      </c>
      <c r="D22" s="7" t="s">
        <v>468</v>
      </c>
      <c r="E22" s="52">
        <v>43149</v>
      </c>
      <c r="F22" s="2" t="s">
        <v>235</v>
      </c>
      <c r="G22" s="38">
        <v>5</v>
      </c>
      <c r="H22" s="4">
        <v>2704</v>
      </c>
      <c r="J22" s="71" t="s">
        <v>477</v>
      </c>
    </row>
    <row r="23" spans="1:10" x14ac:dyDescent="0.3">
      <c r="A23" s="1" t="s">
        <v>59</v>
      </c>
      <c r="B23" s="23" t="s">
        <v>321</v>
      </c>
      <c r="C23" s="7" t="s">
        <v>484</v>
      </c>
      <c r="D23" s="7" t="s">
        <v>471</v>
      </c>
      <c r="E23" s="52">
        <v>42549</v>
      </c>
      <c r="F23" s="2" t="s">
        <v>236</v>
      </c>
      <c r="G23" s="38">
        <v>8</v>
      </c>
      <c r="H23" s="4">
        <v>2625</v>
      </c>
      <c r="J23" s="71" t="s">
        <v>478</v>
      </c>
    </row>
    <row r="24" spans="1:10" x14ac:dyDescent="0.3">
      <c r="A24" s="1" t="s">
        <v>138</v>
      </c>
      <c r="B24" s="23" t="s">
        <v>322</v>
      </c>
      <c r="C24" s="7" t="s">
        <v>483</v>
      </c>
      <c r="D24" s="7" t="s">
        <v>471</v>
      </c>
      <c r="E24" s="52">
        <v>42837</v>
      </c>
      <c r="F24" s="2" t="s">
        <v>237</v>
      </c>
      <c r="G24" s="38">
        <v>2</v>
      </c>
      <c r="H24" s="4">
        <v>1947</v>
      </c>
      <c r="J24" s="71" t="s">
        <v>479</v>
      </c>
    </row>
    <row r="25" spans="1:10" x14ac:dyDescent="0.3">
      <c r="A25" s="1" t="s">
        <v>6</v>
      </c>
      <c r="B25" s="23" t="s">
        <v>321</v>
      </c>
      <c r="C25" s="7" t="s">
        <v>474</v>
      </c>
      <c r="D25" s="7" t="s">
        <v>481</v>
      </c>
      <c r="E25" s="52">
        <v>36375</v>
      </c>
      <c r="F25" s="2" t="s">
        <v>236</v>
      </c>
      <c r="G25" s="38">
        <v>2</v>
      </c>
      <c r="H25" s="4">
        <v>1664</v>
      </c>
      <c r="J25" s="70" t="s">
        <v>483</v>
      </c>
    </row>
    <row r="26" spans="1:10" x14ac:dyDescent="0.3">
      <c r="A26" s="3" t="s">
        <v>152</v>
      </c>
      <c r="B26" s="23" t="s">
        <v>322</v>
      </c>
      <c r="C26" s="7" t="s">
        <v>475</v>
      </c>
      <c r="D26" s="7" t="s">
        <v>468</v>
      </c>
      <c r="E26" s="52">
        <v>41461</v>
      </c>
      <c r="F26" s="2" t="s">
        <v>235</v>
      </c>
      <c r="G26" s="38">
        <v>8</v>
      </c>
      <c r="H26" s="4">
        <v>1216</v>
      </c>
      <c r="J26" s="70" t="s">
        <v>484</v>
      </c>
    </row>
    <row r="27" spans="1:10" x14ac:dyDescent="0.3">
      <c r="A27" s="1" t="s">
        <v>102</v>
      </c>
      <c r="B27" s="23" t="s">
        <v>321</v>
      </c>
      <c r="C27" s="7" t="s">
        <v>477</v>
      </c>
      <c r="D27" s="7" t="s">
        <v>471</v>
      </c>
      <c r="E27" s="52">
        <v>43185</v>
      </c>
      <c r="F27" s="2" t="s">
        <v>236</v>
      </c>
      <c r="G27" s="38">
        <v>1</v>
      </c>
      <c r="H27" s="4">
        <v>2860</v>
      </c>
      <c r="J27" s="70" t="s">
        <v>485</v>
      </c>
    </row>
    <row r="28" spans="1:10" x14ac:dyDescent="0.3">
      <c r="A28" s="1" t="s">
        <v>120</v>
      </c>
      <c r="B28" s="23" t="s">
        <v>322</v>
      </c>
      <c r="C28" s="7" t="s">
        <v>479</v>
      </c>
      <c r="D28" s="7" t="s">
        <v>468</v>
      </c>
      <c r="E28" s="52">
        <v>40555</v>
      </c>
      <c r="F28" s="2" t="s">
        <v>237</v>
      </c>
      <c r="G28" s="38">
        <v>3</v>
      </c>
      <c r="H28" s="4">
        <v>2721</v>
      </c>
    </row>
    <row r="29" spans="1:10" x14ac:dyDescent="0.3">
      <c r="A29" s="2" t="s">
        <v>2</v>
      </c>
      <c r="B29" s="23" t="s">
        <v>320</v>
      </c>
      <c r="C29" s="7" t="s">
        <v>475</v>
      </c>
      <c r="D29" s="7" t="s">
        <v>471</v>
      </c>
      <c r="E29" s="53">
        <v>36161</v>
      </c>
      <c r="F29" s="2" t="s">
        <v>235</v>
      </c>
      <c r="G29" s="38">
        <v>9</v>
      </c>
      <c r="H29" s="4">
        <v>1540</v>
      </c>
    </row>
    <row r="30" spans="1:10" x14ac:dyDescent="0.3">
      <c r="A30" s="1" t="s">
        <v>20</v>
      </c>
      <c r="B30" s="23" t="s">
        <v>321</v>
      </c>
      <c r="C30" s="7" t="s">
        <v>474</v>
      </c>
      <c r="D30" s="7" t="s">
        <v>468</v>
      </c>
      <c r="E30" s="52">
        <v>42717</v>
      </c>
      <c r="F30" s="2" t="s">
        <v>236</v>
      </c>
      <c r="G30" s="38">
        <v>5</v>
      </c>
      <c r="H30" s="4">
        <v>2029</v>
      </c>
    </row>
    <row r="31" spans="1:10" x14ac:dyDescent="0.3">
      <c r="A31" s="3" t="s">
        <v>147</v>
      </c>
      <c r="B31" s="23" t="s">
        <v>320</v>
      </c>
      <c r="C31" s="7" t="s">
        <v>485</v>
      </c>
      <c r="D31" s="7" t="s">
        <v>471</v>
      </c>
      <c r="E31" s="52">
        <v>41353</v>
      </c>
      <c r="F31" s="2" t="s">
        <v>237</v>
      </c>
      <c r="G31" s="38">
        <v>3</v>
      </c>
      <c r="H31" s="4">
        <v>2388</v>
      </c>
    </row>
    <row r="32" spans="1:10" x14ac:dyDescent="0.3">
      <c r="A32" s="1" t="s">
        <v>82</v>
      </c>
      <c r="B32" s="23" t="s">
        <v>322</v>
      </c>
      <c r="C32" s="7" t="s">
        <v>479</v>
      </c>
      <c r="D32" s="7" t="s">
        <v>486</v>
      </c>
      <c r="E32" s="52">
        <v>43165</v>
      </c>
      <c r="F32" s="2" t="s">
        <v>235</v>
      </c>
      <c r="G32" s="38">
        <v>10</v>
      </c>
      <c r="H32" s="4">
        <v>2453</v>
      </c>
    </row>
    <row r="33" spans="1:8" x14ac:dyDescent="0.3">
      <c r="A33" s="3" t="s">
        <v>218</v>
      </c>
      <c r="B33" s="23" t="s">
        <v>322</v>
      </c>
      <c r="C33" s="7" t="s">
        <v>479</v>
      </c>
      <c r="D33" s="7" t="s">
        <v>468</v>
      </c>
      <c r="E33" s="52">
        <v>42913</v>
      </c>
      <c r="F33" s="2" t="s">
        <v>237</v>
      </c>
      <c r="G33" s="38">
        <v>8</v>
      </c>
      <c r="H33" s="4">
        <v>2153</v>
      </c>
    </row>
    <row r="34" spans="1:8" x14ac:dyDescent="0.3">
      <c r="A34" s="1" t="s">
        <v>19</v>
      </c>
      <c r="B34" s="23" t="s">
        <v>322</v>
      </c>
      <c r="C34" s="7" t="s">
        <v>475</v>
      </c>
      <c r="D34" s="7" t="s">
        <v>468</v>
      </c>
      <c r="E34" s="52">
        <v>42713</v>
      </c>
      <c r="F34" s="2" t="s">
        <v>235</v>
      </c>
      <c r="G34" s="38">
        <v>5</v>
      </c>
      <c r="H34" s="4">
        <v>2728</v>
      </c>
    </row>
    <row r="35" spans="1:8" x14ac:dyDescent="0.3">
      <c r="A35" s="3" t="s">
        <v>140</v>
      </c>
      <c r="B35" s="23" t="s">
        <v>321</v>
      </c>
      <c r="C35" s="7" t="s">
        <v>475</v>
      </c>
      <c r="D35" s="7" t="s">
        <v>473</v>
      </c>
      <c r="E35" s="52">
        <v>43217</v>
      </c>
      <c r="F35" s="2" t="s">
        <v>237</v>
      </c>
      <c r="G35" s="38">
        <v>3</v>
      </c>
      <c r="H35" s="4">
        <v>1299</v>
      </c>
    </row>
    <row r="36" spans="1:8" x14ac:dyDescent="0.3">
      <c r="A36" s="1" t="s">
        <v>96</v>
      </c>
      <c r="B36" s="23" t="s">
        <v>320</v>
      </c>
      <c r="C36" s="7" t="s">
        <v>469</v>
      </c>
      <c r="D36" s="7" t="s">
        <v>473</v>
      </c>
      <c r="E36" s="52">
        <v>42573</v>
      </c>
      <c r="F36" s="2" t="s">
        <v>235</v>
      </c>
      <c r="G36" s="38">
        <v>8</v>
      </c>
      <c r="H36" s="4">
        <v>2365</v>
      </c>
    </row>
    <row r="37" spans="1:8" x14ac:dyDescent="0.3">
      <c r="A37" s="1" t="s">
        <v>124</v>
      </c>
      <c r="B37" s="23" t="s">
        <v>322</v>
      </c>
      <c r="C37" s="7" t="s">
        <v>474</v>
      </c>
      <c r="D37" s="7" t="s">
        <v>471</v>
      </c>
      <c r="E37" s="52">
        <v>40669</v>
      </c>
      <c r="F37" s="2" t="s">
        <v>236</v>
      </c>
      <c r="G37" s="38">
        <v>5</v>
      </c>
      <c r="H37" s="4">
        <v>1467</v>
      </c>
    </row>
    <row r="38" spans="1:8" x14ac:dyDescent="0.3">
      <c r="A38" s="1" t="s">
        <v>129</v>
      </c>
      <c r="B38" s="23" t="s">
        <v>322</v>
      </c>
      <c r="C38" s="7" t="s">
        <v>477</v>
      </c>
      <c r="D38" s="7" t="s">
        <v>487</v>
      </c>
      <c r="E38" s="52">
        <v>43213</v>
      </c>
      <c r="F38" s="2" t="s">
        <v>236</v>
      </c>
      <c r="G38" s="38">
        <v>1</v>
      </c>
      <c r="H38" s="4">
        <v>2726</v>
      </c>
    </row>
    <row r="39" spans="1:8" x14ac:dyDescent="0.3">
      <c r="A39" s="3" t="s">
        <v>204</v>
      </c>
      <c r="B39" s="23" t="s">
        <v>322</v>
      </c>
      <c r="C39" s="7" t="s">
        <v>475</v>
      </c>
      <c r="D39" s="7" t="s">
        <v>482</v>
      </c>
      <c r="E39" s="52">
        <v>43257</v>
      </c>
      <c r="F39" s="2" t="s">
        <v>236</v>
      </c>
      <c r="G39" s="38">
        <v>10</v>
      </c>
      <c r="H39" s="4">
        <v>1635</v>
      </c>
    </row>
    <row r="40" spans="1:8" x14ac:dyDescent="0.3">
      <c r="A40" s="1" t="s">
        <v>227</v>
      </c>
      <c r="B40" s="23" t="s">
        <v>320</v>
      </c>
      <c r="C40" s="7" t="s">
        <v>469</v>
      </c>
      <c r="D40" s="7" t="s">
        <v>468</v>
      </c>
      <c r="E40" s="52">
        <v>42055</v>
      </c>
      <c r="F40" s="2" t="s">
        <v>235</v>
      </c>
      <c r="G40" s="38">
        <v>3</v>
      </c>
      <c r="H40" s="4">
        <v>2410</v>
      </c>
    </row>
    <row r="41" spans="1:8" x14ac:dyDescent="0.3">
      <c r="A41" s="1" t="s">
        <v>118</v>
      </c>
      <c r="B41" s="23" t="s">
        <v>320</v>
      </c>
      <c r="C41" s="7" t="s">
        <v>485</v>
      </c>
      <c r="D41" s="7" t="s">
        <v>468</v>
      </c>
      <c r="E41" s="52">
        <v>43005</v>
      </c>
      <c r="F41" s="2" t="s">
        <v>236</v>
      </c>
      <c r="G41" s="38">
        <v>8</v>
      </c>
      <c r="H41" s="4">
        <v>1665</v>
      </c>
    </row>
    <row r="42" spans="1:8" x14ac:dyDescent="0.3">
      <c r="A42" s="1" t="s">
        <v>26</v>
      </c>
      <c r="B42" s="23" t="s">
        <v>321</v>
      </c>
      <c r="C42" s="7" t="s">
        <v>478</v>
      </c>
      <c r="D42" s="7" t="s">
        <v>482</v>
      </c>
      <c r="E42" s="52">
        <v>42729</v>
      </c>
      <c r="F42" s="2" t="s">
        <v>235</v>
      </c>
      <c r="G42" s="38">
        <v>2</v>
      </c>
      <c r="H42" s="4">
        <v>1558</v>
      </c>
    </row>
    <row r="43" spans="1:8" x14ac:dyDescent="0.3">
      <c r="A43" s="3" t="s">
        <v>156</v>
      </c>
      <c r="B43" s="23" t="s">
        <v>320</v>
      </c>
      <c r="C43" s="7" t="s">
        <v>477</v>
      </c>
      <c r="D43" s="7" t="s">
        <v>473</v>
      </c>
      <c r="E43" s="52">
        <v>42613</v>
      </c>
      <c r="F43" s="2" t="s">
        <v>236</v>
      </c>
      <c r="G43" s="38">
        <v>4</v>
      </c>
      <c r="H43" s="4">
        <v>1500</v>
      </c>
    </row>
    <row r="44" spans="1:8" x14ac:dyDescent="0.3">
      <c r="A44" s="3" t="s">
        <v>195</v>
      </c>
      <c r="B44" s="23" t="s">
        <v>322</v>
      </c>
      <c r="C44" s="7" t="s">
        <v>475</v>
      </c>
      <c r="D44" s="7" t="s">
        <v>473</v>
      </c>
      <c r="E44" s="52">
        <v>43249</v>
      </c>
      <c r="F44" s="2" t="s">
        <v>236</v>
      </c>
      <c r="G44" s="38">
        <v>5</v>
      </c>
      <c r="H44" s="4">
        <v>2149</v>
      </c>
    </row>
    <row r="45" spans="1:8" x14ac:dyDescent="0.3">
      <c r="A45" s="1" t="s">
        <v>74</v>
      </c>
      <c r="B45" s="23" t="s">
        <v>322</v>
      </c>
      <c r="C45" s="7" t="s">
        <v>474</v>
      </c>
      <c r="D45" s="7" t="s">
        <v>488</v>
      </c>
      <c r="E45" s="52">
        <v>42777</v>
      </c>
      <c r="F45" s="2" t="s">
        <v>236</v>
      </c>
      <c r="G45" s="38">
        <v>3</v>
      </c>
      <c r="H45" s="4">
        <v>2256</v>
      </c>
    </row>
    <row r="46" spans="1:8" x14ac:dyDescent="0.3">
      <c r="A46" s="3" t="s">
        <v>181</v>
      </c>
      <c r="B46" s="23" t="s">
        <v>321</v>
      </c>
      <c r="C46" s="7" t="s">
        <v>474</v>
      </c>
      <c r="D46" s="7" t="s">
        <v>487</v>
      </c>
      <c r="E46" s="52">
        <v>41785</v>
      </c>
      <c r="F46" s="2" t="s">
        <v>236</v>
      </c>
      <c r="G46" s="38">
        <v>8</v>
      </c>
      <c r="H46" s="4">
        <v>1936</v>
      </c>
    </row>
    <row r="47" spans="1:8" x14ac:dyDescent="0.3">
      <c r="A47" s="1" t="s">
        <v>21</v>
      </c>
      <c r="B47" s="23" t="s">
        <v>320</v>
      </c>
      <c r="C47" s="7" t="s">
        <v>477</v>
      </c>
      <c r="D47" s="7" t="s">
        <v>487</v>
      </c>
      <c r="E47" s="52">
        <v>42721</v>
      </c>
      <c r="F47" s="2" t="s">
        <v>237</v>
      </c>
      <c r="G47" s="38">
        <v>5</v>
      </c>
      <c r="H47" s="4">
        <v>2653</v>
      </c>
    </row>
    <row r="48" spans="1:8" x14ac:dyDescent="0.3">
      <c r="A48" s="3" t="s">
        <v>170</v>
      </c>
      <c r="B48" s="23" t="s">
        <v>320</v>
      </c>
      <c r="C48" s="7" t="s">
        <v>479</v>
      </c>
      <c r="D48" s="7" t="s">
        <v>481</v>
      </c>
      <c r="E48" s="52">
        <v>42629</v>
      </c>
      <c r="F48" s="2" t="s">
        <v>236</v>
      </c>
      <c r="G48" s="38">
        <v>1</v>
      </c>
      <c r="H48" s="4">
        <v>2657</v>
      </c>
    </row>
    <row r="49" spans="1:8" x14ac:dyDescent="0.3">
      <c r="A49" s="1" t="s">
        <v>128</v>
      </c>
      <c r="B49" s="23" t="s">
        <v>321</v>
      </c>
      <c r="C49" s="7" t="s">
        <v>478</v>
      </c>
      <c r="D49" s="7" t="s">
        <v>482</v>
      </c>
      <c r="E49" s="52">
        <v>42593</v>
      </c>
      <c r="F49" s="2" t="s">
        <v>236</v>
      </c>
      <c r="G49" s="38">
        <v>4</v>
      </c>
      <c r="H49" s="4">
        <v>1894</v>
      </c>
    </row>
    <row r="50" spans="1:8" x14ac:dyDescent="0.3">
      <c r="A50" s="1" t="s">
        <v>131</v>
      </c>
      <c r="B50" s="23" t="s">
        <v>320</v>
      </c>
      <c r="C50" s="7" t="s">
        <v>475</v>
      </c>
      <c r="D50" s="7" t="s">
        <v>488</v>
      </c>
      <c r="E50" s="52">
        <v>40897</v>
      </c>
      <c r="F50" s="2" t="s">
        <v>237</v>
      </c>
      <c r="G50" s="38">
        <v>2</v>
      </c>
      <c r="H50" s="4">
        <v>2922</v>
      </c>
    </row>
    <row r="51" spans="1:8" x14ac:dyDescent="0.3">
      <c r="A51" s="1" t="s">
        <v>121</v>
      </c>
      <c r="B51" s="23" t="s">
        <v>321</v>
      </c>
      <c r="C51" s="7" t="s">
        <v>469</v>
      </c>
      <c r="D51" s="7" t="s">
        <v>468</v>
      </c>
      <c r="E51" s="52">
        <v>43205</v>
      </c>
      <c r="F51" s="2" t="s">
        <v>236</v>
      </c>
      <c r="G51" s="38">
        <v>7</v>
      </c>
      <c r="H51" s="4">
        <v>1005</v>
      </c>
    </row>
    <row r="52" spans="1:8" x14ac:dyDescent="0.3">
      <c r="A52" s="3" t="s">
        <v>142</v>
      </c>
      <c r="B52" s="23" t="s">
        <v>322</v>
      </c>
      <c r="C52" s="7" t="s">
        <v>483</v>
      </c>
      <c r="D52" s="7" t="s">
        <v>468</v>
      </c>
      <c r="E52" s="52">
        <v>42845</v>
      </c>
      <c r="F52" s="2" t="s">
        <v>235</v>
      </c>
      <c r="G52" s="38">
        <v>7</v>
      </c>
      <c r="H52" s="4">
        <v>1050</v>
      </c>
    </row>
    <row r="53" spans="1:8" x14ac:dyDescent="0.3">
      <c r="A53" s="1" t="s">
        <v>93</v>
      </c>
      <c r="B53" s="23" t="s">
        <v>321</v>
      </c>
      <c r="C53" s="7" t="s">
        <v>474</v>
      </c>
      <c r="D53" s="7" t="s">
        <v>482</v>
      </c>
      <c r="E53" s="52">
        <v>42985</v>
      </c>
      <c r="F53" s="2" t="s">
        <v>237</v>
      </c>
      <c r="G53" s="38">
        <v>10</v>
      </c>
      <c r="H53" s="4">
        <v>2271</v>
      </c>
    </row>
    <row r="54" spans="1:8" x14ac:dyDescent="0.3">
      <c r="A54" s="1" t="s">
        <v>70</v>
      </c>
      <c r="B54" s="23" t="s">
        <v>320</v>
      </c>
      <c r="C54" s="7" t="s">
        <v>475</v>
      </c>
      <c r="D54" s="7" t="s">
        <v>489</v>
      </c>
      <c r="E54" s="52">
        <v>39157</v>
      </c>
      <c r="F54" s="2" t="s">
        <v>236</v>
      </c>
      <c r="G54" s="38">
        <v>1</v>
      </c>
      <c r="H54" s="4">
        <v>1349</v>
      </c>
    </row>
    <row r="55" spans="1:8" x14ac:dyDescent="0.3">
      <c r="A55" s="3" t="s">
        <v>177</v>
      </c>
      <c r="B55" s="23" t="s">
        <v>322</v>
      </c>
      <c r="C55" s="7" t="s">
        <v>475</v>
      </c>
      <c r="D55" s="7" t="s">
        <v>481</v>
      </c>
      <c r="E55" s="52">
        <v>42869</v>
      </c>
      <c r="F55" s="2" t="s">
        <v>237</v>
      </c>
      <c r="G55" s="38">
        <v>9</v>
      </c>
      <c r="H55" s="4">
        <v>2723</v>
      </c>
    </row>
    <row r="56" spans="1:8" x14ac:dyDescent="0.3">
      <c r="A56" s="3" t="s">
        <v>190</v>
      </c>
      <c r="B56" s="23" t="s">
        <v>322</v>
      </c>
      <c r="C56" s="7" t="s">
        <v>477</v>
      </c>
      <c r="D56" s="7" t="s">
        <v>486</v>
      </c>
      <c r="E56" s="52">
        <v>42885</v>
      </c>
      <c r="F56" s="2" t="s">
        <v>236</v>
      </c>
      <c r="G56" s="38">
        <v>6</v>
      </c>
      <c r="H56" s="4">
        <v>1991</v>
      </c>
    </row>
    <row r="57" spans="1:8" x14ac:dyDescent="0.3">
      <c r="A57" s="1" t="s">
        <v>49</v>
      </c>
      <c r="B57" s="23" t="s">
        <v>320</v>
      </c>
      <c r="C57" s="7" t="s">
        <v>475</v>
      </c>
      <c r="D57" s="7" t="s">
        <v>489</v>
      </c>
      <c r="E57" s="52">
        <v>38087</v>
      </c>
      <c r="F57" s="2" t="s">
        <v>235</v>
      </c>
      <c r="G57" s="38">
        <v>7</v>
      </c>
      <c r="H57" s="4">
        <v>1723</v>
      </c>
    </row>
    <row r="58" spans="1:8" x14ac:dyDescent="0.3">
      <c r="A58" s="1" t="s">
        <v>72</v>
      </c>
      <c r="B58" s="23" t="s">
        <v>321</v>
      </c>
      <c r="C58" s="7" t="s">
        <v>474</v>
      </c>
      <c r="D58" s="7" t="s">
        <v>488</v>
      </c>
      <c r="E58" s="52">
        <v>42561</v>
      </c>
      <c r="F58" s="2" t="s">
        <v>236</v>
      </c>
      <c r="G58" s="38">
        <v>5</v>
      </c>
      <c r="H58" s="4">
        <v>2478</v>
      </c>
    </row>
    <row r="59" spans="1:8" x14ac:dyDescent="0.3">
      <c r="A59" s="3" t="s">
        <v>206</v>
      </c>
      <c r="B59" s="23" t="s">
        <v>321</v>
      </c>
      <c r="C59" s="7" t="s">
        <v>479</v>
      </c>
      <c r="D59" s="7" t="s">
        <v>482</v>
      </c>
      <c r="E59" s="52">
        <v>42669</v>
      </c>
      <c r="F59" s="2" t="s">
        <v>237</v>
      </c>
      <c r="G59" s="38">
        <v>6</v>
      </c>
      <c r="H59" s="4">
        <v>1067</v>
      </c>
    </row>
    <row r="60" spans="1:8" x14ac:dyDescent="0.3">
      <c r="A60" s="3" t="s">
        <v>211</v>
      </c>
      <c r="B60" s="23" t="s">
        <v>320</v>
      </c>
      <c r="C60" s="7" t="s">
        <v>477</v>
      </c>
      <c r="D60" s="7" t="s">
        <v>490</v>
      </c>
      <c r="E60" s="52">
        <v>42677</v>
      </c>
      <c r="F60" s="2" t="s">
        <v>235</v>
      </c>
      <c r="G60" s="38">
        <v>8</v>
      </c>
      <c r="H60" s="4">
        <v>2052</v>
      </c>
    </row>
    <row r="61" spans="1:8" x14ac:dyDescent="0.3">
      <c r="A61" s="3" t="s">
        <v>179</v>
      </c>
      <c r="B61" s="23" t="s">
        <v>321</v>
      </c>
      <c r="C61" s="7" t="s">
        <v>478</v>
      </c>
      <c r="D61" s="7" t="s">
        <v>486</v>
      </c>
      <c r="E61" s="52">
        <v>42637</v>
      </c>
      <c r="F61" s="2" t="s">
        <v>236</v>
      </c>
      <c r="G61" s="38">
        <v>7</v>
      </c>
      <c r="H61" s="4">
        <v>2339</v>
      </c>
    </row>
    <row r="62" spans="1:8" x14ac:dyDescent="0.3">
      <c r="A62" s="3" t="s">
        <v>145</v>
      </c>
      <c r="B62" s="23" t="s">
        <v>322</v>
      </c>
      <c r="C62" s="7" t="s">
        <v>475</v>
      </c>
      <c r="D62" s="7" t="s">
        <v>468</v>
      </c>
      <c r="E62" s="52">
        <v>42849</v>
      </c>
      <c r="F62" s="2" t="s">
        <v>236</v>
      </c>
      <c r="G62" s="38">
        <v>6</v>
      </c>
      <c r="H62" s="4">
        <v>2254</v>
      </c>
    </row>
    <row r="63" spans="1:8" x14ac:dyDescent="0.3">
      <c r="A63" s="1" t="s">
        <v>33</v>
      </c>
      <c r="B63" s="23" t="s">
        <v>322</v>
      </c>
      <c r="C63" s="7" t="s">
        <v>475</v>
      </c>
      <c r="D63" s="7" t="s">
        <v>468</v>
      </c>
      <c r="E63" s="52">
        <v>42741</v>
      </c>
      <c r="F63" s="2" t="s">
        <v>236</v>
      </c>
      <c r="G63" s="38">
        <v>1</v>
      </c>
      <c r="H63" s="4">
        <v>2692</v>
      </c>
    </row>
    <row r="64" spans="1:8" x14ac:dyDescent="0.3">
      <c r="A64" s="3" t="s">
        <v>155</v>
      </c>
      <c r="B64" s="23" t="s">
        <v>320</v>
      </c>
      <c r="C64" s="7" t="s">
        <v>477</v>
      </c>
      <c r="D64" s="7" t="s">
        <v>488</v>
      </c>
      <c r="E64" s="52">
        <v>41515</v>
      </c>
      <c r="F64" s="2" t="s">
        <v>237</v>
      </c>
      <c r="G64" s="38">
        <v>3</v>
      </c>
      <c r="H64" s="4">
        <v>2168</v>
      </c>
    </row>
    <row r="65" spans="1:8" x14ac:dyDescent="0.3">
      <c r="A65" s="1" t="s">
        <v>47</v>
      </c>
      <c r="B65" s="23" t="s">
        <v>320</v>
      </c>
      <c r="C65" s="7" t="s">
        <v>469</v>
      </c>
      <c r="D65" s="7" t="s">
        <v>486</v>
      </c>
      <c r="E65" s="52">
        <v>37659</v>
      </c>
      <c r="F65" s="2" t="s">
        <v>236</v>
      </c>
      <c r="G65" s="38">
        <v>3</v>
      </c>
      <c r="H65" s="4">
        <v>1739</v>
      </c>
    </row>
    <row r="66" spans="1:8" x14ac:dyDescent="0.3">
      <c r="A66" s="1" t="s">
        <v>117</v>
      </c>
      <c r="B66" s="23" t="s">
        <v>322</v>
      </c>
      <c r="C66" s="7" t="s">
        <v>483</v>
      </c>
      <c r="D66" s="7" t="s">
        <v>473</v>
      </c>
      <c r="E66" s="52">
        <v>42825</v>
      </c>
      <c r="F66" s="2" t="s">
        <v>237</v>
      </c>
      <c r="G66" s="38">
        <v>6</v>
      </c>
      <c r="H66" s="4">
        <v>1238</v>
      </c>
    </row>
    <row r="67" spans="1:8" x14ac:dyDescent="0.3">
      <c r="A67" s="1" t="s">
        <v>46</v>
      </c>
      <c r="B67" s="23" t="s">
        <v>320</v>
      </c>
      <c r="C67" s="7" t="s">
        <v>477</v>
      </c>
      <c r="D67" s="7" t="s">
        <v>471</v>
      </c>
      <c r="E67" s="52">
        <v>42949</v>
      </c>
      <c r="F67" s="2" t="s">
        <v>235</v>
      </c>
      <c r="G67" s="38">
        <v>3</v>
      </c>
      <c r="H67" s="4">
        <v>2950</v>
      </c>
    </row>
    <row r="68" spans="1:8" x14ac:dyDescent="0.3">
      <c r="A68" s="3" t="s">
        <v>194</v>
      </c>
      <c r="B68" s="23" t="s">
        <v>322</v>
      </c>
      <c r="C68" s="7" t="s">
        <v>479</v>
      </c>
      <c r="D68" s="7" t="s">
        <v>487</v>
      </c>
      <c r="E68" s="52">
        <v>43245</v>
      </c>
      <c r="F68" s="2" t="s">
        <v>237</v>
      </c>
      <c r="G68" s="38">
        <v>6</v>
      </c>
      <c r="H68" s="4">
        <v>2738</v>
      </c>
    </row>
    <row r="69" spans="1:8" x14ac:dyDescent="0.3">
      <c r="A69" s="1" t="s">
        <v>126</v>
      </c>
      <c r="B69" s="23" t="s">
        <v>320</v>
      </c>
      <c r="C69" s="7" t="s">
        <v>474</v>
      </c>
      <c r="D69" s="7" t="s">
        <v>468</v>
      </c>
      <c r="E69" s="52">
        <v>43209</v>
      </c>
      <c r="F69" s="2" t="s">
        <v>235</v>
      </c>
      <c r="G69" s="38">
        <v>2</v>
      </c>
      <c r="H69" s="4">
        <v>2320</v>
      </c>
    </row>
    <row r="70" spans="1:8" x14ac:dyDescent="0.3">
      <c r="A70" s="1" t="s">
        <v>11</v>
      </c>
      <c r="B70" s="23" t="s">
        <v>321</v>
      </c>
      <c r="C70" s="7" t="s">
        <v>477</v>
      </c>
      <c r="D70" s="7" t="s">
        <v>486</v>
      </c>
      <c r="E70" s="52">
        <v>43105</v>
      </c>
      <c r="F70" s="2" t="s">
        <v>235</v>
      </c>
      <c r="G70" s="38">
        <v>4</v>
      </c>
      <c r="H70" s="4">
        <v>2120</v>
      </c>
    </row>
    <row r="71" spans="1:8" x14ac:dyDescent="0.3">
      <c r="A71" s="1" t="s">
        <v>67</v>
      </c>
      <c r="B71" s="23" t="s">
        <v>320</v>
      </c>
      <c r="C71" s="7" t="s">
        <v>479</v>
      </c>
      <c r="D71" s="7" t="s">
        <v>468</v>
      </c>
      <c r="E71" s="52">
        <v>38943</v>
      </c>
      <c r="F71" s="2" t="s">
        <v>235</v>
      </c>
      <c r="G71" s="38">
        <v>3</v>
      </c>
      <c r="H71" s="4">
        <v>1636</v>
      </c>
    </row>
    <row r="72" spans="1:8" x14ac:dyDescent="0.3">
      <c r="A72" s="3" t="s">
        <v>193</v>
      </c>
      <c r="B72" s="23" t="s">
        <v>320</v>
      </c>
      <c r="C72" s="7" t="s">
        <v>479</v>
      </c>
      <c r="D72" s="7" t="s">
        <v>486</v>
      </c>
      <c r="E72" s="52">
        <v>42649</v>
      </c>
      <c r="F72" s="2" t="s">
        <v>235</v>
      </c>
      <c r="G72" s="38">
        <v>4</v>
      </c>
      <c r="H72" s="4">
        <v>1964</v>
      </c>
    </row>
    <row r="73" spans="1:8" x14ac:dyDescent="0.3">
      <c r="A73" s="3" t="s">
        <v>199</v>
      </c>
      <c r="B73" s="23" t="s">
        <v>322</v>
      </c>
      <c r="C73" s="7" t="s">
        <v>475</v>
      </c>
      <c r="D73" s="7" t="s">
        <v>487</v>
      </c>
      <c r="E73" s="52">
        <v>42661</v>
      </c>
      <c r="F73" s="2" t="s">
        <v>235</v>
      </c>
      <c r="G73" s="38">
        <v>9</v>
      </c>
      <c r="H73" s="4">
        <v>2846</v>
      </c>
    </row>
    <row r="74" spans="1:8" x14ac:dyDescent="0.3">
      <c r="A74" s="1" t="s">
        <v>22</v>
      </c>
      <c r="B74" s="23" t="s">
        <v>321</v>
      </c>
      <c r="C74" s="7" t="s">
        <v>469</v>
      </c>
      <c r="D74" s="7" t="s">
        <v>471</v>
      </c>
      <c r="E74" s="52">
        <v>42271</v>
      </c>
      <c r="F74" s="2" t="s">
        <v>236</v>
      </c>
      <c r="G74" s="38">
        <v>9</v>
      </c>
      <c r="H74" s="4">
        <v>2225</v>
      </c>
    </row>
    <row r="75" spans="1:8" x14ac:dyDescent="0.3">
      <c r="A75" s="3" t="s">
        <v>213</v>
      </c>
      <c r="B75" s="23" t="s">
        <v>322</v>
      </c>
      <c r="C75" s="7" t="s">
        <v>477</v>
      </c>
      <c r="D75" s="7" t="s">
        <v>482</v>
      </c>
      <c r="E75" s="52">
        <v>41893</v>
      </c>
      <c r="F75" s="2" t="s">
        <v>236</v>
      </c>
      <c r="G75" s="38">
        <v>9</v>
      </c>
      <c r="H75" s="4">
        <v>2611</v>
      </c>
    </row>
    <row r="76" spans="1:8" x14ac:dyDescent="0.3">
      <c r="A76" s="1" t="s">
        <v>115</v>
      </c>
      <c r="B76" s="23" t="s">
        <v>322</v>
      </c>
      <c r="C76" s="7" t="s">
        <v>478</v>
      </c>
      <c r="D76" s="7" t="s">
        <v>471</v>
      </c>
      <c r="E76" s="52">
        <v>43197</v>
      </c>
      <c r="F76" s="2" t="s">
        <v>236</v>
      </c>
      <c r="G76" s="38">
        <v>5</v>
      </c>
      <c r="H76" s="4">
        <v>1433</v>
      </c>
    </row>
    <row r="77" spans="1:8" x14ac:dyDescent="0.3">
      <c r="A77" s="1" t="s">
        <v>34</v>
      </c>
      <c r="B77" s="23" t="s">
        <v>322</v>
      </c>
      <c r="C77" s="7" t="s">
        <v>475</v>
      </c>
      <c r="D77" s="7" t="s">
        <v>468</v>
      </c>
      <c r="E77" s="52">
        <v>42945</v>
      </c>
      <c r="F77" s="2" t="s">
        <v>236</v>
      </c>
      <c r="G77" s="38">
        <v>6</v>
      </c>
      <c r="H77" s="4">
        <v>2768</v>
      </c>
    </row>
    <row r="78" spans="1:8" x14ac:dyDescent="0.3">
      <c r="A78" s="2" t="s">
        <v>15</v>
      </c>
      <c r="B78" s="23" t="s">
        <v>322</v>
      </c>
      <c r="C78" s="7" t="s">
        <v>483</v>
      </c>
      <c r="D78" s="7" t="s">
        <v>487</v>
      </c>
      <c r="E78" s="52">
        <v>37017</v>
      </c>
      <c r="F78" s="2" t="s">
        <v>237</v>
      </c>
      <c r="G78" s="38">
        <v>1</v>
      </c>
      <c r="H78" s="4">
        <v>2371</v>
      </c>
    </row>
    <row r="79" spans="1:8" x14ac:dyDescent="0.3">
      <c r="A79" s="3" t="s">
        <v>182</v>
      </c>
      <c r="B79" s="23" t="s">
        <v>320</v>
      </c>
      <c r="C79" s="7" t="s">
        <v>475</v>
      </c>
      <c r="D79" s="7" t="s">
        <v>488</v>
      </c>
      <c r="E79" s="52">
        <v>43053</v>
      </c>
      <c r="F79" s="2" t="s">
        <v>235</v>
      </c>
      <c r="G79" s="38">
        <v>8</v>
      </c>
      <c r="H79" s="4">
        <v>2511</v>
      </c>
    </row>
    <row r="80" spans="1:8" x14ac:dyDescent="0.3">
      <c r="A80" s="3" t="s">
        <v>214</v>
      </c>
      <c r="B80" s="23" t="s">
        <v>322</v>
      </c>
      <c r="C80" s="7" t="s">
        <v>475</v>
      </c>
      <c r="D80" s="7" t="s">
        <v>468</v>
      </c>
      <c r="E80" s="52">
        <v>42909</v>
      </c>
      <c r="F80" s="2" t="s">
        <v>236</v>
      </c>
      <c r="G80" s="38">
        <v>5</v>
      </c>
      <c r="H80" s="4">
        <v>1035</v>
      </c>
    </row>
    <row r="81" spans="1:8" x14ac:dyDescent="0.3">
      <c r="A81" s="1" t="s">
        <v>98</v>
      </c>
      <c r="B81" s="23" t="s">
        <v>322</v>
      </c>
      <c r="C81" s="7" t="s">
        <v>479</v>
      </c>
      <c r="D81" s="7" t="s">
        <v>490</v>
      </c>
      <c r="E81" s="52">
        <v>42805</v>
      </c>
      <c r="F81" s="2" t="s">
        <v>235</v>
      </c>
      <c r="G81" s="38">
        <v>1</v>
      </c>
      <c r="H81" s="4">
        <v>2968</v>
      </c>
    </row>
    <row r="82" spans="1:8" x14ac:dyDescent="0.3">
      <c r="A82" s="1" t="s">
        <v>130</v>
      </c>
      <c r="B82" s="23" t="s">
        <v>321</v>
      </c>
      <c r="C82" s="7" t="s">
        <v>475</v>
      </c>
      <c r="D82" s="7" t="s">
        <v>473</v>
      </c>
      <c r="E82" s="52">
        <v>43013</v>
      </c>
      <c r="F82" s="2" t="s">
        <v>237</v>
      </c>
      <c r="G82" s="38">
        <v>2</v>
      </c>
      <c r="H82" s="4">
        <v>2159</v>
      </c>
    </row>
    <row r="83" spans="1:8" x14ac:dyDescent="0.3">
      <c r="A83" s="3" t="s">
        <v>198</v>
      </c>
      <c r="B83" s="23" t="s">
        <v>320</v>
      </c>
      <c r="C83" s="7" t="s">
        <v>476</v>
      </c>
      <c r="D83" s="7" t="s">
        <v>468</v>
      </c>
      <c r="E83" s="52">
        <v>42657</v>
      </c>
      <c r="F83" s="2" t="s">
        <v>236</v>
      </c>
      <c r="G83" s="38">
        <v>4</v>
      </c>
      <c r="H83" s="4">
        <v>1090</v>
      </c>
    </row>
    <row r="84" spans="1:8" x14ac:dyDescent="0.3">
      <c r="A84" s="2" t="s">
        <v>1</v>
      </c>
      <c r="B84" s="23" t="s">
        <v>321</v>
      </c>
      <c r="C84" s="7" t="s">
        <v>477</v>
      </c>
      <c r="D84" s="7" t="s">
        <v>487</v>
      </c>
      <c r="E84" s="52">
        <v>43093</v>
      </c>
      <c r="F84" s="2" t="s">
        <v>236</v>
      </c>
      <c r="G84" s="38">
        <v>3</v>
      </c>
      <c r="H84" s="4">
        <v>2393</v>
      </c>
    </row>
    <row r="85" spans="1:8" x14ac:dyDescent="0.3">
      <c r="A85" s="3" t="s">
        <v>144</v>
      </c>
      <c r="B85" s="23" t="s">
        <v>320</v>
      </c>
      <c r="C85" s="7" t="s">
        <v>478</v>
      </c>
      <c r="D85" s="7" t="s">
        <v>468</v>
      </c>
      <c r="E85" s="52">
        <v>42601</v>
      </c>
      <c r="F85" s="2" t="s">
        <v>235</v>
      </c>
      <c r="G85" s="38">
        <v>5</v>
      </c>
      <c r="H85" s="4">
        <v>1323</v>
      </c>
    </row>
    <row r="86" spans="1:8" x14ac:dyDescent="0.3">
      <c r="A86" s="1" t="s">
        <v>7</v>
      </c>
      <c r="B86" s="23" t="s">
        <v>322</v>
      </c>
      <c r="C86" s="7" t="s">
        <v>479</v>
      </c>
      <c r="D86" s="7" t="s">
        <v>482</v>
      </c>
      <c r="E86" s="52">
        <v>43101</v>
      </c>
      <c r="F86" s="2" t="s">
        <v>236</v>
      </c>
      <c r="G86" s="38">
        <v>3</v>
      </c>
      <c r="H86" s="4">
        <v>1477</v>
      </c>
    </row>
    <row r="87" spans="1:8" x14ac:dyDescent="0.3">
      <c r="A87" s="1" t="s">
        <v>228</v>
      </c>
      <c r="B87" s="23" t="s">
        <v>320</v>
      </c>
      <c r="C87" s="7" t="s">
        <v>469</v>
      </c>
      <c r="D87" s="7" t="s">
        <v>468</v>
      </c>
      <c r="E87" s="52">
        <v>42109</v>
      </c>
      <c r="F87" s="2" t="s">
        <v>236</v>
      </c>
      <c r="G87" s="38">
        <v>5</v>
      </c>
      <c r="H87" s="4">
        <v>2904</v>
      </c>
    </row>
    <row r="88" spans="1:8" x14ac:dyDescent="0.3">
      <c r="A88" s="3" t="s">
        <v>187</v>
      </c>
      <c r="B88" s="23" t="s">
        <v>322</v>
      </c>
      <c r="C88" s="7" t="s">
        <v>474</v>
      </c>
      <c r="D88" s="7" t="s">
        <v>473</v>
      </c>
      <c r="E88" s="52">
        <v>43061</v>
      </c>
      <c r="F88" s="2" t="s">
        <v>237</v>
      </c>
      <c r="G88" s="38">
        <v>2</v>
      </c>
      <c r="H88" s="4">
        <v>2683</v>
      </c>
    </row>
    <row r="89" spans="1:8" x14ac:dyDescent="0.3">
      <c r="A89" s="1" t="s">
        <v>86</v>
      </c>
      <c r="B89" s="23" t="s">
        <v>321</v>
      </c>
      <c r="C89" s="7" t="s">
        <v>469</v>
      </c>
      <c r="D89" s="7" t="s">
        <v>482</v>
      </c>
      <c r="E89" s="52">
        <v>42797</v>
      </c>
      <c r="F89" s="2" t="s">
        <v>237</v>
      </c>
      <c r="G89" s="38">
        <v>8</v>
      </c>
      <c r="H89" s="4">
        <v>1229</v>
      </c>
    </row>
    <row r="90" spans="1:8" x14ac:dyDescent="0.3">
      <c r="A90" s="1" t="s">
        <v>41</v>
      </c>
      <c r="B90" s="23" t="s">
        <v>321</v>
      </c>
      <c r="C90" s="7" t="s">
        <v>483</v>
      </c>
      <c r="D90" s="7" t="s">
        <v>473</v>
      </c>
      <c r="E90" s="52">
        <v>42487</v>
      </c>
      <c r="F90" s="2" t="s">
        <v>237</v>
      </c>
      <c r="G90" s="38">
        <v>7</v>
      </c>
      <c r="H90" s="4">
        <v>2595</v>
      </c>
    </row>
    <row r="91" spans="1:8" x14ac:dyDescent="0.3">
      <c r="A91" s="1" t="s">
        <v>231</v>
      </c>
      <c r="B91" s="23" t="s">
        <v>322</v>
      </c>
      <c r="C91" s="7" t="s">
        <v>474</v>
      </c>
      <c r="D91" s="7" t="s">
        <v>488</v>
      </c>
      <c r="E91" s="52">
        <v>43265</v>
      </c>
      <c r="F91" s="2" t="s">
        <v>237</v>
      </c>
      <c r="G91" s="38">
        <v>2</v>
      </c>
      <c r="H91" s="4">
        <v>2702</v>
      </c>
    </row>
    <row r="92" spans="1:8" x14ac:dyDescent="0.3">
      <c r="A92" s="3" t="s">
        <v>202</v>
      </c>
      <c r="B92" s="23" t="s">
        <v>321</v>
      </c>
      <c r="C92" s="7" t="s">
        <v>479</v>
      </c>
      <c r="D92" s="7" t="s">
        <v>487</v>
      </c>
      <c r="E92" s="52">
        <v>42893</v>
      </c>
      <c r="F92" s="2" t="s">
        <v>236</v>
      </c>
      <c r="G92" s="38">
        <v>1</v>
      </c>
      <c r="H92" s="4">
        <v>1390</v>
      </c>
    </row>
    <row r="93" spans="1:8" x14ac:dyDescent="0.3">
      <c r="A93" s="2" t="s">
        <v>16</v>
      </c>
      <c r="B93" s="23" t="s">
        <v>322</v>
      </c>
      <c r="C93" s="7" t="s">
        <v>475</v>
      </c>
      <c r="D93" s="7" t="s">
        <v>468</v>
      </c>
      <c r="E93" s="52">
        <v>43109</v>
      </c>
      <c r="F93" s="2" t="s">
        <v>236</v>
      </c>
      <c r="G93" s="38">
        <v>6</v>
      </c>
      <c r="H93" s="4">
        <v>2124</v>
      </c>
    </row>
    <row r="94" spans="1:8" x14ac:dyDescent="0.3">
      <c r="A94" s="1" t="s">
        <v>29</v>
      </c>
      <c r="B94" s="23" t="s">
        <v>321</v>
      </c>
      <c r="C94" s="7" t="s">
        <v>475</v>
      </c>
      <c r="D94" s="7" t="s">
        <v>482</v>
      </c>
      <c r="E94" s="52">
        <v>43121</v>
      </c>
      <c r="F94" s="2" t="s">
        <v>235</v>
      </c>
      <c r="G94" s="38">
        <v>3</v>
      </c>
      <c r="H94" s="4">
        <v>1739</v>
      </c>
    </row>
    <row r="95" spans="1:8" x14ac:dyDescent="0.3">
      <c r="A95" s="1" t="s">
        <v>50</v>
      </c>
      <c r="B95" s="23" t="s">
        <v>320</v>
      </c>
      <c r="C95" s="7" t="s">
        <v>469</v>
      </c>
      <c r="D95" s="7" t="s">
        <v>480</v>
      </c>
      <c r="E95" s="52">
        <v>38301</v>
      </c>
      <c r="F95" s="2" t="s">
        <v>236</v>
      </c>
      <c r="G95" s="38">
        <v>4</v>
      </c>
      <c r="H95" s="4">
        <v>2689</v>
      </c>
    </row>
    <row r="96" spans="1:8" x14ac:dyDescent="0.3">
      <c r="A96" s="2" t="s">
        <v>9</v>
      </c>
      <c r="B96" s="23" t="s">
        <v>322</v>
      </c>
      <c r="C96" s="7" t="s">
        <v>474</v>
      </c>
      <c r="D96" s="7" t="s">
        <v>468</v>
      </c>
      <c r="E96" s="52">
        <v>36803</v>
      </c>
      <c r="F96" s="2" t="s">
        <v>236</v>
      </c>
      <c r="G96" s="38">
        <v>2</v>
      </c>
      <c r="H96" s="4">
        <v>1912</v>
      </c>
    </row>
    <row r="97" spans="1:8" x14ac:dyDescent="0.3">
      <c r="A97" s="3" t="s">
        <v>222</v>
      </c>
      <c r="B97" s="23" t="s">
        <v>322</v>
      </c>
      <c r="C97" s="7" t="s">
        <v>469</v>
      </c>
      <c r="D97" s="7" t="s">
        <v>488</v>
      </c>
      <c r="E97" s="52">
        <v>42689</v>
      </c>
      <c r="F97" s="2" t="s">
        <v>235</v>
      </c>
      <c r="G97" s="38">
        <v>4</v>
      </c>
      <c r="H97" s="4">
        <v>2730</v>
      </c>
    </row>
    <row r="98" spans="1:8" x14ac:dyDescent="0.3">
      <c r="A98" s="3" t="s">
        <v>167</v>
      </c>
      <c r="B98" s="23" t="s">
        <v>322</v>
      </c>
      <c r="C98" s="7" t="s">
        <v>483</v>
      </c>
      <c r="D98" s="7" t="s">
        <v>481</v>
      </c>
      <c r="E98" s="52">
        <v>43233</v>
      </c>
      <c r="F98" s="2" t="s">
        <v>236</v>
      </c>
      <c r="G98" s="38">
        <v>9</v>
      </c>
      <c r="H98" s="4">
        <v>2071</v>
      </c>
    </row>
    <row r="99" spans="1:8" x14ac:dyDescent="0.3">
      <c r="A99" s="1" t="s">
        <v>64</v>
      </c>
      <c r="B99" s="23" t="s">
        <v>320</v>
      </c>
      <c r="C99" s="7" t="s">
        <v>475</v>
      </c>
      <c r="D99" s="7" t="s">
        <v>468</v>
      </c>
      <c r="E99" s="52">
        <v>42557</v>
      </c>
      <c r="F99" s="2" t="s">
        <v>236</v>
      </c>
      <c r="G99" s="38">
        <v>10</v>
      </c>
      <c r="H99" s="4">
        <v>2327</v>
      </c>
    </row>
    <row r="100" spans="1:8" x14ac:dyDescent="0.3">
      <c r="A100" s="1" t="s">
        <v>127</v>
      </c>
      <c r="B100" s="23" t="s">
        <v>320</v>
      </c>
      <c r="C100" s="7" t="s">
        <v>477</v>
      </c>
      <c r="D100" s="7" t="s">
        <v>468</v>
      </c>
      <c r="E100" s="52">
        <v>43009</v>
      </c>
      <c r="F100" s="2" t="s">
        <v>235</v>
      </c>
      <c r="G100" s="38">
        <v>2</v>
      </c>
      <c r="H100" s="4">
        <v>2267</v>
      </c>
    </row>
    <row r="101" spans="1:8" x14ac:dyDescent="0.3">
      <c r="A101" s="1" t="s">
        <v>60</v>
      </c>
      <c r="B101" s="23" t="s">
        <v>322</v>
      </c>
      <c r="C101" s="7" t="s">
        <v>477</v>
      </c>
      <c r="D101" s="7" t="s">
        <v>473</v>
      </c>
      <c r="E101" s="52">
        <v>42765</v>
      </c>
      <c r="F101" s="2" t="s">
        <v>237</v>
      </c>
      <c r="G101" s="38">
        <v>3</v>
      </c>
      <c r="H101" s="4">
        <v>2685</v>
      </c>
    </row>
    <row r="102" spans="1:8" x14ac:dyDescent="0.3">
      <c r="A102" s="1" t="s">
        <v>85</v>
      </c>
      <c r="B102" s="23" t="s">
        <v>322</v>
      </c>
      <c r="C102" s="7" t="s">
        <v>475</v>
      </c>
      <c r="D102" s="7" t="s">
        <v>488</v>
      </c>
      <c r="E102" s="52">
        <v>43169</v>
      </c>
      <c r="F102" s="2" t="s">
        <v>236</v>
      </c>
      <c r="G102" s="38">
        <v>2</v>
      </c>
      <c r="H102" s="4">
        <v>2813</v>
      </c>
    </row>
    <row r="103" spans="1:8" x14ac:dyDescent="0.3">
      <c r="A103" s="1" t="s">
        <v>119</v>
      </c>
      <c r="B103" s="23" t="s">
        <v>322</v>
      </c>
      <c r="C103" s="7" t="s">
        <v>474</v>
      </c>
      <c r="D103" s="7" t="s">
        <v>481</v>
      </c>
      <c r="E103" s="52">
        <v>43201</v>
      </c>
      <c r="F103" s="2" t="s">
        <v>237</v>
      </c>
      <c r="G103" s="38">
        <v>1</v>
      </c>
      <c r="H103" s="4">
        <v>1292</v>
      </c>
    </row>
    <row r="104" spans="1:8" x14ac:dyDescent="0.3">
      <c r="A104" s="3" t="s">
        <v>224</v>
      </c>
      <c r="B104" s="23" t="s">
        <v>320</v>
      </c>
      <c r="C104" s="7" t="s">
        <v>469</v>
      </c>
      <c r="D104" s="7" t="s">
        <v>468</v>
      </c>
      <c r="E104" s="52">
        <v>42693</v>
      </c>
      <c r="F104" s="2" t="s">
        <v>236</v>
      </c>
      <c r="G104" s="38">
        <v>4</v>
      </c>
      <c r="H104" s="4">
        <v>1066</v>
      </c>
    </row>
    <row r="105" spans="1:8" x14ac:dyDescent="0.3">
      <c r="A105" s="3" t="s">
        <v>165</v>
      </c>
      <c r="B105" s="23" t="s">
        <v>321</v>
      </c>
      <c r="C105" s="7" t="s">
        <v>476</v>
      </c>
      <c r="D105" s="7" t="s">
        <v>480</v>
      </c>
      <c r="E105" s="52">
        <v>43045</v>
      </c>
      <c r="F105" s="2" t="s">
        <v>237</v>
      </c>
      <c r="G105" s="38">
        <v>6</v>
      </c>
      <c r="H105" s="4">
        <v>1463</v>
      </c>
    </row>
    <row r="106" spans="1:8" x14ac:dyDescent="0.3">
      <c r="A106" s="1" t="s">
        <v>100</v>
      </c>
      <c r="B106" s="23" t="s">
        <v>320</v>
      </c>
      <c r="C106" s="7" t="s">
        <v>477</v>
      </c>
      <c r="D106" s="7" t="s">
        <v>482</v>
      </c>
      <c r="E106" s="52">
        <v>42989</v>
      </c>
      <c r="F106" s="2" t="s">
        <v>236</v>
      </c>
      <c r="G106" s="38">
        <v>4</v>
      </c>
      <c r="H106" s="4">
        <v>2832</v>
      </c>
    </row>
    <row r="107" spans="1:8" x14ac:dyDescent="0.3">
      <c r="A107" s="1" t="s">
        <v>40</v>
      </c>
      <c r="B107" s="23" t="s">
        <v>320</v>
      </c>
      <c r="C107" s="7" t="s">
        <v>478</v>
      </c>
      <c r="D107" s="7" t="s">
        <v>468</v>
      </c>
      <c r="E107" s="52">
        <v>43133</v>
      </c>
      <c r="F107" s="2" t="s">
        <v>236</v>
      </c>
      <c r="G107" s="38">
        <v>5</v>
      </c>
      <c r="H107" s="4">
        <v>1488</v>
      </c>
    </row>
    <row r="108" spans="1:8" x14ac:dyDescent="0.3">
      <c r="A108" s="3" t="s">
        <v>159</v>
      </c>
      <c r="B108" s="23" t="s">
        <v>320</v>
      </c>
      <c r="C108" s="7" t="s">
        <v>479</v>
      </c>
      <c r="D108" s="7" t="s">
        <v>488</v>
      </c>
      <c r="E108" s="52">
        <v>43033</v>
      </c>
      <c r="F108" s="2" t="s">
        <v>236</v>
      </c>
      <c r="G108" s="38">
        <v>3</v>
      </c>
      <c r="H108" s="4">
        <v>2122</v>
      </c>
    </row>
    <row r="109" spans="1:8" x14ac:dyDescent="0.3">
      <c r="A109" s="1" t="s">
        <v>90</v>
      </c>
      <c r="B109" s="23" t="s">
        <v>320</v>
      </c>
      <c r="C109" s="7" t="s">
        <v>475</v>
      </c>
      <c r="D109" s="7" t="s">
        <v>487</v>
      </c>
      <c r="E109" s="52">
        <v>42977</v>
      </c>
      <c r="F109" s="2" t="s">
        <v>235</v>
      </c>
      <c r="G109" s="38">
        <v>5</v>
      </c>
      <c r="H109" s="4">
        <v>1706</v>
      </c>
    </row>
    <row r="110" spans="1:8" x14ac:dyDescent="0.3">
      <c r="A110" s="1" t="s">
        <v>31</v>
      </c>
      <c r="B110" s="23" t="s">
        <v>322</v>
      </c>
      <c r="C110" s="7" t="s">
        <v>469</v>
      </c>
      <c r="D110" s="7" t="s">
        <v>486</v>
      </c>
      <c r="E110" s="52">
        <v>42941</v>
      </c>
      <c r="F110" s="2" t="s">
        <v>237</v>
      </c>
      <c r="G110" s="38">
        <v>9</v>
      </c>
      <c r="H110" s="4">
        <v>1431</v>
      </c>
    </row>
    <row r="111" spans="1:8" x14ac:dyDescent="0.3">
      <c r="A111" s="1" t="s">
        <v>134</v>
      </c>
      <c r="B111" s="23" t="s">
        <v>322</v>
      </c>
      <c r="C111" s="7" t="s">
        <v>474</v>
      </c>
      <c r="D111" s="7" t="s">
        <v>473</v>
      </c>
      <c r="E111" s="52">
        <v>41011</v>
      </c>
      <c r="F111" s="2" t="s">
        <v>236</v>
      </c>
      <c r="G111" s="38">
        <v>10</v>
      </c>
      <c r="H111" s="4">
        <v>1541</v>
      </c>
    </row>
    <row r="112" spans="1:8" x14ac:dyDescent="0.3">
      <c r="A112" s="1" t="s">
        <v>53</v>
      </c>
      <c r="B112" s="23" t="s">
        <v>321</v>
      </c>
      <c r="C112" s="7" t="s">
        <v>475</v>
      </c>
      <c r="D112" s="7" t="s">
        <v>487</v>
      </c>
      <c r="E112" s="52">
        <v>42761</v>
      </c>
      <c r="F112" s="2" t="s">
        <v>236</v>
      </c>
      <c r="G112" s="38">
        <v>1</v>
      </c>
      <c r="H112" s="4">
        <v>2205</v>
      </c>
    </row>
    <row r="113" spans="1:8" x14ac:dyDescent="0.3">
      <c r="A113" s="2" t="s">
        <v>3</v>
      </c>
      <c r="B113" s="23" t="s">
        <v>320</v>
      </c>
      <c r="C113" s="7" t="s">
        <v>477</v>
      </c>
      <c r="D113" s="7" t="s">
        <v>473</v>
      </c>
      <c r="E113" s="52">
        <v>43097</v>
      </c>
      <c r="F113" s="2" t="s">
        <v>237</v>
      </c>
      <c r="G113" s="38">
        <v>3</v>
      </c>
      <c r="H113" s="4">
        <v>2387</v>
      </c>
    </row>
    <row r="114" spans="1:8" x14ac:dyDescent="0.3">
      <c r="A114" s="3" t="s">
        <v>157</v>
      </c>
      <c r="B114" s="23" t="s">
        <v>322</v>
      </c>
      <c r="C114" s="7" t="s">
        <v>479</v>
      </c>
      <c r="D114" s="7" t="s">
        <v>482</v>
      </c>
      <c r="E114" s="52">
        <v>42861</v>
      </c>
      <c r="F114" s="2" t="s">
        <v>235</v>
      </c>
      <c r="G114" s="38">
        <v>9</v>
      </c>
      <c r="H114" s="4">
        <v>2623</v>
      </c>
    </row>
    <row r="115" spans="1:8" x14ac:dyDescent="0.3">
      <c r="A115" s="1" t="s">
        <v>35</v>
      </c>
      <c r="B115" s="23" t="s">
        <v>321</v>
      </c>
      <c r="C115" s="7" t="s">
        <v>475</v>
      </c>
      <c r="D115" s="7" t="s">
        <v>481</v>
      </c>
      <c r="E115" s="52">
        <v>43129</v>
      </c>
      <c r="F115" s="2" t="s">
        <v>237</v>
      </c>
      <c r="G115" s="38">
        <v>1</v>
      </c>
      <c r="H115" s="4">
        <v>2996</v>
      </c>
    </row>
    <row r="116" spans="1:8" x14ac:dyDescent="0.3">
      <c r="A116" s="1" t="s">
        <v>103</v>
      </c>
      <c r="B116" s="23" t="s">
        <v>320</v>
      </c>
      <c r="C116" s="7" t="s">
        <v>469</v>
      </c>
      <c r="D116" s="7" t="s">
        <v>468</v>
      </c>
      <c r="E116" s="52">
        <v>40013</v>
      </c>
      <c r="F116" s="2" t="s">
        <v>236</v>
      </c>
      <c r="G116" s="38">
        <v>9</v>
      </c>
      <c r="H116" s="4">
        <v>2091</v>
      </c>
    </row>
    <row r="117" spans="1:8" x14ac:dyDescent="0.3">
      <c r="A117" s="1" t="s">
        <v>132</v>
      </c>
      <c r="B117" s="23" t="s">
        <v>321</v>
      </c>
      <c r="C117" s="7" t="s">
        <v>483</v>
      </c>
      <c r="D117" s="7" t="s">
        <v>471</v>
      </c>
      <c r="E117" s="52">
        <v>42597</v>
      </c>
      <c r="F117" s="2" t="s">
        <v>237</v>
      </c>
      <c r="G117" s="38">
        <v>3</v>
      </c>
      <c r="H117" s="4">
        <v>2111</v>
      </c>
    </row>
    <row r="118" spans="1:8" x14ac:dyDescent="0.3">
      <c r="A118" s="3" t="s">
        <v>149</v>
      </c>
      <c r="B118" s="23" t="s">
        <v>322</v>
      </c>
      <c r="C118" s="7" t="s">
        <v>474</v>
      </c>
      <c r="D118" s="7" t="s">
        <v>468</v>
      </c>
      <c r="E118" s="52">
        <v>41407</v>
      </c>
      <c r="F118" s="2" t="s">
        <v>236</v>
      </c>
      <c r="G118" s="38">
        <v>9</v>
      </c>
      <c r="H118" s="4">
        <v>1519</v>
      </c>
    </row>
    <row r="119" spans="1:8" x14ac:dyDescent="0.3">
      <c r="A119" s="1" t="s">
        <v>36</v>
      </c>
      <c r="B119" s="23" t="s">
        <v>322</v>
      </c>
      <c r="C119" s="7" t="s">
        <v>478</v>
      </c>
      <c r="D119" s="7" t="s">
        <v>468</v>
      </c>
      <c r="E119" s="52">
        <v>42379</v>
      </c>
      <c r="F119" s="2" t="s">
        <v>235</v>
      </c>
      <c r="G119" s="38">
        <v>2</v>
      </c>
      <c r="H119" s="4">
        <v>1063</v>
      </c>
    </row>
    <row r="120" spans="1:8" x14ac:dyDescent="0.3">
      <c r="A120" s="1" t="s">
        <v>97</v>
      </c>
      <c r="B120" s="23" t="s">
        <v>322</v>
      </c>
      <c r="C120" s="7" t="s">
        <v>479</v>
      </c>
      <c r="D120" s="7" t="s">
        <v>480</v>
      </c>
      <c r="E120" s="52">
        <v>42577</v>
      </c>
      <c r="F120" s="2" t="s">
        <v>236</v>
      </c>
      <c r="G120" s="38">
        <v>1</v>
      </c>
      <c r="H120" s="4">
        <v>1208</v>
      </c>
    </row>
    <row r="121" spans="1:8" x14ac:dyDescent="0.3">
      <c r="A121" s="1" t="s">
        <v>17</v>
      </c>
      <c r="B121" s="23" t="s">
        <v>322</v>
      </c>
      <c r="C121" s="7" t="s">
        <v>475</v>
      </c>
      <c r="D121" s="7" t="s">
        <v>487</v>
      </c>
      <c r="E121" s="52">
        <v>43113</v>
      </c>
      <c r="F121" s="2" t="s">
        <v>237</v>
      </c>
      <c r="G121" s="38">
        <v>9</v>
      </c>
      <c r="H121" s="4">
        <v>1913</v>
      </c>
    </row>
    <row r="122" spans="1:8" x14ac:dyDescent="0.3">
      <c r="A122" s="3" t="s">
        <v>184</v>
      </c>
      <c r="B122" s="23" t="s">
        <v>320</v>
      </c>
      <c r="C122" s="7" t="s">
        <v>477</v>
      </c>
      <c r="D122" s="7" t="s">
        <v>473</v>
      </c>
      <c r="E122" s="52">
        <v>41839</v>
      </c>
      <c r="F122" s="2" t="s">
        <v>235</v>
      </c>
      <c r="G122" s="38">
        <v>9</v>
      </c>
      <c r="H122" s="4">
        <v>2152</v>
      </c>
    </row>
    <row r="123" spans="1:8" x14ac:dyDescent="0.3">
      <c r="A123" s="1" t="s">
        <v>13</v>
      </c>
      <c r="B123" s="23" t="s">
        <v>322</v>
      </c>
      <c r="C123" s="7" t="s">
        <v>477</v>
      </c>
      <c r="D123" s="7" t="s">
        <v>481</v>
      </c>
      <c r="E123" s="52">
        <v>42709</v>
      </c>
      <c r="F123" s="2" t="s">
        <v>236</v>
      </c>
      <c r="G123" s="38">
        <v>7</v>
      </c>
      <c r="H123" s="4">
        <v>2833</v>
      </c>
    </row>
    <row r="124" spans="1:8" x14ac:dyDescent="0.3">
      <c r="A124" s="1" t="s">
        <v>116</v>
      </c>
      <c r="B124" s="23" t="s">
        <v>322</v>
      </c>
      <c r="C124" s="7" t="s">
        <v>479</v>
      </c>
      <c r="D124" s="7" t="s">
        <v>468</v>
      </c>
      <c r="E124" s="52">
        <v>42821</v>
      </c>
      <c r="F124" s="2" t="s">
        <v>236</v>
      </c>
      <c r="G124" s="38">
        <v>10</v>
      </c>
      <c r="H124" s="4">
        <v>2994</v>
      </c>
    </row>
    <row r="125" spans="1:8" x14ac:dyDescent="0.3">
      <c r="A125" s="1" t="s">
        <v>135</v>
      </c>
      <c r="B125" s="23" t="s">
        <v>321</v>
      </c>
      <c r="C125" s="7" t="s">
        <v>479</v>
      </c>
      <c r="D125" s="7" t="s">
        <v>486</v>
      </c>
      <c r="E125" s="52">
        <v>41125</v>
      </c>
      <c r="F125" s="2" t="s">
        <v>235</v>
      </c>
      <c r="G125" s="38">
        <v>3</v>
      </c>
      <c r="H125" s="4">
        <v>1354</v>
      </c>
    </row>
    <row r="126" spans="1:8" x14ac:dyDescent="0.3">
      <c r="A126" s="1" t="s">
        <v>5</v>
      </c>
      <c r="B126" s="23" t="s">
        <v>320</v>
      </c>
      <c r="C126" s="7" t="s">
        <v>475</v>
      </c>
      <c r="D126" s="7" t="s">
        <v>486</v>
      </c>
      <c r="E126" s="52">
        <v>42929</v>
      </c>
      <c r="F126" s="2" t="s">
        <v>236</v>
      </c>
      <c r="G126" s="38">
        <v>6</v>
      </c>
      <c r="H126" s="4">
        <v>1364</v>
      </c>
    </row>
    <row r="127" spans="1:8" x14ac:dyDescent="0.3">
      <c r="A127" s="1" t="s">
        <v>110</v>
      </c>
      <c r="B127" s="23" t="s">
        <v>321</v>
      </c>
      <c r="C127" s="7" t="s">
        <v>475</v>
      </c>
      <c r="D127" s="7" t="s">
        <v>481</v>
      </c>
      <c r="E127" s="52">
        <v>43001</v>
      </c>
      <c r="F127" s="2" t="s">
        <v>237</v>
      </c>
      <c r="G127" s="38">
        <v>6</v>
      </c>
      <c r="H127" s="4">
        <v>1717</v>
      </c>
    </row>
    <row r="128" spans="1:8" x14ac:dyDescent="0.3">
      <c r="A128" s="1" t="s">
        <v>8</v>
      </c>
      <c r="B128" s="23" t="s">
        <v>322</v>
      </c>
      <c r="C128" s="7" t="s">
        <v>469</v>
      </c>
      <c r="D128" s="7" t="s">
        <v>488</v>
      </c>
      <c r="E128" s="52">
        <v>36589</v>
      </c>
      <c r="F128" s="2" t="s">
        <v>237</v>
      </c>
      <c r="G128" s="38">
        <v>4</v>
      </c>
      <c r="H128" s="4">
        <v>2130</v>
      </c>
    </row>
    <row r="129" spans="1:12" x14ac:dyDescent="0.3">
      <c r="A129" s="1" t="s">
        <v>18</v>
      </c>
      <c r="B129" s="23" t="s">
        <v>322</v>
      </c>
      <c r="C129" s="7" t="s">
        <v>474</v>
      </c>
      <c r="D129" s="7" t="s">
        <v>473</v>
      </c>
      <c r="E129" s="52">
        <v>43117</v>
      </c>
      <c r="F129" s="2" t="s">
        <v>236</v>
      </c>
      <c r="G129" s="38">
        <v>6</v>
      </c>
      <c r="H129" s="4">
        <v>1154</v>
      </c>
    </row>
    <row r="130" spans="1:12" x14ac:dyDescent="0.3">
      <c r="A130" s="1" t="s">
        <v>39</v>
      </c>
      <c r="B130" s="23" t="s">
        <v>321</v>
      </c>
      <c r="C130" s="7" t="s">
        <v>477</v>
      </c>
      <c r="D130" s="7" t="s">
        <v>482</v>
      </c>
      <c r="E130" s="52">
        <v>37445</v>
      </c>
      <c r="F130" s="2" t="s">
        <v>235</v>
      </c>
      <c r="G130" s="38">
        <v>10</v>
      </c>
      <c r="H130" s="4">
        <v>1170</v>
      </c>
    </row>
    <row r="131" spans="1:12" x14ac:dyDescent="0.3">
      <c r="A131" s="1" t="s">
        <v>133</v>
      </c>
      <c r="B131" s="23" t="s">
        <v>320</v>
      </c>
      <c r="C131" s="7" t="s">
        <v>475</v>
      </c>
      <c r="D131" s="7" t="s">
        <v>482</v>
      </c>
      <c r="E131" s="52">
        <v>43017</v>
      </c>
      <c r="F131" s="2" t="s">
        <v>236</v>
      </c>
      <c r="G131" s="38">
        <v>4</v>
      </c>
      <c r="H131" s="4">
        <v>2361</v>
      </c>
    </row>
    <row r="132" spans="1:12" x14ac:dyDescent="0.3">
      <c r="A132" s="1" t="s">
        <v>65</v>
      </c>
      <c r="B132" s="23" t="s">
        <v>320</v>
      </c>
      <c r="C132" s="7" t="s">
        <v>469</v>
      </c>
      <c r="D132" s="7" t="s">
        <v>487</v>
      </c>
      <c r="E132" s="52">
        <v>42961</v>
      </c>
      <c r="F132" s="2" t="s">
        <v>236</v>
      </c>
      <c r="G132" s="38">
        <v>1</v>
      </c>
      <c r="H132" s="4">
        <v>2540</v>
      </c>
    </row>
    <row r="133" spans="1:12" x14ac:dyDescent="0.3">
      <c r="A133" s="1" t="s">
        <v>37</v>
      </c>
      <c r="B133" s="23" t="s">
        <v>321</v>
      </c>
      <c r="C133" s="7" t="s">
        <v>474</v>
      </c>
      <c r="D133" s="7" t="s">
        <v>487</v>
      </c>
      <c r="E133" s="52">
        <v>42433</v>
      </c>
      <c r="F133" s="2" t="s">
        <v>236</v>
      </c>
      <c r="G133" s="38">
        <v>8</v>
      </c>
      <c r="H133" s="4">
        <v>1763</v>
      </c>
    </row>
    <row r="134" spans="1:12" x14ac:dyDescent="0.3">
      <c r="A134" s="3" t="s">
        <v>183</v>
      </c>
      <c r="B134" s="23" t="s">
        <v>322</v>
      </c>
      <c r="C134" s="7" t="s">
        <v>478</v>
      </c>
      <c r="D134" s="7" t="s">
        <v>488</v>
      </c>
      <c r="E134" s="52">
        <v>42881</v>
      </c>
      <c r="F134" s="2" t="s">
        <v>236</v>
      </c>
      <c r="G134" s="38">
        <v>5</v>
      </c>
      <c r="H134" s="4">
        <v>2832</v>
      </c>
    </row>
    <row r="135" spans="1:12" x14ac:dyDescent="0.3">
      <c r="A135" s="1" t="s">
        <v>27</v>
      </c>
      <c r="B135" s="23" t="s">
        <v>322</v>
      </c>
      <c r="C135" s="7" t="s">
        <v>474</v>
      </c>
      <c r="D135" s="7" t="s">
        <v>471</v>
      </c>
      <c r="E135" s="52">
        <v>42733</v>
      </c>
      <c r="F135" s="2" t="s">
        <v>236</v>
      </c>
      <c r="G135" s="38">
        <v>6</v>
      </c>
      <c r="H135" s="4">
        <v>2566</v>
      </c>
    </row>
    <row r="136" spans="1:12" x14ac:dyDescent="0.3">
      <c r="A136" s="3" t="s">
        <v>171</v>
      </c>
      <c r="B136" s="23" t="s">
        <v>321</v>
      </c>
      <c r="C136" s="7" t="s">
        <v>477</v>
      </c>
      <c r="D136" s="7" t="s">
        <v>486</v>
      </c>
      <c r="E136" s="52">
        <v>41569</v>
      </c>
      <c r="F136" s="2" t="s">
        <v>236</v>
      </c>
      <c r="G136" s="38">
        <v>6</v>
      </c>
      <c r="H136" s="4">
        <v>1327</v>
      </c>
    </row>
    <row r="137" spans="1:12" x14ac:dyDescent="0.3">
      <c r="A137" s="1" t="s">
        <v>57</v>
      </c>
      <c r="B137" s="23" t="s">
        <v>320</v>
      </c>
      <c r="C137" s="7" t="s">
        <v>479</v>
      </c>
      <c r="D137" s="7" t="s">
        <v>468</v>
      </c>
      <c r="E137" s="52">
        <v>42957</v>
      </c>
      <c r="F137" s="2" t="s">
        <v>237</v>
      </c>
      <c r="G137" s="38">
        <v>10</v>
      </c>
      <c r="H137" s="4">
        <v>2798</v>
      </c>
    </row>
    <row r="138" spans="1:12" x14ac:dyDescent="0.3">
      <c r="A138" s="3" t="s">
        <v>169</v>
      </c>
      <c r="B138" s="23" t="s">
        <v>321</v>
      </c>
      <c r="C138" s="7" t="s">
        <v>478</v>
      </c>
      <c r="D138" s="7" t="s">
        <v>471</v>
      </c>
      <c r="E138" s="52">
        <v>42625</v>
      </c>
      <c r="F138" s="2" t="s">
        <v>237</v>
      </c>
      <c r="G138" s="38">
        <v>9</v>
      </c>
      <c r="H138" s="4">
        <v>2041</v>
      </c>
    </row>
    <row r="139" spans="1:12" x14ac:dyDescent="0.3">
      <c r="A139" s="1" t="s">
        <v>112</v>
      </c>
      <c r="B139" s="23" t="s">
        <v>320</v>
      </c>
      <c r="C139" s="7" t="s">
        <v>475</v>
      </c>
      <c r="D139" s="7" t="s">
        <v>487</v>
      </c>
      <c r="E139" s="52">
        <v>42585</v>
      </c>
      <c r="F139" s="2" t="s">
        <v>236</v>
      </c>
      <c r="G139" s="38">
        <v>3</v>
      </c>
      <c r="H139" s="4">
        <v>1708</v>
      </c>
    </row>
    <row r="140" spans="1:12" x14ac:dyDescent="0.3">
      <c r="A140" s="1" t="s">
        <v>73</v>
      </c>
      <c r="B140" s="23" t="s">
        <v>320</v>
      </c>
      <c r="C140" s="7" t="s">
        <v>469</v>
      </c>
      <c r="D140" s="7" t="s">
        <v>486</v>
      </c>
      <c r="E140" s="52">
        <v>39371</v>
      </c>
      <c r="F140" s="2" t="s">
        <v>237</v>
      </c>
      <c r="G140" s="38">
        <v>6</v>
      </c>
      <c r="H140" s="4">
        <v>1935</v>
      </c>
    </row>
    <row r="141" spans="1:12" x14ac:dyDescent="0.3">
      <c r="A141" s="1" t="s">
        <v>230</v>
      </c>
      <c r="B141" s="23" t="s">
        <v>322</v>
      </c>
      <c r="C141" s="7" t="s">
        <v>483</v>
      </c>
      <c r="D141" s="7" t="s">
        <v>468</v>
      </c>
      <c r="E141" s="52">
        <v>42921</v>
      </c>
      <c r="F141" s="2" t="s">
        <v>235</v>
      </c>
      <c r="G141" s="38">
        <v>8</v>
      </c>
      <c r="H141" s="4">
        <v>2425</v>
      </c>
      <c r="L141" s="26"/>
    </row>
    <row r="142" spans="1:12" x14ac:dyDescent="0.3">
      <c r="A142" s="3" t="s">
        <v>186</v>
      </c>
      <c r="B142" s="23" t="s">
        <v>321</v>
      </c>
      <c r="C142" s="7" t="s">
        <v>474</v>
      </c>
      <c r="D142" s="7" t="s">
        <v>468</v>
      </c>
      <c r="E142" s="52">
        <v>43057</v>
      </c>
      <c r="F142" s="2" t="s">
        <v>236</v>
      </c>
      <c r="G142" s="38">
        <v>7</v>
      </c>
      <c r="H142" s="4">
        <v>1526</v>
      </c>
      <c r="K142" s="3"/>
      <c r="L142" s="26"/>
    </row>
    <row r="143" spans="1:12" x14ac:dyDescent="0.3">
      <c r="A143" s="1" t="s">
        <v>28</v>
      </c>
      <c r="B143" s="23" t="s">
        <v>322</v>
      </c>
      <c r="C143" s="7" t="s">
        <v>475</v>
      </c>
      <c r="D143" s="7" t="s">
        <v>481</v>
      </c>
      <c r="E143" s="52">
        <v>42737</v>
      </c>
      <c r="F143" s="2" t="s">
        <v>237</v>
      </c>
      <c r="G143" s="38">
        <v>10</v>
      </c>
      <c r="H143" s="4">
        <v>1299</v>
      </c>
      <c r="K143" s="3"/>
      <c r="L143" s="26"/>
    </row>
    <row r="144" spans="1:12" x14ac:dyDescent="0.3">
      <c r="A144" s="3" t="s">
        <v>166</v>
      </c>
      <c r="B144" s="23" t="s">
        <v>321</v>
      </c>
      <c r="C144" s="7" t="s">
        <v>475</v>
      </c>
      <c r="D144" s="7" t="s">
        <v>481</v>
      </c>
      <c r="E144" s="52">
        <v>43049</v>
      </c>
      <c r="F144" s="2" t="s">
        <v>236</v>
      </c>
      <c r="G144" s="38">
        <v>4</v>
      </c>
      <c r="H144" s="4">
        <v>2774</v>
      </c>
      <c r="K144" s="3"/>
      <c r="L144" s="26"/>
    </row>
    <row r="145" spans="1:12" x14ac:dyDescent="0.3">
      <c r="A145" s="1" t="s">
        <v>75</v>
      </c>
      <c r="B145" s="23" t="s">
        <v>320</v>
      </c>
      <c r="C145" s="7" t="s">
        <v>475</v>
      </c>
      <c r="D145" s="7" t="s">
        <v>471</v>
      </c>
      <c r="E145" s="52">
        <v>43157</v>
      </c>
      <c r="F145" s="2" t="s">
        <v>237</v>
      </c>
      <c r="G145" s="38">
        <v>7</v>
      </c>
      <c r="H145" s="4">
        <v>2886</v>
      </c>
      <c r="K145" s="3"/>
      <c r="L145" s="26"/>
    </row>
    <row r="146" spans="1:12" x14ac:dyDescent="0.3">
      <c r="A146" s="1" t="s">
        <v>51</v>
      </c>
      <c r="B146" s="23" t="s">
        <v>321</v>
      </c>
      <c r="C146" s="7" t="s">
        <v>477</v>
      </c>
      <c r="D146" s="7" t="s">
        <v>486</v>
      </c>
      <c r="E146" s="52">
        <v>42753</v>
      </c>
      <c r="F146" s="2" t="s">
        <v>236</v>
      </c>
      <c r="G146" s="38">
        <v>7</v>
      </c>
      <c r="H146" s="4">
        <v>1483</v>
      </c>
      <c r="K146" s="3"/>
      <c r="L146" s="26"/>
    </row>
    <row r="147" spans="1:12" x14ac:dyDescent="0.3">
      <c r="A147" s="3" t="s">
        <v>158</v>
      </c>
      <c r="B147" s="23" t="s">
        <v>322</v>
      </c>
      <c r="C147" s="7" t="s">
        <v>469</v>
      </c>
      <c r="D147" s="7" t="s">
        <v>471</v>
      </c>
      <c r="E147" s="52">
        <v>43225</v>
      </c>
      <c r="F147" s="2" t="s">
        <v>236</v>
      </c>
      <c r="G147" s="38">
        <v>6</v>
      </c>
      <c r="H147" s="4">
        <v>1865</v>
      </c>
      <c r="K147" s="3"/>
      <c r="L147" s="26"/>
    </row>
    <row r="148" spans="1:12" x14ac:dyDescent="0.3">
      <c r="A148" s="1" t="s">
        <v>106</v>
      </c>
      <c r="B148" s="23" t="s">
        <v>320</v>
      </c>
      <c r="C148" s="7" t="s">
        <v>483</v>
      </c>
      <c r="D148" s="7" t="s">
        <v>468</v>
      </c>
      <c r="E148" s="52">
        <v>40441</v>
      </c>
      <c r="F148" s="2" t="s">
        <v>236</v>
      </c>
      <c r="G148" s="38">
        <v>8</v>
      </c>
      <c r="H148" s="4">
        <v>1132</v>
      </c>
      <c r="K148" s="3"/>
      <c r="L148" s="26"/>
    </row>
    <row r="149" spans="1:12" x14ac:dyDescent="0.3">
      <c r="A149" s="3" t="s">
        <v>216</v>
      </c>
      <c r="B149" s="23" t="s">
        <v>322</v>
      </c>
      <c r="C149" s="7" t="s">
        <v>477</v>
      </c>
      <c r="D149" s="7" t="s">
        <v>481</v>
      </c>
      <c r="E149" s="52">
        <v>43261</v>
      </c>
      <c r="F149" s="2" t="s">
        <v>236</v>
      </c>
      <c r="G149" s="38">
        <v>8</v>
      </c>
      <c r="H149" s="4">
        <v>1351</v>
      </c>
      <c r="K149" s="3"/>
      <c r="L149" s="26"/>
    </row>
    <row r="150" spans="1:12" x14ac:dyDescent="0.3">
      <c r="A150" s="3" t="s">
        <v>148</v>
      </c>
      <c r="B150" s="23" t="s">
        <v>322</v>
      </c>
      <c r="C150" s="7" t="s">
        <v>479</v>
      </c>
      <c r="D150" s="7" t="s">
        <v>468</v>
      </c>
      <c r="E150" s="52">
        <v>42605</v>
      </c>
      <c r="F150" s="2" t="s">
        <v>236</v>
      </c>
      <c r="G150" s="38">
        <v>8</v>
      </c>
      <c r="H150" s="4">
        <v>1175</v>
      </c>
      <c r="K150" s="3"/>
      <c r="L150" s="26"/>
    </row>
    <row r="151" spans="1:12" x14ac:dyDescent="0.3">
      <c r="A151" s="1" t="s">
        <v>101</v>
      </c>
      <c r="B151" s="23" t="s">
        <v>321</v>
      </c>
      <c r="C151" s="7" t="s">
        <v>474</v>
      </c>
      <c r="D151" s="7" t="s">
        <v>468</v>
      </c>
      <c r="E151" s="52">
        <v>39799</v>
      </c>
      <c r="F151" s="2" t="s">
        <v>237</v>
      </c>
      <c r="G151" s="38">
        <v>10</v>
      </c>
      <c r="H151" s="4">
        <v>1398</v>
      </c>
      <c r="K151" s="3"/>
      <c r="L151" s="26"/>
    </row>
    <row r="152" spans="1:12" x14ac:dyDescent="0.3">
      <c r="A152" s="3" t="s">
        <v>215</v>
      </c>
      <c r="B152" s="23" t="s">
        <v>322</v>
      </c>
      <c r="C152" s="7" t="s">
        <v>477</v>
      </c>
      <c r="D152" s="7" t="s">
        <v>488</v>
      </c>
      <c r="E152" s="52">
        <v>43085</v>
      </c>
      <c r="F152" s="2" t="s">
        <v>237</v>
      </c>
      <c r="G152" s="38">
        <v>5</v>
      </c>
      <c r="H152" s="4">
        <v>2813</v>
      </c>
      <c r="K152" s="3"/>
      <c r="L152" s="26"/>
    </row>
    <row r="153" spans="1:12" x14ac:dyDescent="0.3">
      <c r="A153" s="1" t="s">
        <v>88</v>
      </c>
      <c r="B153" s="23" t="s">
        <v>320</v>
      </c>
      <c r="C153" s="7" t="s">
        <v>479</v>
      </c>
      <c r="D153" s="7" t="s">
        <v>486</v>
      </c>
      <c r="E153" s="52">
        <v>42801</v>
      </c>
      <c r="F153" s="2" t="s">
        <v>236</v>
      </c>
      <c r="G153" s="38">
        <v>5</v>
      </c>
      <c r="H153" s="4">
        <v>1564</v>
      </c>
      <c r="K153" s="3"/>
      <c r="L153" s="26"/>
    </row>
    <row r="154" spans="1:12" x14ac:dyDescent="0.3">
      <c r="A154" s="2" t="s">
        <v>4</v>
      </c>
      <c r="B154" s="23" t="s">
        <v>320</v>
      </c>
      <c r="C154" s="7" t="s">
        <v>479</v>
      </c>
      <c r="D154" s="7" t="s">
        <v>480</v>
      </c>
      <c r="E154" s="52">
        <v>42701</v>
      </c>
      <c r="F154" s="2" t="s">
        <v>236</v>
      </c>
      <c r="G154" s="38">
        <v>4</v>
      </c>
      <c r="H154" s="4">
        <v>2785</v>
      </c>
      <c r="K154" s="3"/>
      <c r="L154" s="26"/>
    </row>
    <row r="155" spans="1:12" x14ac:dyDescent="0.3">
      <c r="A155" s="3" t="s">
        <v>160</v>
      </c>
      <c r="B155" s="23" t="s">
        <v>322</v>
      </c>
      <c r="C155" s="7" t="s">
        <v>475</v>
      </c>
      <c r="D155" s="7" t="s">
        <v>486</v>
      </c>
      <c r="E155" s="52">
        <v>43037</v>
      </c>
      <c r="F155" s="2" t="s">
        <v>235</v>
      </c>
      <c r="G155" s="38">
        <v>10</v>
      </c>
      <c r="H155" s="4">
        <v>1646</v>
      </c>
      <c r="K155" s="3"/>
      <c r="L155" s="26"/>
    </row>
    <row r="156" spans="1:12" x14ac:dyDescent="0.3">
      <c r="A156" s="1" t="s">
        <v>229</v>
      </c>
      <c r="B156" s="23" t="s">
        <v>321</v>
      </c>
      <c r="C156" s="7" t="s">
        <v>469</v>
      </c>
      <c r="D156" s="7" t="s">
        <v>487</v>
      </c>
      <c r="E156" s="52">
        <v>42163</v>
      </c>
      <c r="F156" s="2" t="s">
        <v>237</v>
      </c>
      <c r="G156" s="38">
        <v>6</v>
      </c>
      <c r="H156" s="4">
        <v>2928</v>
      </c>
      <c r="K156" s="3"/>
      <c r="L156" s="26"/>
    </row>
    <row r="157" spans="1:12" x14ac:dyDescent="0.3">
      <c r="A157" s="1" t="s">
        <v>42</v>
      </c>
      <c r="B157" s="23" t="s">
        <v>321</v>
      </c>
      <c r="C157" s="7" t="s">
        <v>474</v>
      </c>
      <c r="D157" s="7" t="s">
        <v>482</v>
      </c>
      <c r="E157" s="52">
        <v>42541</v>
      </c>
      <c r="F157" s="2" t="s">
        <v>236</v>
      </c>
      <c r="G157" s="38">
        <v>3</v>
      </c>
      <c r="H157" s="4">
        <v>2634</v>
      </c>
      <c r="K157" s="3"/>
      <c r="L157" s="26"/>
    </row>
    <row r="158" spans="1:12" x14ac:dyDescent="0.3">
      <c r="A158" s="3" t="s">
        <v>219</v>
      </c>
      <c r="B158" s="23" t="s">
        <v>322</v>
      </c>
      <c r="C158" s="7" t="s">
        <v>478</v>
      </c>
      <c r="D158" s="7" t="s">
        <v>481</v>
      </c>
      <c r="E158" s="52">
        <v>42685</v>
      </c>
      <c r="F158" s="2" t="s">
        <v>236</v>
      </c>
      <c r="G158" s="38">
        <v>7</v>
      </c>
      <c r="H158" s="4">
        <v>1816</v>
      </c>
      <c r="K158" s="3"/>
      <c r="L158" s="26"/>
    </row>
    <row r="159" spans="1:12" x14ac:dyDescent="0.3">
      <c r="A159" s="2" t="s">
        <v>14</v>
      </c>
      <c r="B159" s="23" t="s">
        <v>321</v>
      </c>
      <c r="C159" s="7" t="s">
        <v>479</v>
      </c>
      <c r="D159" s="7" t="s">
        <v>482</v>
      </c>
      <c r="E159" s="52">
        <v>42217</v>
      </c>
      <c r="F159" s="2" t="s">
        <v>235</v>
      </c>
      <c r="G159" s="38">
        <v>4</v>
      </c>
      <c r="H159" s="4">
        <v>2120</v>
      </c>
      <c r="K159" s="3"/>
      <c r="L159" s="26"/>
    </row>
    <row r="160" spans="1:12" x14ac:dyDescent="0.3">
      <c r="A160" s="3" t="s">
        <v>207</v>
      </c>
      <c r="B160" s="23" t="s">
        <v>320</v>
      </c>
      <c r="C160" s="7" t="s">
        <v>475</v>
      </c>
      <c r="D160" s="7" t="s">
        <v>473</v>
      </c>
      <c r="E160" s="52">
        <v>42897</v>
      </c>
      <c r="F160" s="2" t="s">
        <v>237</v>
      </c>
      <c r="G160" s="38">
        <v>7</v>
      </c>
      <c r="H160" s="4">
        <v>2589</v>
      </c>
      <c r="K160" s="3"/>
      <c r="L160" s="26"/>
    </row>
    <row r="161" spans="1:12" x14ac:dyDescent="0.3">
      <c r="A161" s="1" t="s">
        <v>30</v>
      </c>
      <c r="B161" s="23" t="s">
        <v>321</v>
      </c>
      <c r="C161" s="7" t="s">
        <v>475</v>
      </c>
      <c r="D161" s="7" t="s">
        <v>471</v>
      </c>
      <c r="E161" s="52">
        <v>43125</v>
      </c>
      <c r="F161" s="2" t="s">
        <v>236</v>
      </c>
      <c r="G161" s="38">
        <v>2</v>
      </c>
      <c r="H161" s="4">
        <v>1884</v>
      </c>
      <c r="K161" s="3"/>
      <c r="L161" s="26"/>
    </row>
    <row r="162" spans="1:12" x14ac:dyDescent="0.3">
      <c r="A162" s="3" t="s">
        <v>164</v>
      </c>
      <c r="B162" s="23" t="s">
        <v>321</v>
      </c>
      <c r="C162" s="7" t="s">
        <v>469</v>
      </c>
      <c r="D162" s="7" t="s">
        <v>488</v>
      </c>
      <c r="E162" s="52">
        <v>43041</v>
      </c>
      <c r="F162" s="2" t="s">
        <v>236</v>
      </c>
      <c r="G162" s="38">
        <v>9</v>
      </c>
      <c r="H162" s="4">
        <v>1538</v>
      </c>
      <c r="K162" s="3"/>
      <c r="L162" s="26"/>
    </row>
    <row r="163" spans="1:12" x14ac:dyDescent="0.3">
      <c r="A163" s="3" t="s">
        <v>176</v>
      </c>
      <c r="B163" s="23" t="s">
        <v>322</v>
      </c>
      <c r="C163" s="7" t="s">
        <v>474</v>
      </c>
      <c r="D163" s="7" t="s">
        <v>486</v>
      </c>
      <c r="E163" s="52">
        <v>41731</v>
      </c>
      <c r="F163" s="2" t="s">
        <v>237</v>
      </c>
      <c r="G163" s="38">
        <v>3</v>
      </c>
      <c r="H163" s="4">
        <v>1156</v>
      </c>
      <c r="K163" s="3"/>
      <c r="L163" s="26"/>
    </row>
    <row r="164" spans="1:12" x14ac:dyDescent="0.3">
      <c r="A164" s="3" t="s">
        <v>154</v>
      </c>
      <c r="B164" s="23" t="s">
        <v>322</v>
      </c>
      <c r="C164" s="7" t="s">
        <v>469</v>
      </c>
      <c r="D164" s="7" t="s">
        <v>473</v>
      </c>
      <c r="E164" s="52">
        <v>42857</v>
      </c>
      <c r="F164" s="2" t="s">
        <v>236</v>
      </c>
      <c r="G164" s="38">
        <v>9</v>
      </c>
      <c r="H164" s="4">
        <v>1508</v>
      </c>
      <c r="K164" s="3"/>
      <c r="L164" s="26"/>
    </row>
    <row r="165" spans="1:12" x14ac:dyDescent="0.3">
      <c r="A165" s="1" t="s">
        <v>139</v>
      </c>
      <c r="B165" s="23" t="s">
        <v>321</v>
      </c>
      <c r="C165" s="7" t="s">
        <v>483</v>
      </c>
      <c r="D165" s="7" t="s">
        <v>481</v>
      </c>
      <c r="E165" s="52">
        <v>42841</v>
      </c>
      <c r="F165" s="2" t="s">
        <v>236</v>
      </c>
      <c r="G165" s="38">
        <v>6</v>
      </c>
      <c r="H165" s="4">
        <v>2848</v>
      </c>
      <c r="K165" s="3"/>
      <c r="L165" s="26"/>
    </row>
    <row r="166" spans="1:12" x14ac:dyDescent="0.3">
      <c r="A166" s="2" t="s">
        <v>12</v>
      </c>
      <c r="B166" s="23" t="s">
        <v>320</v>
      </c>
      <c r="C166" s="7" t="s">
        <v>475</v>
      </c>
      <c r="D166" s="7" t="s">
        <v>471</v>
      </c>
      <c r="E166" s="52">
        <v>42705</v>
      </c>
      <c r="F166" s="2" t="s">
        <v>237</v>
      </c>
      <c r="G166" s="38">
        <v>6</v>
      </c>
      <c r="H166" s="4">
        <v>2756</v>
      </c>
      <c r="K166" s="3"/>
      <c r="L166" s="26"/>
    </row>
    <row r="167" spans="1:12" x14ac:dyDescent="0.3">
      <c r="A167" s="1" t="s">
        <v>48</v>
      </c>
      <c r="B167" s="23" t="s">
        <v>320</v>
      </c>
      <c r="C167" s="7" t="s">
        <v>477</v>
      </c>
      <c r="D167" s="7" t="s">
        <v>490</v>
      </c>
      <c r="E167" s="52">
        <v>37873</v>
      </c>
      <c r="F167" s="2" t="s">
        <v>237</v>
      </c>
      <c r="G167" s="38">
        <v>6</v>
      </c>
      <c r="H167" s="4">
        <v>1642</v>
      </c>
      <c r="K167" s="3"/>
      <c r="L167" s="26"/>
    </row>
    <row r="168" spans="1:12" x14ac:dyDescent="0.3">
      <c r="A168" s="1" t="s">
        <v>113</v>
      </c>
      <c r="B168" s="23" t="s">
        <v>322</v>
      </c>
      <c r="C168" s="7" t="s">
        <v>477</v>
      </c>
      <c r="D168" s="7" t="s">
        <v>488</v>
      </c>
      <c r="E168" s="52">
        <v>42817</v>
      </c>
      <c r="F168" s="2" t="s">
        <v>235</v>
      </c>
      <c r="G168" s="38">
        <v>7</v>
      </c>
      <c r="H168" s="4">
        <v>2480</v>
      </c>
      <c r="K168" s="3"/>
      <c r="L168" s="26"/>
    </row>
    <row r="169" spans="1:12" x14ac:dyDescent="0.3">
      <c r="A169" s="3" t="s">
        <v>150</v>
      </c>
      <c r="B169" s="23" t="s">
        <v>320</v>
      </c>
      <c r="C169" s="7" t="s">
        <v>475</v>
      </c>
      <c r="D169" s="7" t="s">
        <v>487</v>
      </c>
      <c r="E169" s="52">
        <v>42853</v>
      </c>
      <c r="F169" s="2" t="s">
        <v>237</v>
      </c>
      <c r="G169" s="38">
        <v>10</v>
      </c>
      <c r="H169" s="4">
        <v>1959</v>
      </c>
      <c r="K169" s="3"/>
      <c r="L169" s="26"/>
    </row>
    <row r="170" spans="1:12" x14ac:dyDescent="0.3">
      <c r="A170" s="3" t="s">
        <v>212</v>
      </c>
      <c r="B170" s="23" t="s">
        <v>321</v>
      </c>
      <c r="C170" s="7" t="s">
        <v>474</v>
      </c>
      <c r="D170" s="7" t="s">
        <v>471</v>
      </c>
      <c r="E170" s="52">
        <v>42905</v>
      </c>
      <c r="F170" s="2" t="s">
        <v>235</v>
      </c>
      <c r="G170" s="38">
        <v>1</v>
      </c>
      <c r="H170" s="4">
        <v>1148</v>
      </c>
      <c r="K170" s="3"/>
      <c r="L170" s="26"/>
    </row>
    <row r="171" spans="1:12" x14ac:dyDescent="0.3">
      <c r="A171" s="1" t="s">
        <v>78</v>
      </c>
      <c r="B171" s="23" t="s">
        <v>320</v>
      </c>
      <c r="C171" s="7" t="s">
        <v>476</v>
      </c>
      <c r="D171" s="7" t="s">
        <v>486</v>
      </c>
      <c r="E171" s="52">
        <v>42565</v>
      </c>
      <c r="F171" s="2" t="s">
        <v>237</v>
      </c>
      <c r="G171" s="38">
        <v>7</v>
      </c>
      <c r="H171" s="4">
        <v>1238</v>
      </c>
      <c r="K171" s="3"/>
      <c r="L171" s="26"/>
    </row>
    <row r="172" spans="1:12" x14ac:dyDescent="0.3">
      <c r="A172" s="3" t="s">
        <v>163</v>
      </c>
      <c r="B172" s="23" t="s">
        <v>322</v>
      </c>
      <c r="C172" s="7" t="s">
        <v>477</v>
      </c>
      <c r="D172" s="7" t="s">
        <v>482</v>
      </c>
      <c r="E172" s="52">
        <v>42621</v>
      </c>
      <c r="F172" s="2" t="s">
        <v>236</v>
      </c>
      <c r="G172" s="38">
        <v>4</v>
      </c>
      <c r="H172" s="4">
        <v>1340</v>
      </c>
      <c r="K172" s="3"/>
      <c r="L172" s="26"/>
    </row>
    <row r="173" spans="1:12" x14ac:dyDescent="0.3">
      <c r="A173" s="1" t="s">
        <v>232</v>
      </c>
      <c r="B173" s="23" t="s">
        <v>322</v>
      </c>
      <c r="C173" s="7" t="s">
        <v>478</v>
      </c>
      <c r="D173" s="7" t="s">
        <v>471</v>
      </c>
      <c r="E173" s="52">
        <v>42925</v>
      </c>
      <c r="F173" s="2" t="s">
        <v>236</v>
      </c>
      <c r="G173" s="38">
        <v>4</v>
      </c>
      <c r="H173" s="4">
        <v>2254</v>
      </c>
      <c r="K173" s="3"/>
      <c r="L173" s="26"/>
    </row>
    <row r="174" spans="1:12" x14ac:dyDescent="0.3">
      <c r="A174" s="3" t="s">
        <v>197</v>
      </c>
      <c r="B174" s="23" t="s">
        <v>322</v>
      </c>
      <c r="C174" s="7" t="s">
        <v>479</v>
      </c>
      <c r="D174" s="7" t="s">
        <v>468</v>
      </c>
      <c r="E174" s="52">
        <v>42653</v>
      </c>
      <c r="F174" s="2" t="s">
        <v>237</v>
      </c>
      <c r="G174" s="38">
        <v>5</v>
      </c>
      <c r="H174" s="4">
        <v>2822</v>
      </c>
      <c r="K174" s="3"/>
      <c r="L174" s="26"/>
    </row>
    <row r="175" spans="1:12" x14ac:dyDescent="0.3">
      <c r="A175" s="3" t="s">
        <v>162</v>
      </c>
      <c r="B175" s="23" t="s">
        <v>321</v>
      </c>
      <c r="C175" s="7" t="s">
        <v>475</v>
      </c>
      <c r="D175" s="7" t="s">
        <v>482</v>
      </c>
      <c r="E175" s="52">
        <v>42617</v>
      </c>
      <c r="F175" s="2" t="s">
        <v>235</v>
      </c>
      <c r="G175" s="38">
        <v>2</v>
      </c>
      <c r="H175" s="4">
        <v>2463</v>
      </c>
      <c r="K175" s="3"/>
      <c r="L175" s="26"/>
    </row>
    <row r="176" spans="1:12" x14ac:dyDescent="0.3">
      <c r="A176" s="1" t="s">
        <v>83</v>
      </c>
      <c r="B176" s="23" t="s">
        <v>321</v>
      </c>
      <c r="C176" s="7" t="s">
        <v>469</v>
      </c>
      <c r="D176" s="7" t="s">
        <v>468</v>
      </c>
      <c r="E176" s="52">
        <v>42969</v>
      </c>
      <c r="F176" s="2" t="s">
        <v>237</v>
      </c>
      <c r="G176" s="38">
        <v>5</v>
      </c>
      <c r="H176" s="4">
        <v>1270</v>
      </c>
      <c r="K176" s="3"/>
      <c r="L176" s="26"/>
    </row>
    <row r="177" spans="1:12" x14ac:dyDescent="0.3">
      <c r="A177" s="1" t="s">
        <v>108</v>
      </c>
      <c r="B177" s="23" t="s">
        <v>321</v>
      </c>
      <c r="C177" s="7" t="s">
        <v>474</v>
      </c>
      <c r="D177" s="7" t="s">
        <v>471</v>
      </c>
      <c r="E177" s="52">
        <v>42993</v>
      </c>
      <c r="F177" s="2" t="s">
        <v>235</v>
      </c>
      <c r="G177" s="38">
        <v>3</v>
      </c>
      <c r="H177" s="4">
        <v>1446</v>
      </c>
      <c r="K177" s="3"/>
      <c r="L177" s="26"/>
    </row>
    <row r="178" spans="1:12" x14ac:dyDescent="0.3">
      <c r="A178" s="1" t="s">
        <v>45</v>
      </c>
      <c r="B178" s="23" t="s">
        <v>322</v>
      </c>
      <c r="C178" s="7" t="s">
        <v>475</v>
      </c>
      <c r="D178" s="7" t="s">
        <v>488</v>
      </c>
      <c r="E178" s="52">
        <v>43141</v>
      </c>
      <c r="F178" s="2" t="s">
        <v>236</v>
      </c>
      <c r="G178" s="38">
        <v>5</v>
      </c>
      <c r="H178" s="4">
        <v>1960</v>
      </c>
      <c r="K178" s="3"/>
      <c r="L178" s="26"/>
    </row>
    <row r="179" spans="1:12" x14ac:dyDescent="0.3">
      <c r="A179" s="3" t="s">
        <v>203</v>
      </c>
      <c r="B179" s="23" t="s">
        <v>322</v>
      </c>
      <c r="C179" s="7" t="s">
        <v>477</v>
      </c>
      <c r="D179" s="7" t="s">
        <v>473</v>
      </c>
      <c r="E179" s="52">
        <v>43073</v>
      </c>
      <c r="F179" s="2" t="s">
        <v>236</v>
      </c>
      <c r="G179" s="38">
        <v>5</v>
      </c>
      <c r="H179" s="4">
        <v>2844</v>
      </c>
      <c r="K179" s="3"/>
      <c r="L179" s="26"/>
    </row>
    <row r="180" spans="1:12" x14ac:dyDescent="0.3">
      <c r="A180" s="1" t="s">
        <v>136</v>
      </c>
      <c r="B180" s="23" t="s">
        <v>320</v>
      </c>
      <c r="C180" s="7" t="s">
        <v>479</v>
      </c>
      <c r="D180" s="7" t="s">
        <v>480</v>
      </c>
      <c r="E180" s="52">
        <v>42833</v>
      </c>
      <c r="F180" s="2" t="s">
        <v>236</v>
      </c>
      <c r="G180" s="38">
        <v>1</v>
      </c>
      <c r="H180" s="4">
        <v>1910</v>
      </c>
      <c r="K180" s="3"/>
      <c r="L180" s="26"/>
    </row>
    <row r="181" spans="1:12" x14ac:dyDescent="0.3">
      <c r="A181" s="1" t="s">
        <v>123</v>
      </c>
      <c r="B181" s="23" t="s">
        <v>322</v>
      </c>
      <c r="C181" s="7" t="s">
        <v>475</v>
      </c>
      <c r="D181" s="7" t="s">
        <v>473</v>
      </c>
      <c r="E181" s="52">
        <v>42589</v>
      </c>
      <c r="F181" s="2" t="s">
        <v>235</v>
      </c>
      <c r="G181" s="38">
        <v>7</v>
      </c>
      <c r="H181" s="4">
        <v>2196</v>
      </c>
      <c r="K181" s="3"/>
      <c r="L181" s="26"/>
    </row>
    <row r="182" spans="1:12" x14ac:dyDescent="0.3">
      <c r="A182" s="3" t="s">
        <v>205</v>
      </c>
      <c r="B182" s="23" t="s">
        <v>320</v>
      </c>
      <c r="C182" s="7" t="s">
        <v>469</v>
      </c>
      <c r="D182" s="7" t="s">
        <v>482</v>
      </c>
      <c r="E182" s="52">
        <v>43077</v>
      </c>
      <c r="F182" s="2" t="s">
        <v>235</v>
      </c>
      <c r="G182" s="38">
        <v>4</v>
      </c>
      <c r="H182" s="4">
        <v>1767</v>
      </c>
      <c r="K182" s="3"/>
      <c r="L182" s="26"/>
    </row>
    <row r="183" spans="1:12" x14ac:dyDescent="0.3">
      <c r="A183" s="3" t="s">
        <v>196</v>
      </c>
      <c r="B183" s="23" t="s">
        <v>322</v>
      </c>
      <c r="C183" s="7" t="s">
        <v>483</v>
      </c>
      <c r="D183" s="7" t="s">
        <v>468</v>
      </c>
      <c r="E183" s="52">
        <v>42889</v>
      </c>
      <c r="F183" s="2" t="s">
        <v>235</v>
      </c>
      <c r="G183" s="38">
        <v>9</v>
      </c>
      <c r="H183" s="4">
        <v>2452</v>
      </c>
      <c r="K183" s="3"/>
      <c r="L183" s="26"/>
    </row>
    <row r="184" spans="1:12" x14ac:dyDescent="0.3">
      <c r="A184" s="1" t="s">
        <v>79</v>
      </c>
      <c r="B184" s="23" t="s">
        <v>320</v>
      </c>
      <c r="C184" s="7" t="s">
        <v>478</v>
      </c>
      <c r="D184" s="7" t="s">
        <v>468</v>
      </c>
      <c r="E184" s="52">
        <v>42785</v>
      </c>
      <c r="F184" s="2" t="s">
        <v>236</v>
      </c>
      <c r="G184" s="38">
        <v>2</v>
      </c>
      <c r="H184" s="4">
        <v>2820</v>
      </c>
      <c r="K184" s="3"/>
      <c r="L184" s="26"/>
    </row>
    <row r="185" spans="1:12" x14ac:dyDescent="0.3">
      <c r="A185" s="3" t="s">
        <v>192</v>
      </c>
      <c r="B185" s="23" t="s">
        <v>320</v>
      </c>
      <c r="C185" s="7" t="s">
        <v>479</v>
      </c>
      <c r="D185" s="7" t="s">
        <v>471</v>
      </c>
      <c r="E185" s="52">
        <v>43069</v>
      </c>
      <c r="F185" s="2" t="s">
        <v>237</v>
      </c>
      <c r="G185" s="38">
        <v>2</v>
      </c>
      <c r="H185" s="4">
        <v>2966</v>
      </c>
      <c r="K185" s="3"/>
      <c r="L185" s="26"/>
    </row>
    <row r="186" spans="1:12" x14ac:dyDescent="0.3">
      <c r="A186" s="1" t="s">
        <v>23</v>
      </c>
      <c r="B186" s="23" t="s">
        <v>321</v>
      </c>
      <c r="C186" s="7" t="s">
        <v>475</v>
      </c>
      <c r="D186" s="7" t="s">
        <v>481</v>
      </c>
      <c r="E186" s="52">
        <v>42325</v>
      </c>
      <c r="F186" s="2" t="s">
        <v>237</v>
      </c>
      <c r="G186" s="38">
        <v>7</v>
      </c>
      <c r="H186" s="4">
        <v>2565</v>
      </c>
      <c r="K186" s="3"/>
      <c r="L186" s="26"/>
    </row>
    <row r="187" spans="1:12" x14ac:dyDescent="0.3">
      <c r="A187" s="3" t="s">
        <v>201</v>
      </c>
      <c r="B187" s="23" t="s">
        <v>322</v>
      </c>
      <c r="C187" s="7" t="s">
        <v>477</v>
      </c>
      <c r="D187" s="7" t="s">
        <v>482</v>
      </c>
      <c r="E187" s="52">
        <v>43253</v>
      </c>
      <c r="F187" s="2" t="s">
        <v>235</v>
      </c>
      <c r="G187" s="38">
        <v>3</v>
      </c>
      <c r="H187" s="4">
        <v>2296</v>
      </c>
      <c r="K187" s="3"/>
      <c r="L187" s="26"/>
    </row>
    <row r="188" spans="1:12" x14ac:dyDescent="0.3">
      <c r="A188" s="3" t="s">
        <v>151</v>
      </c>
      <c r="B188" s="23" t="s">
        <v>322</v>
      </c>
      <c r="C188" s="7" t="s">
        <v>477</v>
      </c>
      <c r="D188" s="7" t="s">
        <v>481</v>
      </c>
      <c r="E188" s="52">
        <v>43029</v>
      </c>
      <c r="F188" s="2" t="s">
        <v>237</v>
      </c>
      <c r="G188" s="38">
        <v>5</v>
      </c>
      <c r="H188" s="4">
        <v>1754</v>
      </c>
      <c r="K188" s="3"/>
      <c r="L188" s="26"/>
    </row>
    <row r="189" spans="1:12" x14ac:dyDescent="0.3">
      <c r="A189" s="1" t="s">
        <v>56</v>
      </c>
      <c r="B189" s="23" t="s">
        <v>322</v>
      </c>
      <c r="C189" s="7" t="s">
        <v>479</v>
      </c>
      <c r="D189" s="7" t="s">
        <v>468</v>
      </c>
      <c r="E189" s="52">
        <v>42953</v>
      </c>
      <c r="F189" s="2" t="s">
        <v>236</v>
      </c>
      <c r="G189" s="38">
        <v>3</v>
      </c>
      <c r="H189" s="4">
        <v>2480</v>
      </c>
      <c r="K189" s="3"/>
      <c r="L189" s="26"/>
    </row>
    <row r="190" spans="1:12" x14ac:dyDescent="0.3">
      <c r="A190" s="3" t="s">
        <v>217</v>
      </c>
      <c r="B190" s="23" t="s">
        <v>321</v>
      </c>
      <c r="C190" s="7" t="s">
        <v>479</v>
      </c>
      <c r="D190" s="7" t="s">
        <v>480</v>
      </c>
      <c r="E190" s="52">
        <v>42681</v>
      </c>
      <c r="F190" s="2" t="s">
        <v>237</v>
      </c>
      <c r="G190" s="38">
        <v>6</v>
      </c>
      <c r="H190" s="4">
        <v>2910</v>
      </c>
      <c r="K190" s="3"/>
      <c r="L190" s="26"/>
    </row>
    <row r="191" spans="1:12" x14ac:dyDescent="0.3">
      <c r="A191" s="1" t="s">
        <v>10</v>
      </c>
      <c r="B191" s="23" t="s">
        <v>322</v>
      </c>
      <c r="C191" s="7" t="s">
        <v>475</v>
      </c>
      <c r="D191" s="7" t="s">
        <v>488</v>
      </c>
      <c r="E191" s="52">
        <v>42933</v>
      </c>
      <c r="F191" s="2" t="s">
        <v>235</v>
      </c>
      <c r="G191" s="38">
        <v>2</v>
      </c>
      <c r="H191" s="4">
        <v>2983</v>
      </c>
      <c r="K191" s="3"/>
      <c r="L191" s="26"/>
    </row>
    <row r="192" spans="1:12" x14ac:dyDescent="0.3">
      <c r="A192" s="3" t="s">
        <v>168</v>
      </c>
      <c r="B192" s="23" t="s">
        <v>322</v>
      </c>
      <c r="C192" s="7" t="s">
        <v>475</v>
      </c>
      <c r="D192" s="7" t="s">
        <v>468</v>
      </c>
      <c r="E192" s="52">
        <v>43237</v>
      </c>
      <c r="F192" s="2" t="s">
        <v>235</v>
      </c>
      <c r="G192" s="38">
        <v>4</v>
      </c>
      <c r="H192" s="4">
        <v>1416</v>
      </c>
      <c r="K192" s="3"/>
      <c r="L192" s="26"/>
    </row>
    <row r="193" spans="1:12" x14ac:dyDescent="0.3">
      <c r="A193" s="1" t="s">
        <v>95</v>
      </c>
      <c r="B193" s="23" t="s">
        <v>322</v>
      </c>
      <c r="C193" s="7" t="s">
        <v>469</v>
      </c>
      <c r="D193" s="7" t="s">
        <v>468</v>
      </c>
      <c r="E193" s="52">
        <v>43181</v>
      </c>
      <c r="F193" s="2" t="s">
        <v>235</v>
      </c>
      <c r="G193" s="38">
        <v>4</v>
      </c>
      <c r="H193" s="4">
        <v>2483</v>
      </c>
      <c r="K193" s="3"/>
      <c r="L193" s="26"/>
    </row>
    <row r="194" spans="1:12" x14ac:dyDescent="0.3">
      <c r="A194" s="1" t="s">
        <v>99</v>
      </c>
      <c r="B194" s="23" t="s">
        <v>321</v>
      </c>
      <c r="C194" s="7" t="s">
        <v>474</v>
      </c>
      <c r="D194" s="7" t="s">
        <v>468</v>
      </c>
      <c r="E194" s="52">
        <v>42581</v>
      </c>
      <c r="F194" s="2" t="s">
        <v>237</v>
      </c>
      <c r="G194" s="38">
        <v>6</v>
      </c>
      <c r="H194" s="4">
        <v>1224</v>
      </c>
      <c r="K194" s="3"/>
      <c r="L194" s="26"/>
    </row>
    <row r="195" spans="1:12" x14ac:dyDescent="0.3">
      <c r="A195" s="1" t="s">
        <v>76</v>
      </c>
      <c r="B195" s="23" t="s">
        <v>320</v>
      </c>
      <c r="C195" s="7" t="s">
        <v>477</v>
      </c>
      <c r="D195" s="7" t="s">
        <v>468</v>
      </c>
      <c r="E195" s="52">
        <v>42781</v>
      </c>
      <c r="F195" s="2" t="s">
        <v>237</v>
      </c>
      <c r="G195" s="38">
        <v>4</v>
      </c>
      <c r="H195" s="4">
        <v>1127</v>
      </c>
      <c r="K195" s="3"/>
      <c r="L195" s="26"/>
    </row>
    <row r="196" spans="1:12" x14ac:dyDescent="0.3">
      <c r="A196" s="3" t="s">
        <v>161</v>
      </c>
      <c r="B196" s="23" t="s">
        <v>322</v>
      </c>
      <c r="C196" s="7" t="s">
        <v>475</v>
      </c>
      <c r="D196" s="7" t="s">
        <v>471</v>
      </c>
      <c r="E196" s="52">
        <v>43229</v>
      </c>
      <c r="F196" s="2" t="s">
        <v>237</v>
      </c>
      <c r="G196" s="38">
        <v>8</v>
      </c>
      <c r="H196" s="4">
        <v>1423</v>
      </c>
      <c r="K196" s="3"/>
      <c r="L196" s="26"/>
    </row>
    <row r="197" spans="1:12" x14ac:dyDescent="0.3">
      <c r="A197" s="3" t="s">
        <v>223</v>
      </c>
      <c r="B197" s="23" t="s">
        <v>322</v>
      </c>
      <c r="C197" s="7" t="s">
        <v>469</v>
      </c>
      <c r="D197" s="7" t="s">
        <v>468</v>
      </c>
      <c r="E197" s="52">
        <v>43089</v>
      </c>
      <c r="F197" s="2" t="s">
        <v>236</v>
      </c>
      <c r="G197" s="38">
        <v>7</v>
      </c>
      <c r="H197" s="4">
        <v>1090</v>
      </c>
      <c r="K197" s="3"/>
      <c r="L197" s="26"/>
    </row>
    <row r="198" spans="1:12" x14ac:dyDescent="0.3">
      <c r="A198" s="1" t="s">
        <v>38</v>
      </c>
      <c r="B198" s="23" t="s">
        <v>321</v>
      </c>
      <c r="C198" s="7" t="s">
        <v>474</v>
      </c>
      <c r="D198" s="7" t="s">
        <v>488</v>
      </c>
      <c r="E198" s="52">
        <v>42745</v>
      </c>
      <c r="F198" s="2" t="s">
        <v>236</v>
      </c>
      <c r="G198" s="38">
        <v>6</v>
      </c>
      <c r="H198" s="4">
        <v>2396</v>
      </c>
      <c r="K198" s="3"/>
      <c r="L198" s="26"/>
    </row>
    <row r="199" spans="1:12" x14ac:dyDescent="0.3">
      <c r="A199" s="1" t="s">
        <v>80</v>
      </c>
      <c r="B199" s="23" t="s">
        <v>322</v>
      </c>
      <c r="C199" s="7" t="s">
        <v>478</v>
      </c>
      <c r="D199" s="7" t="s">
        <v>487</v>
      </c>
      <c r="E199" s="52">
        <v>42789</v>
      </c>
      <c r="F199" s="2" t="s">
        <v>235</v>
      </c>
      <c r="G199" s="38">
        <v>6</v>
      </c>
      <c r="H199" s="4">
        <v>1595</v>
      </c>
      <c r="K199" s="3"/>
      <c r="L199" s="26"/>
    </row>
    <row r="200" spans="1:12" x14ac:dyDescent="0.3">
      <c r="A200" s="1" t="s">
        <v>24</v>
      </c>
      <c r="B200" s="23" t="s">
        <v>320</v>
      </c>
      <c r="C200" s="7" t="s">
        <v>474</v>
      </c>
      <c r="D200" s="7" t="s">
        <v>473</v>
      </c>
      <c r="E200" s="52">
        <v>42937</v>
      </c>
      <c r="F200" s="2" t="s">
        <v>236</v>
      </c>
      <c r="G200" s="38">
        <v>1</v>
      </c>
      <c r="H200" s="4">
        <v>1674</v>
      </c>
      <c r="K200" s="3"/>
      <c r="L200" s="26"/>
    </row>
    <row r="201" spans="1:12" x14ac:dyDescent="0.3">
      <c r="A201" s="3" t="s">
        <v>200</v>
      </c>
      <c r="B201" s="23" t="s">
        <v>321</v>
      </c>
      <c r="C201" s="7" t="s">
        <v>477</v>
      </c>
      <c r="D201" s="7" t="s">
        <v>473</v>
      </c>
      <c r="E201" s="52">
        <v>42665</v>
      </c>
      <c r="F201" s="2" t="s">
        <v>236</v>
      </c>
      <c r="G201" s="38">
        <v>6</v>
      </c>
      <c r="H201" s="4">
        <v>1038</v>
      </c>
      <c r="K201" s="3"/>
      <c r="L201" s="26"/>
    </row>
    <row r="202" spans="1:12" x14ac:dyDescent="0.3">
      <c r="A202" s="1" t="s">
        <v>137</v>
      </c>
      <c r="B202" s="23" t="s">
        <v>320</v>
      </c>
      <c r="C202" s="7" t="s">
        <v>479</v>
      </c>
      <c r="D202" s="7" t="s">
        <v>468</v>
      </c>
      <c r="E202" s="52">
        <v>41239</v>
      </c>
      <c r="F202" s="2" t="s">
        <v>236</v>
      </c>
      <c r="G202" s="38">
        <v>8</v>
      </c>
      <c r="H202" s="4">
        <v>1107</v>
      </c>
      <c r="K202" s="3"/>
      <c r="L202" s="26"/>
    </row>
    <row r="203" spans="1:12" x14ac:dyDescent="0.3">
      <c r="A203" s="3" t="s">
        <v>210</v>
      </c>
      <c r="B203" s="23" t="s">
        <v>321</v>
      </c>
      <c r="C203" s="7" t="s">
        <v>478</v>
      </c>
      <c r="D203" s="7" t="s">
        <v>486</v>
      </c>
      <c r="E203" s="52">
        <v>42673</v>
      </c>
      <c r="F203" s="2" t="s">
        <v>236</v>
      </c>
      <c r="G203" s="38">
        <v>8</v>
      </c>
      <c r="H203" s="4">
        <v>2773</v>
      </c>
      <c r="K203" s="3"/>
      <c r="L203" s="26"/>
    </row>
    <row r="204" spans="1:12" x14ac:dyDescent="0.3">
      <c r="A204" s="1" t="s">
        <v>91</v>
      </c>
      <c r="B204" s="23" t="s">
        <v>320</v>
      </c>
      <c r="C204" s="7" t="s">
        <v>475</v>
      </c>
      <c r="D204" s="7" t="s">
        <v>486</v>
      </c>
      <c r="E204" s="52">
        <v>43177</v>
      </c>
      <c r="F204" s="2" t="s">
        <v>236</v>
      </c>
      <c r="G204" s="38">
        <v>9</v>
      </c>
      <c r="H204" s="4">
        <v>2945</v>
      </c>
      <c r="K204" s="3"/>
      <c r="L204" s="26"/>
    </row>
    <row r="205" spans="1:12" x14ac:dyDescent="0.3">
      <c r="A205" s="3" t="s">
        <v>188</v>
      </c>
      <c r="B205" s="23" t="s">
        <v>322</v>
      </c>
      <c r="C205" s="7" t="s">
        <v>469</v>
      </c>
      <c r="D205" s="7" t="s">
        <v>486</v>
      </c>
      <c r="E205" s="52">
        <v>43065</v>
      </c>
      <c r="F205" s="2" t="s">
        <v>236</v>
      </c>
      <c r="G205" s="38">
        <v>7</v>
      </c>
      <c r="H205" s="4">
        <v>1971</v>
      </c>
      <c r="K205" s="3"/>
      <c r="L205" s="26"/>
    </row>
    <row r="206" spans="1:12" x14ac:dyDescent="0.3">
      <c r="A206" s="1" t="s">
        <v>68</v>
      </c>
      <c r="B206" s="23" t="s">
        <v>322</v>
      </c>
      <c r="C206" s="7" t="s">
        <v>483</v>
      </c>
      <c r="D206" s="7" t="s">
        <v>468</v>
      </c>
      <c r="E206" s="52">
        <v>43153</v>
      </c>
      <c r="F206" s="2" t="s">
        <v>236</v>
      </c>
      <c r="G206" s="38">
        <v>9</v>
      </c>
      <c r="H206" s="4">
        <v>1376</v>
      </c>
      <c r="K206" s="3"/>
      <c r="L206" s="26"/>
    </row>
    <row r="207" spans="1:12" x14ac:dyDescent="0.3">
      <c r="A207" s="1" t="s">
        <v>66</v>
      </c>
      <c r="B207" s="23" t="s">
        <v>322</v>
      </c>
      <c r="C207" s="7" t="s">
        <v>474</v>
      </c>
      <c r="D207" s="7" t="s">
        <v>482</v>
      </c>
      <c r="E207" s="52">
        <v>42769</v>
      </c>
      <c r="F207" s="2" t="s">
        <v>236</v>
      </c>
      <c r="G207" s="38">
        <v>1</v>
      </c>
      <c r="H207" s="4">
        <v>1373</v>
      </c>
      <c r="K207" s="3"/>
      <c r="L207" s="26"/>
    </row>
    <row r="208" spans="1:12" x14ac:dyDescent="0.3">
      <c r="A208" s="1" t="s">
        <v>44</v>
      </c>
      <c r="B208" s="23" t="s">
        <v>321</v>
      </c>
      <c r="C208" s="7" t="s">
        <v>475</v>
      </c>
      <c r="D208" s="7" t="s">
        <v>486</v>
      </c>
      <c r="E208" s="52">
        <v>43137</v>
      </c>
      <c r="F208" s="2" t="s">
        <v>235</v>
      </c>
      <c r="G208" s="38">
        <v>8</v>
      </c>
      <c r="H208" s="4">
        <v>1825</v>
      </c>
      <c r="K208" s="3"/>
      <c r="L208" s="26"/>
    </row>
    <row r="209" spans="1:12" x14ac:dyDescent="0.3">
      <c r="A209" s="1" t="s">
        <v>52</v>
      </c>
      <c r="B209" s="23" t="s">
        <v>320</v>
      </c>
      <c r="C209" s="7" t="s">
        <v>475</v>
      </c>
      <c r="D209" s="7" t="s">
        <v>468</v>
      </c>
      <c r="E209" s="52">
        <v>42757</v>
      </c>
      <c r="F209" s="2" t="s">
        <v>235</v>
      </c>
      <c r="G209" s="38">
        <v>3</v>
      </c>
      <c r="H209" s="4">
        <v>1552</v>
      </c>
      <c r="K209" s="3"/>
      <c r="L209" s="26"/>
    </row>
    <row r="210" spans="1:12" x14ac:dyDescent="0.3">
      <c r="A210" s="3" t="s">
        <v>180</v>
      </c>
      <c r="B210" s="23" t="s">
        <v>322</v>
      </c>
      <c r="C210" s="7" t="s">
        <v>475</v>
      </c>
      <c r="D210" s="7" t="s">
        <v>486</v>
      </c>
      <c r="E210" s="52">
        <v>42877</v>
      </c>
      <c r="F210" s="2" t="s">
        <v>235</v>
      </c>
      <c r="G210" s="38">
        <v>9</v>
      </c>
      <c r="H210" s="4">
        <v>1129</v>
      </c>
      <c r="K210" s="3"/>
      <c r="L210" s="26"/>
    </row>
    <row r="211" spans="1:12" x14ac:dyDescent="0.3">
      <c r="A211" s="1" t="s">
        <v>94</v>
      </c>
      <c r="B211" s="23" t="s">
        <v>322</v>
      </c>
      <c r="C211" s="7" t="s">
        <v>477</v>
      </c>
      <c r="D211" s="7" t="s">
        <v>488</v>
      </c>
      <c r="E211" s="52">
        <v>42569</v>
      </c>
      <c r="F211" s="2" t="s">
        <v>236</v>
      </c>
      <c r="G211" s="38">
        <v>3</v>
      </c>
      <c r="H211" s="4">
        <v>2212</v>
      </c>
      <c r="K211" s="3"/>
      <c r="L211" s="26"/>
    </row>
    <row r="212" spans="1:12" x14ac:dyDescent="0.3">
      <c r="A212" s="3" t="s">
        <v>153</v>
      </c>
      <c r="B212" s="23" t="s">
        <v>321</v>
      </c>
      <c r="C212" s="7" t="s">
        <v>469</v>
      </c>
      <c r="D212" s="7" t="s">
        <v>487</v>
      </c>
      <c r="E212" s="52">
        <v>42609</v>
      </c>
      <c r="F212" s="2" t="s">
        <v>237</v>
      </c>
      <c r="G212" s="38">
        <v>9</v>
      </c>
      <c r="H212" s="4">
        <v>2258</v>
      </c>
      <c r="K212" s="3"/>
      <c r="L212" s="26"/>
    </row>
    <row r="213" spans="1:12" x14ac:dyDescent="0.3">
      <c r="A213" s="1" t="s">
        <v>125</v>
      </c>
      <c r="B213" s="23" t="s">
        <v>321</v>
      </c>
      <c r="C213" s="7" t="s">
        <v>483</v>
      </c>
      <c r="D213" s="7" t="s">
        <v>488</v>
      </c>
      <c r="E213" s="52">
        <v>40783</v>
      </c>
      <c r="F213" s="2" t="s">
        <v>235</v>
      </c>
      <c r="G213" s="38">
        <v>5</v>
      </c>
      <c r="H213" s="4">
        <v>1287</v>
      </c>
      <c r="K213" s="3"/>
      <c r="L213" s="26"/>
    </row>
    <row r="214" spans="1:12" x14ac:dyDescent="0.3">
      <c r="A214" s="1" t="s">
        <v>54</v>
      </c>
      <c r="B214" s="23" t="s">
        <v>322</v>
      </c>
      <c r="C214" s="7" t="s">
        <v>477</v>
      </c>
      <c r="D214" s="7" t="s">
        <v>482</v>
      </c>
      <c r="E214" s="52">
        <v>42545</v>
      </c>
      <c r="F214" s="2" t="s">
        <v>235</v>
      </c>
      <c r="G214" s="38">
        <v>2</v>
      </c>
      <c r="H214" s="4">
        <v>2111</v>
      </c>
      <c r="K214" s="3"/>
      <c r="L214" s="26"/>
    </row>
    <row r="215" spans="1:12" x14ac:dyDescent="0.3">
      <c r="A215" s="1" t="s">
        <v>81</v>
      </c>
      <c r="B215" s="23" t="s">
        <v>322</v>
      </c>
      <c r="C215" s="7" t="s">
        <v>479</v>
      </c>
      <c r="D215" s="7" t="s">
        <v>473</v>
      </c>
      <c r="E215" s="52">
        <v>42793</v>
      </c>
      <c r="F215" s="2" t="s">
        <v>236</v>
      </c>
      <c r="G215" s="38">
        <v>4</v>
      </c>
      <c r="H215" s="4">
        <v>2493</v>
      </c>
      <c r="K215" s="3"/>
      <c r="L215" s="26"/>
    </row>
    <row r="216" spans="1:12" x14ac:dyDescent="0.3">
      <c r="A216" s="3" t="s">
        <v>221</v>
      </c>
      <c r="B216" s="23" t="s">
        <v>320</v>
      </c>
      <c r="C216" s="7" t="s">
        <v>474</v>
      </c>
      <c r="D216" s="7" t="s">
        <v>481</v>
      </c>
      <c r="E216" s="52">
        <v>42001</v>
      </c>
      <c r="F216" s="2" t="s">
        <v>236</v>
      </c>
      <c r="G216" s="38">
        <v>7</v>
      </c>
      <c r="H216" s="4">
        <v>2476</v>
      </c>
      <c r="K216" s="3"/>
      <c r="L216" s="26"/>
    </row>
    <row r="217" spans="1:12" x14ac:dyDescent="0.3">
      <c r="A217" s="1" t="s">
        <v>32</v>
      </c>
      <c r="B217" s="23" t="s">
        <v>321</v>
      </c>
      <c r="C217" s="7" t="s">
        <v>477</v>
      </c>
      <c r="D217" s="7" t="s">
        <v>489</v>
      </c>
      <c r="E217" s="52">
        <v>37231</v>
      </c>
      <c r="F217" s="2" t="s">
        <v>236</v>
      </c>
      <c r="G217" s="38">
        <v>4</v>
      </c>
      <c r="H217" s="4">
        <v>2160</v>
      </c>
      <c r="K217" s="3"/>
      <c r="L217" s="26"/>
    </row>
    <row r="218" spans="1:12" x14ac:dyDescent="0.3">
      <c r="A218" s="3" t="s">
        <v>173</v>
      </c>
      <c r="B218" s="23" t="s">
        <v>320</v>
      </c>
      <c r="C218" s="7" t="s">
        <v>479</v>
      </c>
      <c r="D218" s="7" t="s">
        <v>488</v>
      </c>
      <c r="E218" s="52">
        <v>41623</v>
      </c>
      <c r="F218" s="2" t="s">
        <v>235</v>
      </c>
      <c r="G218" s="38">
        <v>9</v>
      </c>
      <c r="H218" s="4">
        <v>1952</v>
      </c>
      <c r="K218" s="3"/>
      <c r="L218" s="26"/>
    </row>
    <row r="219" spans="1:12" x14ac:dyDescent="0.3">
      <c r="A219" s="1" t="s">
        <v>122</v>
      </c>
      <c r="B219" s="23" t="s">
        <v>321</v>
      </c>
      <c r="C219" s="7" t="s">
        <v>479</v>
      </c>
      <c r="D219" s="7" t="s">
        <v>486</v>
      </c>
      <c r="E219" s="52">
        <v>42829</v>
      </c>
      <c r="F219" s="2" t="s">
        <v>236</v>
      </c>
      <c r="G219" s="38">
        <v>9</v>
      </c>
      <c r="H219" s="4">
        <v>1938</v>
      </c>
      <c r="K219" s="3"/>
      <c r="L219" s="26"/>
    </row>
    <row r="220" spans="1:12" x14ac:dyDescent="0.3">
      <c r="A220" s="3" t="s">
        <v>174</v>
      </c>
      <c r="B220" s="23" t="s">
        <v>320</v>
      </c>
      <c r="C220" s="7" t="s">
        <v>475</v>
      </c>
      <c r="D220" s="7" t="s">
        <v>488</v>
      </c>
      <c r="E220" s="52">
        <v>42633</v>
      </c>
      <c r="F220" s="2" t="s">
        <v>235</v>
      </c>
      <c r="G220" s="38">
        <v>10</v>
      </c>
      <c r="H220" s="4">
        <v>1382</v>
      </c>
      <c r="K220" s="3"/>
      <c r="L220" s="26"/>
    </row>
    <row r="221" spans="1:12" x14ac:dyDescent="0.3">
      <c r="A221" s="1" t="s">
        <v>84</v>
      </c>
      <c r="B221" s="23" t="s">
        <v>321</v>
      </c>
      <c r="C221" s="7" t="s">
        <v>469</v>
      </c>
      <c r="D221" s="7" t="s">
        <v>468</v>
      </c>
      <c r="E221" s="52">
        <v>42973</v>
      </c>
      <c r="F221" s="2" t="s">
        <v>236</v>
      </c>
      <c r="G221" s="38">
        <v>4</v>
      </c>
      <c r="H221" s="4">
        <v>1211</v>
      </c>
      <c r="K221" s="3"/>
      <c r="L221" s="26"/>
    </row>
    <row r="222" spans="1:12" x14ac:dyDescent="0.3">
      <c r="A222" s="3" t="s">
        <v>189</v>
      </c>
      <c r="B222" s="23" t="s">
        <v>320</v>
      </c>
      <c r="C222" s="7" t="s">
        <v>474</v>
      </c>
      <c r="D222" s="7" t="s">
        <v>488</v>
      </c>
      <c r="E222" s="52">
        <v>42641</v>
      </c>
      <c r="F222" s="2" t="s">
        <v>237</v>
      </c>
      <c r="G222" s="38">
        <v>1</v>
      </c>
      <c r="H222" s="4">
        <v>2345</v>
      </c>
      <c r="K222" s="3"/>
      <c r="L222" s="26"/>
    </row>
    <row r="223" spans="1:12" x14ac:dyDescent="0.3">
      <c r="A223" s="1" t="s">
        <v>109</v>
      </c>
      <c r="B223" s="23" t="s">
        <v>322</v>
      </c>
      <c r="C223" s="7" t="s">
        <v>478</v>
      </c>
      <c r="D223" s="7" t="s">
        <v>471</v>
      </c>
      <c r="E223" s="52">
        <v>42997</v>
      </c>
      <c r="F223" s="2" t="s">
        <v>236</v>
      </c>
      <c r="G223" s="38">
        <v>7</v>
      </c>
      <c r="H223" s="4">
        <v>2224</v>
      </c>
      <c r="K223" s="3"/>
      <c r="L223" s="26"/>
    </row>
    <row r="224" spans="1:12" x14ac:dyDescent="0.3">
      <c r="A224" s="1" t="s">
        <v>58</v>
      </c>
      <c r="B224" s="23" t="s">
        <v>321</v>
      </c>
      <c r="C224" s="7" t="s">
        <v>479</v>
      </c>
      <c r="D224" s="7" t="s">
        <v>488</v>
      </c>
      <c r="E224" s="52">
        <v>38729</v>
      </c>
      <c r="F224" s="2" t="s">
        <v>236</v>
      </c>
      <c r="G224" s="38">
        <v>7</v>
      </c>
      <c r="H224" s="4">
        <v>1878</v>
      </c>
      <c r="K224" s="3"/>
      <c r="L224" s="26"/>
    </row>
    <row r="225" spans="1:12" x14ac:dyDescent="0.3">
      <c r="A225" s="1" t="s">
        <v>226</v>
      </c>
      <c r="B225" s="23" t="s">
        <v>320</v>
      </c>
      <c r="C225" s="7" t="s">
        <v>475</v>
      </c>
      <c r="D225" s="7" t="s">
        <v>468</v>
      </c>
      <c r="E225" s="52">
        <v>42917</v>
      </c>
      <c r="F225" s="2" t="s">
        <v>236</v>
      </c>
      <c r="G225" s="38">
        <v>6</v>
      </c>
      <c r="H225" s="4">
        <v>2519</v>
      </c>
      <c r="K225" s="3"/>
      <c r="L225" s="26"/>
    </row>
    <row r="226" spans="1:12" x14ac:dyDescent="0.3">
      <c r="A226" s="1" t="s">
        <v>55</v>
      </c>
      <c r="B226" s="23" t="s">
        <v>322</v>
      </c>
      <c r="C226" s="7" t="s">
        <v>475</v>
      </c>
      <c r="D226" s="7" t="s">
        <v>481</v>
      </c>
      <c r="E226" s="52">
        <v>38515</v>
      </c>
      <c r="F226" s="2" t="s">
        <v>237</v>
      </c>
      <c r="G226" s="38">
        <v>7</v>
      </c>
      <c r="H226" s="4">
        <v>2705</v>
      </c>
      <c r="K226" s="3"/>
      <c r="L226" s="26"/>
    </row>
    <row r="227" spans="1:12" x14ac:dyDescent="0.3">
      <c r="A227" s="1" t="s">
        <v>62</v>
      </c>
      <c r="B227" s="23" t="s">
        <v>320</v>
      </c>
      <c r="C227" s="7" t="s">
        <v>469</v>
      </c>
      <c r="D227" s="7" t="s">
        <v>481</v>
      </c>
      <c r="E227" s="52">
        <v>42553</v>
      </c>
      <c r="F227" s="2" t="s">
        <v>237</v>
      </c>
      <c r="G227" s="38">
        <v>3</v>
      </c>
      <c r="H227" s="4">
        <v>2399</v>
      </c>
      <c r="K227" s="3"/>
      <c r="L227" s="26"/>
    </row>
    <row r="228" spans="1:12" x14ac:dyDescent="0.3">
      <c r="A228" s="1" t="s">
        <v>61</v>
      </c>
      <c r="B228" s="23" t="s">
        <v>322</v>
      </c>
      <c r="C228" s="7" t="s">
        <v>474</v>
      </c>
      <c r="D228" s="7" t="s">
        <v>468</v>
      </c>
      <c r="E228" s="52">
        <v>43145</v>
      </c>
      <c r="F228" s="2" t="s">
        <v>236</v>
      </c>
      <c r="G228" s="38">
        <v>9</v>
      </c>
      <c r="H228" s="4">
        <v>2865</v>
      </c>
      <c r="K228" s="3"/>
      <c r="L228" s="26"/>
    </row>
    <row r="229" spans="1:12" x14ac:dyDescent="0.3">
      <c r="A229" s="3" t="s">
        <v>208</v>
      </c>
      <c r="B229" s="23" t="s">
        <v>322</v>
      </c>
      <c r="C229" s="7" t="s">
        <v>469</v>
      </c>
      <c r="D229" s="7" t="s">
        <v>482</v>
      </c>
      <c r="E229" s="52">
        <v>42901</v>
      </c>
      <c r="F229" s="2" t="s">
        <v>236</v>
      </c>
      <c r="G229" s="38">
        <v>9</v>
      </c>
      <c r="H229" s="4">
        <v>1523</v>
      </c>
      <c r="K229" s="3"/>
      <c r="L229" s="26"/>
    </row>
    <row r="230" spans="1:12" x14ac:dyDescent="0.3">
      <c r="A230" s="1" t="s">
        <v>114</v>
      </c>
      <c r="B230" s="23" t="s">
        <v>322</v>
      </c>
      <c r="C230" s="7" t="s">
        <v>483</v>
      </c>
      <c r="D230" s="7" t="s">
        <v>487</v>
      </c>
      <c r="E230" s="52">
        <v>43193</v>
      </c>
      <c r="F230" s="2" t="s">
        <v>235</v>
      </c>
      <c r="G230" s="38">
        <v>5</v>
      </c>
      <c r="H230" s="4">
        <v>2985</v>
      </c>
      <c r="K230" s="3"/>
    </row>
    <row r="231" spans="1:12" x14ac:dyDescent="0.3">
      <c r="A231" s="3" t="s">
        <v>146</v>
      </c>
      <c r="B231" s="23" t="s">
        <v>322</v>
      </c>
      <c r="C231" s="7" t="s">
        <v>475</v>
      </c>
      <c r="D231" s="7" t="s">
        <v>482</v>
      </c>
      <c r="E231" s="52">
        <v>43221</v>
      </c>
      <c r="F231" s="2" t="s">
        <v>236</v>
      </c>
      <c r="G231" s="38">
        <v>1</v>
      </c>
      <c r="H231" s="4">
        <v>1303</v>
      </c>
    </row>
    <row r="232" spans="1:12" x14ac:dyDescent="0.3">
      <c r="A232" s="1" t="s">
        <v>77</v>
      </c>
      <c r="B232" s="23" t="s">
        <v>320</v>
      </c>
      <c r="C232" s="7" t="s">
        <v>477</v>
      </c>
      <c r="D232" s="7" t="s">
        <v>488</v>
      </c>
      <c r="E232" s="52">
        <v>43161</v>
      </c>
      <c r="F232" s="2" t="s">
        <v>236</v>
      </c>
      <c r="G232" s="38">
        <v>9</v>
      </c>
      <c r="H232" s="4">
        <v>2816</v>
      </c>
    </row>
    <row r="233" spans="1:12" x14ac:dyDescent="0.3">
      <c r="A233" s="3" t="s">
        <v>220</v>
      </c>
      <c r="B233" s="23" t="s">
        <v>321</v>
      </c>
      <c r="C233" s="7" t="s">
        <v>474</v>
      </c>
      <c r="D233" s="7" t="s">
        <v>471</v>
      </c>
      <c r="E233" s="52">
        <v>41947</v>
      </c>
      <c r="F233" s="2" t="s">
        <v>237</v>
      </c>
      <c r="G233" s="38">
        <v>9</v>
      </c>
      <c r="H233" s="4">
        <v>2409</v>
      </c>
    </row>
    <row r="234" spans="1:12" x14ac:dyDescent="0.3">
      <c r="B234" s="23"/>
    </row>
    <row r="235" spans="1:12" x14ac:dyDescent="0.3">
      <c r="B235" s="23"/>
    </row>
    <row r="236" spans="1:12" x14ac:dyDescent="0.3">
      <c r="B236" s="23"/>
    </row>
    <row r="237" spans="1:12" x14ac:dyDescent="0.3">
      <c r="B237" s="23"/>
    </row>
    <row r="238" spans="1:12" x14ac:dyDescent="0.3">
      <c r="B238" s="23"/>
    </row>
    <row r="239" spans="1:12" x14ac:dyDescent="0.3">
      <c r="B239" s="23"/>
    </row>
    <row r="240" spans="1:12" x14ac:dyDescent="0.3">
      <c r="B240" s="23"/>
    </row>
    <row r="241" spans="2:2" x14ac:dyDescent="0.3">
      <c r="B241" s="23"/>
    </row>
    <row r="242" spans="2:2" x14ac:dyDescent="0.3">
      <c r="B242" s="23"/>
    </row>
    <row r="243" spans="2:2" x14ac:dyDescent="0.3">
      <c r="B243" s="23"/>
    </row>
    <row r="244" spans="2:2" x14ac:dyDescent="0.3">
      <c r="B244" s="23"/>
    </row>
    <row r="245" spans="2:2" x14ac:dyDescent="0.3">
      <c r="B245" s="23"/>
    </row>
    <row r="246" spans="2:2" x14ac:dyDescent="0.3">
      <c r="B246" s="23"/>
    </row>
    <row r="247" spans="2:2" x14ac:dyDescent="0.3">
      <c r="B247" s="23"/>
    </row>
  </sheetData>
  <autoFilter ref="A1:H247" xr:uid="{D589CEB2-0D55-4BFC-944E-27B2EF851117}"/>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85C5-A46D-49C5-9232-9C3A3F2F8A14}">
  <dimension ref="B1:F30"/>
  <sheetViews>
    <sheetView showGridLines="0" zoomScale="130" zoomScaleNormal="130" workbookViewId="0"/>
  </sheetViews>
  <sheetFormatPr defaultColWidth="9.140625" defaultRowHeight="16.5" x14ac:dyDescent="0.3"/>
  <cols>
    <col min="1" max="1" width="3.5703125" style="28" customWidth="1"/>
    <col min="2" max="3" width="15.7109375" style="73" customWidth="1"/>
    <col min="4" max="4" width="15.7109375" style="28" customWidth="1"/>
    <col min="5" max="5" width="8" style="28" customWidth="1"/>
    <col min="6" max="6" width="17.85546875" style="28" bestFit="1" customWidth="1"/>
    <col min="7" max="16384" width="9.140625" style="28"/>
  </cols>
  <sheetData>
    <row r="1" spans="2:6" x14ac:dyDescent="0.3">
      <c r="B1" s="72" t="s">
        <v>496</v>
      </c>
      <c r="C1" s="72" t="s">
        <v>497</v>
      </c>
      <c r="D1" s="72" t="s">
        <v>498</v>
      </c>
      <c r="F1" s="75">
        <f>SUBTOTAL(9,D:D)</f>
        <v>15494992</v>
      </c>
    </row>
    <row r="2" spans="2:6" x14ac:dyDescent="0.3">
      <c r="B2" s="73">
        <v>2010</v>
      </c>
      <c r="C2" s="73" t="s">
        <v>499</v>
      </c>
      <c r="D2" s="74">
        <v>619742</v>
      </c>
    </row>
    <row r="3" spans="2:6" x14ac:dyDescent="0.3">
      <c r="B3" s="73">
        <v>2010</v>
      </c>
      <c r="C3" s="73" t="s">
        <v>500</v>
      </c>
      <c r="D3" s="74">
        <v>643515</v>
      </c>
    </row>
    <row r="4" spans="2:6" x14ac:dyDescent="0.3">
      <c r="B4" s="73">
        <v>2010</v>
      </c>
      <c r="C4" s="73" t="s">
        <v>501</v>
      </c>
      <c r="D4" s="74">
        <v>856192</v>
      </c>
    </row>
    <row r="5" spans="2:6" x14ac:dyDescent="0.3">
      <c r="B5" s="73">
        <v>2010</v>
      </c>
      <c r="C5" s="73" t="s">
        <v>502</v>
      </c>
      <c r="D5" s="74">
        <v>662841</v>
      </c>
    </row>
    <row r="6" spans="2:6" x14ac:dyDescent="0.3">
      <c r="B6" s="73">
        <v>2011</v>
      </c>
      <c r="C6" s="73" t="s">
        <v>499</v>
      </c>
      <c r="D6" s="74">
        <v>757430</v>
      </c>
    </row>
    <row r="7" spans="2:6" x14ac:dyDescent="0.3">
      <c r="B7" s="73">
        <v>2011</v>
      </c>
      <c r="C7" s="73" t="s">
        <v>500</v>
      </c>
      <c r="D7" s="74">
        <v>283005</v>
      </c>
    </row>
    <row r="8" spans="2:6" x14ac:dyDescent="0.3">
      <c r="B8" s="73">
        <v>2011</v>
      </c>
      <c r="C8" s="73" t="s">
        <v>501</v>
      </c>
      <c r="D8" s="74">
        <v>302180</v>
      </c>
    </row>
    <row r="9" spans="2:6" x14ac:dyDescent="0.3">
      <c r="B9" s="73">
        <v>2011</v>
      </c>
      <c r="C9" s="73" t="s">
        <v>503</v>
      </c>
      <c r="D9" s="74">
        <v>274288</v>
      </c>
    </row>
    <row r="10" spans="2:6" x14ac:dyDescent="0.3">
      <c r="B10" s="73">
        <v>2011</v>
      </c>
      <c r="C10" s="73" t="s">
        <v>502</v>
      </c>
      <c r="D10" s="74">
        <v>774288</v>
      </c>
    </row>
    <row r="11" spans="2:6" x14ac:dyDescent="0.3">
      <c r="B11" s="73">
        <v>2012</v>
      </c>
      <c r="C11" s="73" t="s">
        <v>499</v>
      </c>
      <c r="D11" s="74">
        <v>438188</v>
      </c>
    </row>
    <row r="12" spans="2:6" x14ac:dyDescent="0.3">
      <c r="B12" s="73">
        <v>2012</v>
      </c>
      <c r="C12" s="73" t="s">
        <v>500</v>
      </c>
      <c r="D12" s="74">
        <v>807462</v>
      </c>
    </row>
    <row r="13" spans="2:6" x14ac:dyDescent="0.3">
      <c r="B13" s="73">
        <v>2012</v>
      </c>
      <c r="C13" s="73" t="s">
        <v>501</v>
      </c>
      <c r="D13" s="74">
        <v>763740</v>
      </c>
    </row>
    <row r="14" spans="2:6" x14ac:dyDescent="0.3">
      <c r="B14" s="73">
        <v>2012</v>
      </c>
      <c r="C14" s="73" t="s">
        <v>502</v>
      </c>
      <c r="D14" s="74">
        <v>200163</v>
      </c>
    </row>
    <row r="15" spans="2:6" x14ac:dyDescent="0.3">
      <c r="B15" s="73">
        <v>2013</v>
      </c>
      <c r="C15" s="73" t="s">
        <v>499</v>
      </c>
      <c r="D15" s="74">
        <v>454413</v>
      </c>
    </row>
    <row r="16" spans="2:6" x14ac:dyDescent="0.3">
      <c r="B16" s="73">
        <v>2013</v>
      </c>
      <c r="C16" s="73" t="s">
        <v>500</v>
      </c>
      <c r="D16" s="74">
        <v>203040</v>
      </c>
    </row>
    <row r="17" spans="2:4" x14ac:dyDescent="0.3">
      <c r="B17" s="73">
        <v>2013</v>
      </c>
      <c r="C17" s="73" t="s">
        <v>501</v>
      </c>
      <c r="D17" s="74">
        <v>412449</v>
      </c>
    </row>
    <row r="18" spans="2:4" x14ac:dyDescent="0.3">
      <c r="B18" s="73">
        <v>2013</v>
      </c>
      <c r="C18" s="73" t="s">
        <v>502</v>
      </c>
      <c r="D18" s="74">
        <v>569492</v>
      </c>
    </row>
    <row r="19" spans="2:4" x14ac:dyDescent="0.3">
      <c r="B19" s="73">
        <v>2014</v>
      </c>
      <c r="C19" s="73" t="s">
        <v>499</v>
      </c>
      <c r="D19" s="74">
        <v>852240</v>
      </c>
    </row>
    <row r="20" spans="2:4" x14ac:dyDescent="0.3">
      <c r="B20" s="73">
        <v>2014</v>
      </c>
      <c r="C20" s="73" t="s">
        <v>500</v>
      </c>
      <c r="D20" s="74">
        <v>270763</v>
      </c>
    </row>
    <row r="21" spans="2:4" x14ac:dyDescent="0.3">
      <c r="B21" s="73">
        <v>2014</v>
      </c>
      <c r="C21" s="73" t="s">
        <v>501</v>
      </c>
      <c r="D21" s="74">
        <v>357400</v>
      </c>
    </row>
    <row r="22" spans="2:4" x14ac:dyDescent="0.3">
      <c r="B22" s="73">
        <v>2014</v>
      </c>
      <c r="C22" s="73" t="s">
        <v>502</v>
      </c>
      <c r="D22" s="74">
        <v>555718</v>
      </c>
    </row>
    <row r="23" spans="2:4" x14ac:dyDescent="0.3">
      <c r="B23" s="73">
        <v>2015</v>
      </c>
      <c r="C23" s="73" t="s">
        <v>499</v>
      </c>
      <c r="D23" s="74">
        <v>363749</v>
      </c>
    </row>
    <row r="24" spans="2:4" x14ac:dyDescent="0.3">
      <c r="B24" s="73">
        <v>2015</v>
      </c>
      <c r="C24" s="73" t="s">
        <v>500</v>
      </c>
      <c r="D24" s="74">
        <v>348785</v>
      </c>
    </row>
    <row r="25" spans="2:4" x14ac:dyDescent="0.3">
      <c r="B25" s="73">
        <v>2015</v>
      </c>
      <c r="C25" s="73" t="s">
        <v>501</v>
      </c>
      <c r="D25" s="74">
        <v>257532</v>
      </c>
    </row>
    <row r="26" spans="2:4" x14ac:dyDescent="0.3">
      <c r="B26" s="73">
        <v>2015</v>
      </c>
      <c r="C26" s="73" t="s">
        <v>502</v>
      </c>
      <c r="D26" s="74">
        <v>553085</v>
      </c>
    </row>
    <row r="27" spans="2:4" x14ac:dyDescent="0.3">
      <c r="B27" s="73">
        <v>2016</v>
      </c>
      <c r="C27" s="73" t="s">
        <v>499</v>
      </c>
      <c r="D27" s="74">
        <v>885464</v>
      </c>
    </row>
    <row r="28" spans="2:4" x14ac:dyDescent="0.3">
      <c r="B28" s="73">
        <v>2016</v>
      </c>
      <c r="C28" s="73" t="s">
        <v>500</v>
      </c>
      <c r="D28" s="74">
        <v>635052</v>
      </c>
    </row>
    <row r="29" spans="2:4" x14ac:dyDescent="0.3">
      <c r="B29" s="73">
        <v>2016</v>
      </c>
      <c r="C29" s="73" t="s">
        <v>501</v>
      </c>
      <c r="D29" s="74">
        <v>677431</v>
      </c>
    </row>
    <row r="30" spans="2:4" x14ac:dyDescent="0.3">
      <c r="B30" s="73">
        <v>2016</v>
      </c>
      <c r="C30" s="73" t="s">
        <v>502</v>
      </c>
      <c r="D30" s="74">
        <v>715345</v>
      </c>
    </row>
  </sheetData>
  <pageMargins left="0.511811024" right="0.511811024" top="0.78740157499999996" bottom="0.78740157499999996" header="0.31496062000000002" footer="0.31496062000000002"/>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7FB3-C12C-4E9D-9B3F-5847892B94F6}">
  <sheetPr>
    <pageSetUpPr autoPageBreaks="0"/>
  </sheetPr>
  <dimension ref="A1:J29"/>
  <sheetViews>
    <sheetView showGridLines="0" zoomScale="120" zoomScaleNormal="120" zoomScaleSheetLayoutView="100" zoomScalePageLayoutView="115" workbookViewId="0">
      <selection activeCell="E25" sqref="E25"/>
    </sheetView>
  </sheetViews>
  <sheetFormatPr defaultColWidth="19.85546875" defaultRowHeight="16.5" x14ac:dyDescent="0.3"/>
  <cols>
    <col min="1" max="1" width="16.5703125" style="78" customWidth="1"/>
    <col min="2" max="2" width="18.7109375" style="81" customWidth="1"/>
    <col min="3" max="3" width="13.42578125" style="57" customWidth="1"/>
    <col min="4" max="4" width="13.42578125" style="79" customWidth="1"/>
    <col min="5" max="7" width="13.42578125" style="57" customWidth="1"/>
    <col min="8" max="8" width="13.42578125" style="80" customWidth="1"/>
    <col min="9" max="10" width="13.42578125" style="57" customWidth="1"/>
    <col min="11" max="11" width="14.5703125" style="78" customWidth="1"/>
    <col min="12" max="12" width="2.42578125" style="78" customWidth="1"/>
    <col min="13" max="16384" width="19.85546875" style="78"/>
  </cols>
  <sheetData>
    <row r="1" spans="1:10" s="76" customFormat="1" x14ac:dyDescent="0.25">
      <c r="A1" s="85" t="s">
        <v>0</v>
      </c>
      <c r="B1" s="85" t="s">
        <v>519</v>
      </c>
      <c r="C1" s="86" t="s">
        <v>521</v>
      </c>
      <c r="D1" s="86" t="s">
        <v>522</v>
      </c>
      <c r="E1" s="86" t="s">
        <v>523</v>
      </c>
      <c r="F1" s="86" t="s">
        <v>524</v>
      </c>
      <c r="G1" s="86" t="s">
        <v>525</v>
      </c>
      <c r="H1" s="86" t="s">
        <v>526</v>
      </c>
      <c r="I1" s="86" t="s">
        <v>527</v>
      </c>
      <c r="J1" s="86" t="s">
        <v>528</v>
      </c>
    </row>
    <row r="2" spans="1:10" x14ac:dyDescent="0.3">
      <c r="A2" s="82" t="s">
        <v>504</v>
      </c>
      <c r="B2" s="83" t="s">
        <v>520</v>
      </c>
      <c r="C2" s="84">
        <v>1960</v>
      </c>
      <c r="D2" s="84">
        <v>1955</v>
      </c>
      <c r="E2" s="84">
        <v>1546</v>
      </c>
      <c r="F2" s="84">
        <v>2929</v>
      </c>
      <c r="G2" s="84">
        <v>2054</v>
      </c>
      <c r="H2" s="84">
        <v>2357</v>
      </c>
      <c r="I2" s="84">
        <v>2502</v>
      </c>
      <c r="J2" s="84">
        <v>2191</v>
      </c>
    </row>
    <row r="3" spans="1:10" x14ac:dyDescent="0.3">
      <c r="A3" s="82" t="s">
        <v>505</v>
      </c>
      <c r="B3" s="83" t="s">
        <v>520</v>
      </c>
      <c r="C3" s="84">
        <v>1694</v>
      </c>
      <c r="D3" s="84">
        <v>2573</v>
      </c>
      <c r="E3" s="84">
        <v>2375</v>
      </c>
      <c r="F3" s="84">
        <v>2681</v>
      </c>
      <c r="G3" s="84">
        <v>2180</v>
      </c>
      <c r="H3" s="84">
        <v>1569</v>
      </c>
      <c r="I3" s="84">
        <v>2554</v>
      </c>
      <c r="J3" s="84">
        <v>1844</v>
      </c>
    </row>
    <row r="4" spans="1:10" x14ac:dyDescent="0.3">
      <c r="A4" s="82" t="s">
        <v>506</v>
      </c>
      <c r="B4" s="83" t="s">
        <v>520</v>
      </c>
      <c r="C4" s="84">
        <v>1620</v>
      </c>
      <c r="D4" s="84">
        <v>2429</v>
      </c>
      <c r="E4" s="84">
        <v>2998</v>
      </c>
      <c r="F4" s="84">
        <v>2471</v>
      </c>
      <c r="G4" s="84">
        <v>2672</v>
      </c>
      <c r="H4" s="84">
        <v>1874</v>
      </c>
      <c r="I4" s="84">
        <v>2327</v>
      </c>
      <c r="J4" s="84">
        <v>2634</v>
      </c>
    </row>
    <row r="5" spans="1:10" x14ac:dyDescent="0.3">
      <c r="A5" s="82" t="s">
        <v>507</v>
      </c>
      <c r="B5" s="83" t="s">
        <v>520</v>
      </c>
      <c r="C5" s="84">
        <v>2516</v>
      </c>
      <c r="D5" s="84">
        <v>1685</v>
      </c>
      <c r="E5" s="84">
        <v>1870</v>
      </c>
      <c r="F5" s="84">
        <v>1834</v>
      </c>
      <c r="G5" s="84">
        <v>2191</v>
      </c>
      <c r="H5" s="84">
        <v>2861</v>
      </c>
      <c r="I5" s="84">
        <v>2057</v>
      </c>
      <c r="J5" s="84">
        <v>2744</v>
      </c>
    </row>
    <row r="6" spans="1:10" x14ac:dyDescent="0.3">
      <c r="A6" s="82" t="s">
        <v>508</v>
      </c>
      <c r="B6" s="83" t="s">
        <v>520</v>
      </c>
      <c r="C6" s="84">
        <v>1681</v>
      </c>
      <c r="D6" s="84">
        <v>2264</v>
      </c>
      <c r="E6" s="84">
        <v>2642</v>
      </c>
      <c r="F6" s="84">
        <v>2512</v>
      </c>
      <c r="G6" s="84">
        <v>2513</v>
      </c>
      <c r="H6" s="84">
        <v>2113</v>
      </c>
      <c r="I6" s="84">
        <v>2326</v>
      </c>
      <c r="J6" s="84">
        <v>2868</v>
      </c>
    </row>
    <row r="7" spans="1:10" x14ac:dyDescent="0.3">
      <c r="A7" s="82" t="s">
        <v>509</v>
      </c>
      <c r="B7" s="83" t="s">
        <v>520</v>
      </c>
      <c r="C7" s="84">
        <v>1820</v>
      </c>
      <c r="D7" s="84">
        <v>1712</v>
      </c>
      <c r="E7" s="84">
        <v>2218</v>
      </c>
      <c r="F7" s="84">
        <v>2736</v>
      </c>
      <c r="G7" s="84">
        <v>1836</v>
      </c>
      <c r="H7" s="84">
        <v>2666</v>
      </c>
      <c r="I7" s="84">
        <v>1201</v>
      </c>
      <c r="J7" s="84">
        <v>1738</v>
      </c>
    </row>
    <row r="8" spans="1:10" x14ac:dyDescent="0.3">
      <c r="A8" s="82" t="s">
        <v>510</v>
      </c>
      <c r="B8" s="83" t="s">
        <v>520</v>
      </c>
      <c r="C8" s="84">
        <v>2808</v>
      </c>
      <c r="D8" s="84">
        <v>2715</v>
      </c>
      <c r="E8" s="84">
        <v>1510</v>
      </c>
      <c r="F8" s="84">
        <v>1995</v>
      </c>
      <c r="G8" s="84">
        <v>1545</v>
      </c>
      <c r="H8" s="84">
        <v>2802</v>
      </c>
      <c r="I8" s="84">
        <v>1672</v>
      </c>
      <c r="J8" s="84">
        <v>2984</v>
      </c>
    </row>
    <row r="9" spans="1:10" x14ac:dyDescent="0.3">
      <c r="A9" s="82" t="s">
        <v>511</v>
      </c>
      <c r="B9" s="83" t="s">
        <v>520</v>
      </c>
      <c r="C9" s="84">
        <v>1959</v>
      </c>
      <c r="D9" s="84">
        <v>1571</v>
      </c>
      <c r="E9" s="84">
        <v>2073</v>
      </c>
      <c r="F9" s="84">
        <v>2984</v>
      </c>
      <c r="G9" s="84">
        <v>1694</v>
      </c>
      <c r="H9" s="84">
        <v>2494</v>
      </c>
      <c r="I9" s="84">
        <v>2667</v>
      </c>
      <c r="J9" s="84">
        <v>1863</v>
      </c>
    </row>
    <row r="10" spans="1:10" x14ac:dyDescent="0.3">
      <c r="A10" s="82" t="s">
        <v>512</v>
      </c>
      <c r="B10" s="83" t="s">
        <v>520</v>
      </c>
      <c r="C10" s="84">
        <v>2317</v>
      </c>
      <c r="D10" s="84">
        <v>2728</v>
      </c>
      <c r="E10" s="84">
        <v>2074</v>
      </c>
      <c r="F10" s="84">
        <v>2211</v>
      </c>
      <c r="G10" s="84">
        <v>1596</v>
      </c>
      <c r="H10" s="84">
        <v>1693</v>
      </c>
      <c r="I10" s="84">
        <v>1557</v>
      </c>
      <c r="J10" s="84">
        <v>1534</v>
      </c>
    </row>
    <row r="11" spans="1:10" x14ac:dyDescent="0.3">
      <c r="A11" s="82" t="s">
        <v>513</v>
      </c>
      <c r="B11" s="83" t="s">
        <v>520</v>
      </c>
      <c r="C11" s="84">
        <v>2884</v>
      </c>
      <c r="D11" s="84">
        <v>2653</v>
      </c>
      <c r="E11" s="84">
        <v>2610</v>
      </c>
      <c r="F11" s="84">
        <v>1519</v>
      </c>
      <c r="G11" s="84">
        <v>1516</v>
      </c>
      <c r="H11" s="84">
        <v>2179</v>
      </c>
      <c r="I11" s="84">
        <v>2796</v>
      </c>
      <c r="J11" s="84">
        <v>2840</v>
      </c>
    </row>
    <row r="12" spans="1:10" x14ac:dyDescent="0.3">
      <c r="A12" s="82" t="s">
        <v>514</v>
      </c>
      <c r="B12" s="83" t="s">
        <v>520</v>
      </c>
      <c r="C12" s="84">
        <v>2720</v>
      </c>
      <c r="D12" s="84">
        <v>1755</v>
      </c>
      <c r="E12" s="84">
        <v>2942</v>
      </c>
      <c r="F12" s="84">
        <v>2533</v>
      </c>
      <c r="G12" s="84">
        <v>2884</v>
      </c>
      <c r="H12" s="84">
        <v>2846</v>
      </c>
      <c r="I12" s="84">
        <v>2741</v>
      </c>
      <c r="J12" s="84">
        <v>1688</v>
      </c>
    </row>
    <row r="13" spans="1:10" x14ac:dyDescent="0.3">
      <c r="A13" s="82" t="s">
        <v>515</v>
      </c>
      <c r="B13" s="83" t="s">
        <v>520</v>
      </c>
      <c r="C13" s="84">
        <v>2793</v>
      </c>
      <c r="D13" s="84">
        <v>1998</v>
      </c>
      <c r="E13" s="84">
        <v>2440</v>
      </c>
      <c r="F13" s="84">
        <v>2749</v>
      </c>
      <c r="G13" s="84">
        <v>2627</v>
      </c>
      <c r="H13" s="84">
        <v>1573</v>
      </c>
      <c r="I13" s="84">
        <v>2056</v>
      </c>
      <c r="J13" s="84">
        <v>2507</v>
      </c>
    </row>
    <row r="14" spans="1:10" x14ac:dyDescent="0.3">
      <c r="A14" s="82" t="s">
        <v>516</v>
      </c>
      <c r="B14" s="83" t="s">
        <v>520</v>
      </c>
      <c r="C14" s="84">
        <v>2245</v>
      </c>
      <c r="D14" s="84">
        <v>2979</v>
      </c>
      <c r="E14" s="84">
        <v>2720</v>
      </c>
      <c r="F14" s="84">
        <v>2974</v>
      </c>
      <c r="G14" s="84">
        <v>2513</v>
      </c>
      <c r="H14" s="84">
        <v>1888</v>
      </c>
      <c r="I14" s="84">
        <v>2975</v>
      </c>
      <c r="J14" s="84">
        <v>2621</v>
      </c>
    </row>
    <row r="15" spans="1:10" x14ac:dyDescent="0.3">
      <c r="A15" s="82" t="s">
        <v>517</v>
      </c>
      <c r="B15" s="83" t="s">
        <v>520</v>
      </c>
      <c r="C15" s="84">
        <v>2513</v>
      </c>
      <c r="D15" s="84">
        <v>1927</v>
      </c>
      <c r="E15" s="84">
        <v>2059</v>
      </c>
      <c r="F15" s="84">
        <v>1736</v>
      </c>
      <c r="G15" s="84">
        <v>2006</v>
      </c>
      <c r="H15" s="84">
        <v>2450</v>
      </c>
      <c r="I15" s="84">
        <v>2998</v>
      </c>
      <c r="J15" s="84">
        <v>1758</v>
      </c>
    </row>
    <row r="16" spans="1:10" x14ac:dyDescent="0.3">
      <c r="A16" s="82" t="s">
        <v>518</v>
      </c>
      <c r="B16" s="83" t="s">
        <v>520</v>
      </c>
      <c r="C16" s="84">
        <v>2295</v>
      </c>
      <c r="D16" s="84">
        <v>1873</v>
      </c>
      <c r="E16" s="84">
        <v>1962</v>
      </c>
      <c r="F16" s="84">
        <v>2226</v>
      </c>
      <c r="G16" s="84">
        <v>2358</v>
      </c>
      <c r="H16" s="84">
        <v>1608</v>
      </c>
      <c r="I16" s="84">
        <v>2766</v>
      </c>
      <c r="J16" s="84">
        <v>2363</v>
      </c>
    </row>
    <row r="17" spans="1:10" x14ac:dyDescent="0.3">
      <c r="A17" s="87"/>
      <c r="B17" s="88"/>
      <c r="C17" s="89">
        <f>SUBTOTAL(101,Tabela6[Ano 2010])</f>
        <v>2255</v>
      </c>
      <c r="D17" s="89">
        <f>SUBTOTAL(101,Tabela6[Ano 2011])</f>
        <v>2187.8000000000002</v>
      </c>
      <c r="E17" s="89">
        <f>SUBTOTAL(101,Tabela6[Ano 2012])</f>
        <v>2269.2666666666669</v>
      </c>
      <c r="F17" s="89">
        <f>SUBTOTAL(101,Tabela6[Ano 2013])</f>
        <v>2406</v>
      </c>
      <c r="G17" s="89">
        <f>SUBTOTAL(101,Tabela6[Ano 2014])</f>
        <v>2145.6666666666665</v>
      </c>
      <c r="H17" s="89">
        <f>SUBTOTAL(101,Tabela6[Ano 2015])</f>
        <v>2198.1999999999998</v>
      </c>
      <c r="I17" s="89">
        <f>SUBTOTAL(101,Tabela6[Ano 2016])</f>
        <v>2346.3333333333335</v>
      </c>
      <c r="J17" s="89">
        <f>SUBTOTAL(101,Tabela6[Ano 2017])</f>
        <v>2278.4666666666667</v>
      </c>
    </row>
    <row r="18" spans="1:10" x14ac:dyDescent="0.3">
      <c r="B18" s="77"/>
    </row>
    <row r="19" spans="1:10" x14ac:dyDescent="0.3">
      <c r="B19" s="77"/>
    </row>
    <row r="20" spans="1:10" x14ac:dyDescent="0.3">
      <c r="B20" s="77"/>
    </row>
    <row r="21" spans="1:10" x14ac:dyDescent="0.3">
      <c r="B21" s="77"/>
    </row>
    <row r="22" spans="1:10" x14ac:dyDescent="0.3">
      <c r="B22" s="77"/>
    </row>
    <row r="23" spans="1:10" x14ac:dyDescent="0.3">
      <c r="B23" s="77"/>
    </row>
    <row r="24" spans="1:10" x14ac:dyDescent="0.3">
      <c r="B24" s="77"/>
    </row>
    <row r="25" spans="1:10" x14ac:dyDescent="0.3">
      <c r="B25" s="77"/>
    </row>
    <row r="26" spans="1:10" x14ac:dyDescent="0.3">
      <c r="B26" s="77"/>
    </row>
    <row r="27" spans="1:10" x14ac:dyDescent="0.3">
      <c r="B27" s="77"/>
    </row>
    <row r="28" spans="1:10" x14ac:dyDescent="0.3">
      <c r="B28" s="77"/>
    </row>
    <row r="29" spans="1:10" x14ac:dyDescent="0.3">
      <c r="B29" s="77"/>
    </row>
  </sheetData>
  <conditionalFormatting sqref="C2:J17">
    <cfRule type="iconSet" priority="1">
      <iconSet iconSet="3Arrows">
        <cfvo type="percent" val="0"/>
        <cfvo type="percent" val="33"/>
        <cfvo type="percent" val="67"/>
      </iconSet>
    </cfRule>
  </conditionalFormatting>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legacyDrawingHF r:id="rId2"/>
  <tableParts count="1">
    <tablePart r:id="rId3"/>
  </tableParts>
  <extLst>
    <ext xmlns:x14="http://schemas.microsoft.com/office/spreadsheetml/2009/9/main" uri="{05C60535-1F16-4fd2-B633-F4F36F0B64E0}">
      <x14:sparklineGroups xmlns:xm="http://schemas.microsoft.com/office/excel/2006/main">
        <x14:sparklineGroup displayEmptyCellsAs="span" xr2:uid="{835C31E0-EEBC-4D01-8A3B-8BA607065791}">
          <x14:colorSeries rgb="FF376092"/>
          <x14:colorNegative rgb="FFD00000"/>
          <x14:colorAxis rgb="FF000000"/>
          <x14:colorMarkers rgb="FFD00000"/>
          <x14:colorFirst rgb="FFD00000"/>
          <x14:colorLast rgb="FFD00000"/>
          <x14:colorHigh rgb="FFD00000"/>
          <x14:colorLow rgb="FFD00000"/>
          <x14:sparklines>
            <x14:sparkline>
              <xm:f>'ANÁLISE RÁPIDA'!C2:J2</xm:f>
              <xm:sqref>K2</xm:sqref>
            </x14:sparkline>
            <x14:sparkline>
              <xm:f>'ANÁLISE RÁPIDA'!C3:J3</xm:f>
              <xm:sqref>K3</xm:sqref>
            </x14:sparkline>
            <x14:sparkline>
              <xm:f>'ANÁLISE RÁPIDA'!C4:J4</xm:f>
              <xm:sqref>K4</xm:sqref>
            </x14:sparkline>
            <x14:sparkline>
              <xm:f>'ANÁLISE RÁPIDA'!C5:J5</xm:f>
              <xm:sqref>K5</xm:sqref>
            </x14:sparkline>
            <x14:sparkline>
              <xm:f>'ANÁLISE RÁPIDA'!C6:J6</xm:f>
              <xm:sqref>K6</xm:sqref>
            </x14:sparkline>
            <x14:sparkline>
              <xm:f>'ANÁLISE RÁPIDA'!C7:J7</xm:f>
              <xm:sqref>K7</xm:sqref>
            </x14:sparkline>
            <x14:sparkline>
              <xm:f>'ANÁLISE RÁPIDA'!C8:J8</xm:f>
              <xm:sqref>K8</xm:sqref>
            </x14:sparkline>
            <x14:sparkline>
              <xm:f>'ANÁLISE RÁPIDA'!C9:J9</xm:f>
              <xm:sqref>K9</xm:sqref>
            </x14:sparkline>
            <x14:sparkline>
              <xm:f>'ANÁLISE RÁPIDA'!C10:J10</xm:f>
              <xm:sqref>K10</xm:sqref>
            </x14:sparkline>
            <x14:sparkline>
              <xm:f>'ANÁLISE RÁPIDA'!C11:J11</xm:f>
              <xm:sqref>K11</xm:sqref>
            </x14:sparkline>
            <x14:sparkline>
              <xm:f>'ANÁLISE RÁPIDA'!C12:J12</xm:f>
              <xm:sqref>K12</xm:sqref>
            </x14:sparkline>
            <x14:sparkline>
              <xm:f>'ANÁLISE RÁPIDA'!C13:J13</xm:f>
              <xm:sqref>K13</xm:sqref>
            </x14:sparkline>
            <x14:sparkline>
              <xm:f>'ANÁLISE RÁPIDA'!C14:J14</xm:f>
              <xm:sqref>K14</xm:sqref>
            </x14:sparkline>
            <x14:sparkline>
              <xm:f>'ANÁLISE RÁPIDA'!C15:J15</xm:f>
              <xm:sqref>K15</xm:sqref>
            </x14:sparkline>
            <x14:sparkline>
              <xm:f>'ANÁLISE RÁPIDA'!C16:J16</xm:f>
              <xm:sqref>K16</xm:sqref>
            </x14:sparkline>
            <x14:sparkline>
              <xm:f>'ANÁLISE RÁPIDA'!C17:I17</xm:f>
              <xm:sqref>K17</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E A A B Q S w M E F A A C A A g A V 3 I H S 8 a i z R O n A A A A + A A A A B I A H A B D b 2 5 m a W c v U G F j a 2 F n Z S 5 4 b W w g o h g A K K A U A A A A A A A A A A A A A A A A A A A A A A A A A A A A h Y / B C o I w H I d f R X Z 3 m 0 v I 5 O + E u i Z E Q X Q d c + l I p + h s v l u H H q l X S C i r W 8 f f x 3 f 4 f o / b H d K x r r y r 6 n r d m A Q F m C J P G d n k 2 h Q J G u z Z j 1 D K Y S f k R R T K m 2 T T x 2 O f J 6 i 0 t o 0 J c c 5 h t 8 B N V x B G a U B O 2 f Y g S 1 U L 9 J H 1 f 9 n X p r f C S I U 4 H F 8 x n O E w w u F y x T A L A y A z h k y b r 8 K m Y k y B / E D Y D J U d O s V b 6 6 / 3 Q O Y J 5 P 2 C P w F Q S w M E F A A C A A g A V 3 I H 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d y B 0 s F 0 5 q 8 M g E A A F 4 C A A A T A B w A R m 9 y b X V s Y X M v U 2 V j d G l v b j E u b S C i G A A o o B Q A A A A A A A A A A A A A A A A A A A A A A A A A A A C F k D F r w z A Q h X e D / 8 P h L j Y Y Q 6 B b y N A 6 6 V Q K x Y Y O I Y M S X 6 i I L B n p H J w a / / e e 7 K Q t J S F C I C H d f e / d c 7 g j a T Q U 0 z m b h 0 E Y u E 9 h s Y K H q B R b V A I q U R k X w Q I U U h g A r x e j C f l h 1 e 1 Q Z X l r L W r 6 M P a w N e Y Q J / 3 6 T d S 4 O P c / R p t h n f s O T Z t 0 A j B b N g a e F K F l u o d z s c K s t E K 7 v b F 1 b l R b 6 / L U o I t H u b T v z 8 A o B e J 3 I O x o G J I f 5 F I e Z S U t + F Y t o D E W l q h k L Y k l 7 K / G q m u E r l 6 l o 0 k k v i r t 4 v 8 m U / h r o W i U J P 7 J x k v J X p 5 P Z z m 0 M R f w f m 8 N Y U E n p u f u m K Q + Q e D / 2 s / F f u J x D t 0 q 5 R 2 M A y V Q I w l Y F 2 i l U P I L q 8 y z u Z h s i x u Q e h q + v 2 A G H w F c f C X X A 5 7 d S f h u e D f T D w O p b 0 j O v w F Q S w E C L Q A U A A I A C A B X c g d L x q L N E 6 c A A A D 4 A A A A E g A A A A A A A A A A A A A A A A A A A A A A Q 2 9 u Z m l n L 1 B h Y 2 t h Z 2 U u e G 1 s U E s B A i 0 A F A A C A A g A V 3 I H S w / K 6 a u k A A A A 6 Q A A A B M A A A A A A A A A A A A A A A A A 8 w A A A F t D b 2 5 0 Z W 5 0 X 1 R 5 c G V z X S 5 4 b W x Q S w E C L Q A U A A I A C A B X c g d L B d O a v D I B A A B e A g A A E w A A A A A A A A A A A A A A A A D k A Q A A R m 9 y b X V s Y X M v U 2 V j d G l v b j E u b V B L B Q Y A A A A A A w A D A M I A A A B 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C Q A A A A A A A M Y 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Z W x h J T I w Z G F k 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U m V s Y X R p b 2 5 z a G l w S W 5 m b 0 N v b n R h a W 5 l c i I g V m F s d W U 9 I n N 7 J n F 1 b 3 Q 7 Y 2 9 s d W 1 u Q 2 9 1 b n Q m c X V v d D s 6 M S w m c X V v d D t r Z X l D b 2 x 1 b W 5 O Y W 1 l c y Z x d W 9 0 O z p b X S w m c X V v d D t x d W V y e V J l b G F 0 a W 9 u c 2 h p c H M m c X V v d D s 6 W 1 0 s J n F 1 b 3 Q 7 Y 2 9 s d W 1 u S W R l b n R p d G l l c y Z x d W 9 0 O z p b J n F 1 b 3 Q 7 U 2 V j d G l v b j E v V G F i Z W x h N C 9 U a X B v I E F s d G V y Y W R v M S 5 7 V G F i Z W x h L D B 9 J n F 1 b 3 Q 7 X S w m c X V v d D t D b 2 x 1 b W 5 D b 3 V u d C Z x d W 9 0 O z o x L C Z x d W 9 0 O 0 t l e U N v b H V t b k 5 h b W V z J n F 1 b 3 Q 7 O l t d L C Z x d W 9 0 O 0 N v b H V t b k l k Z W 5 0 a X R p Z X M m c X V v d D s 6 W y Z x d W 9 0 O 1 N l Y 3 R p b 2 4 x L 1 R h Y m V s Y T Q v V G l w b y B B b H R l c m F k b z E u e 1 R h Y m V s Y S w w f S Z x d W 9 0 O 1 0 s J n F 1 b 3 Q 7 U m V s Y X R p b 2 5 z a G l w S W 5 m b y Z x d W 9 0 O z p b X X 0 i I C 8 + P E V u d H J 5 I F R 5 c G U 9 I k Z p b G x U Y X J n Z X Q i I F Z h b H V l P S J z V G F i Z W x h X 2 R h Z G 9 z I i A v P j x F b n R y e S B U e X B l P S J G a W x s U 3 R h d H V z I i B W Y W x 1 Z T 0 i c 0 N v b X B s Z X R l I i A v P j x F b n R y e S B U e X B l P S J G a W x s Q 2 9 1 b n Q i I F Z h b H V l P S J s M T I x I i A v P j x F b n R y e S B U e X B l P S J G a W x s R X J y b 3 J D b 3 V u d C I g V m F s d W U 9 I m w w I i A v P j x F b n R y e S B U e X B l P S J G a W x s Q 2 9 s d W 1 u V H l w Z X M i I F Z h b H V l P S J z Q m c 9 P S I g L z 4 8 R W 5 0 c n k g V H l w Z T 0 i R m l s b E N v b H V t b k 5 h b W V z I i B W Y W x 1 Z T 0 i c 1 s m c X V v d D t U Y W J l b G E m c X V v d D t d I i A v P j x F b n R y e S B U e X B l P S J G a W x s R X J y b 3 J D b 2 R l I i B W Y W x 1 Z T 0 i c 1 V u a 2 5 v d 2 4 i I C 8 + P E V u d H J 5 I F R 5 c G U 9 I k Z p b G x l Z E N v b X B s Z X R l U m V z d W x 0 V G 9 X b 3 J r c 2 h l Z X Q i I F Z h b H V l P S J s M S I g L z 4 8 R W 5 0 c n k g V H l w Z T 0 i Q W R k Z W R U b 0 R h d G F N b 2 R l b C I g V m F s d W U 9 I m w w I i A v P j x F b n R y e S B U e X B l P S J S Z W N v d m V y e V R h c m d l d F N o Z W V 0 I i B W Y W x 1 Z T 0 i c 1 N l c G F y Y X I g Z G F k b 3 M g Z W 0 g Y 2 9 s d W 5 h c y I g L z 4 8 R W 5 0 c n k g V H l w Z T 0 i U m V j b 3 Z l c n l U Y X J n Z X R D b 2 x 1 b W 4 i I F Z h b H V l P S J s M i I g L z 4 8 R W 5 0 c n k g V H l w Z T 0 i U m V j b 3 Z l c n l U Y X J n Z X R S b 3 c i I F Z h b H V l P S J s N y I g L z 4 8 R W 5 0 c n k g V H l w Z T 0 i T m F t Z V V w Z G F 0 Z W R B Z n R l c k Z p b G w i I F Z h b H V l P S J s M S I g L z 4 8 R W 5 0 c n k g V H l w Z T 0 i R m l s b E x h c 3 R V c G R h d G V k I i B W Y W x 1 Z T 0 i Z D I w M T c t M D g t M D d U M T c 6 M T M 6 M D M u N T Q 2 M z Y w N 1 o i I C 8 + P E V u d H J 5 I F R 5 c G U 9 I l F 1 Z X J 5 S U Q i I F Z h b H V l P S J z M j Y y N W E 5 Z G Q t M z Y 5 M S 0 0 Z D Z k L W E 3 M D A t M W E z Y W Y y Y W I x N T Y 2 I i A v P j w v U 3 R h Y m x l R W 5 0 c m l l c z 4 8 L 0 l 0 Z W 0 + P E l 0 Z W 0 + P E l 0 Z W 1 M b 2 N h d G l v b j 4 8 S X R l b V R 5 c G U + R m 9 y b X V s Y T w v S X R l b V R 5 c G U + P E l 0 Z W 1 Q Y X R o P l N l Y 3 R p b 2 4 x L 1 R h Y m V s Y S U y M G R h Z G 9 z L 0 Z v b n R l P C 9 J d G V t U G F 0 a D 4 8 L 0 l 0 Z W 1 M b 2 N h d G l v b j 4 8 U 3 R h Y m x l R W 5 0 c m l l c y A v P j w v S X R l b T 4 8 S X R l b T 4 8 S X R l b U x v Y 2 F 0 a W 9 u P j x J d G V t V H l w Z T 5 G b 3 J t d W x h P C 9 J d G V t V H l w Z T 4 8 S X R l b V B h d G g + U 2 V j d G l v b j E v V G F i Z W x h J T I w Z G F k b 3 M v V G l w b y U y M E F s d G V y Y W R v P C 9 J d G V t U G F 0 a D 4 8 L 0 l 0 Z W 1 M b 2 N h d G l v b j 4 8 U 3 R h Y m x l R W 5 0 c m l l c y A v P j w v S X R l b T 4 8 S X R l b T 4 8 S X R l b U x v Y 2 F 0 a W 9 u P j x J d G V t V H l w Z T 5 G b 3 J t d W x h P C 9 J d G V t V H l w Z T 4 8 S X R l b V B h d G g + U 2 V j d G l v b j E v V G F i Z W x h J T I w Z G F k b 3 M v R G l 2 a W R p c i U y M E N v b H V u Y S U y M H B v c i U y M E R l b G l t a X R h Z G 9 y P C 9 J d G V t U G F 0 a D 4 8 L 0 l 0 Z W 1 M b 2 N h d G l v b j 4 8 U 3 R h Y m x l R W 5 0 c m l l c y A v P j w v S X R l b T 4 8 S X R l b T 4 8 S X R l b U x v Y 2 F 0 a W 9 u P j x J d G V t V H l w Z T 5 G b 3 J t d W x h P C 9 J d G V t V H l w Z T 4 8 S X R l b V B h d G g + U 2 V j d G l v b j E v V G F i Z W x h J T I w Z G F k b 3 M v V G l w b y U y M E F s d G V y Y W R v M T w v S X R l b V B h d G g + P C 9 J d G V t T G 9 j Y X R p b 2 4 + P F N 0 Y W J s Z U V u d H J p Z X M g L z 4 8 L 0 l 0 Z W 0 + P C 9 J d G V t c z 4 8 L 0 x v Y 2 F s U G F j a 2 F n Z U 1 l d G F k Y X R h R m l s Z T 4 W A A A A U E s F B g A A A A A A A A A A A A A A A A A A A A A A A C Y B A A A B A A A A 0 I y d 3 w E V 0 R G M e g D A T 8 K X 6 w E A A A D h U g p z m 2 A W Q r r j 7 N m t G G J N A A A A A A I A A A A A A B B m A A A A A Q A A I A A A A K 7 V V H Z L X e A 4 F q x E P e W X Y r n 1 O 9 P R u M l e P 5 z + q 8 o U T 9 1 P A A A A A A 6 A A A A A A g A A I A A A A H I x E J 5 R D T P M P P W Z u G k A A s S v p X C k h Q R y 5 7 H l s h i w 4 r q b U A A A A J i / l l w Z I 4 8 H A 7 V e d y e B K I o t 5 R G K 2 C f C j G i b h D o W 1 + f 8 I f 2 u r s l 8 M M v o 1 e R f V p 1 M H N f + Y R 1 G 4 w b Q l m b L Z B o a t O W H h Z Y C X u k x 2 e I m j I k K R S Q K Q A A A A L 4 X I 0 2 5 L P q A Z H a F T f G G b 4 z O a c p U x z R f g I R E j o u E O Y d B e 9 u 9 F 4 s 4 j G W R R 5 p m r 1 M o T n A W A W s M V f 5 5 H c G 3 j H z y x J 4 = < / D a t a M a s h u p > 
</file>

<file path=customXml/itemProps1.xml><?xml version="1.0" encoding="utf-8"?>
<ds:datastoreItem xmlns:ds="http://schemas.openxmlformats.org/officeDocument/2006/customXml" ds:itemID="{D9365761-9A0A-4C12-BACA-188FD2B1D8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CONT.SE - SOMASE</vt:lpstr>
      <vt:lpstr>CONT.SES</vt:lpstr>
      <vt:lpstr>CONT.SES RESULTADO</vt:lpstr>
      <vt:lpstr>Separar dados em linhas 1</vt:lpstr>
      <vt:lpstr>Separar dados em linhas 2</vt:lpstr>
      <vt:lpstr>MÁXIMO SES E MÍNIMO SES</vt:lpstr>
      <vt:lpstr>SUBTOTAIS</vt:lpstr>
      <vt:lpstr>ANÁLISE RÁPIDA</vt:lpstr>
      <vt:lpstr>'MÁXIMO SES E MÍNIMO SES'!Area_de_extracao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Edson</dc:creator>
  <cp:lastModifiedBy>Anthony Samuel Sobral De Freitas</cp:lastModifiedBy>
  <dcterms:created xsi:type="dcterms:W3CDTF">2017-02-09T19:46:07Z</dcterms:created>
  <dcterms:modified xsi:type="dcterms:W3CDTF">2024-04-17T00:35:16Z</dcterms:modified>
</cp:coreProperties>
</file>