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ownloads/"/>
    </mc:Choice>
  </mc:AlternateContent>
  <xr:revisionPtr revIDLastSave="0" documentId="13_ncr:1_{54CA5E80-0A4E-814D-AC20-92CBE175E081}" xr6:coauthVersionLast="47" xr6:coauthVersionMax="47" xr10:uidLastSave="{00000000-0000-0000-0000-000000000000}"/>
  <bookViews>
    <workbookView xWindow="100" yWindow="460" windowWidth="28580" windowHeight="16580" activeTab="3" xr2:uid="{F709D6EC-9781-194F-92A9-3A8FA05D336F}"/>
  </bookViews>
  <sheets>
    <sheet name="Metadata" sheetId="1" r:id="rId1"/>
    <sheet name="FCM_Data" sheetId="2" r:id="rId2"/>
    <sheet name="DAPI_Data" sheetId="3" r:id="rId3"/>
    <sheet name="TOC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4" l="1"/>
  <c r="U6" i="3"/>
  <c r="U9" i="3"/>
  <c r="U12" i="3"/>
  <c r="U3" i="3"/>
  <c r="J14" i="4"/>
  <c r="J10" i="4"/>
  <c r="J6" i="4"/>
  <c r="I14" i="4"/>
  <c r="I10" i="4"/>
  <c r="I6" i="4"/>
  <c r="I2" i="4"/>
  <c r="H10" i="4"/>
  <c r="H14" i="4"/>
  <c r="H6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" i="4"/>
  <c r="S3" i="3"/>
  <c r="S4" i="3"/>
  <c r="S5" i="3"/>
  <c r="S6" i="3"/>
  <c r="S7" i="3"/>
  <c r="S8" i="3"/>
  <c r="S9" i="3"/>
  <c r="S10" i="3"/>
  <c r="S11" i="3"/>
  <c r="S12" i="3"/>
  <c r="S13" i="3"/>
  <c r="S2" i="3"/>
  <c r="C3" i="3"/>
  <c r="Q3" i="3" s="1"/>
  <c r="C4" i="3"/>
  <c r="Q4" i="3" s="1"/>
  <c r="C5" i="3"/>
  <c r="Q5" i="3" s="1"/>
  <c r="C6" i="3"/>
  <c r="Q6" i="3" s="1"/>
  <c r="C7" i="3"/>
  <c r="Q7" i="3" s="1"/>
  <c r="C8" i="3"/>
  <c r="Q8" i="3" s="1"/>
  <c r="C9" i="3"/>
  <c r="Q9" i="3" s="1"/>
  <c r="C10" i="3"/>
  <c r="Q10" i="3" s="1"/>
  <c r="C11" i="3"/>
  <c r="Q11" i="3" s="1"/>
  <c r="C12" i="3"/>
  <c r="Q12" i="3" s="1"/>
  <c r="C13" i="3"/>
  <c r="Q13" i="3" s="1"/>
  <c r="C2" i="3"/>
  <c r="Q2" i="3" s="1"/>
  <c r="P6" i="3"/>
  <c r="R6" i="3" s="1"/>
  <c r="P9" i="3"/>
  <c r="R9" i="3" s="1"/>
  <c r="P12" i="3"/>
  <c r="R12" i="3" s="1"/>
  <c r="P3" i="3"/>
  <c r="R3" i="3" s="1"/>
  <c r="N12" i="3"/>
  <c r="O12" i="3" s="1"/>
  <c r="N9" i="3"/>
  <c r="O9" i="3" s="1"/>
  <c r="N6" i="3"/>
  <c r="O6" i="3" s="1"/>
  <c r="N3" i="3"/>
  <c r="O3" i="3" s="1"/>
  <c r="T9" i="3" l="1"/>
  <c r="T8" i="3"/>
  <c r="T7" i="3"/>
  <c r="T2" i="3"/>
  <c r="T6" i="3"/>
  <c r="T13" i="3"/>
  <c r="T5" i="3"/>
  <c r="T12" i="3"/>
  <c r="T3" i="3"/>
  <c r="T4" i="3"/>
  <c r="T11" i="3"/>
  <c r="T10" i="3"/>
</calcChain>
</file>

<file path=xl/sharedStrings.xml><?xml version="1.0" encoding="utf-8"?>
<sst xmlns="http://schemas.openxmlformats.org/spreadsheetml/2006/main" count="588" uniqueCount="70">
  <si>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</si>
  <si>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</si>
  <si>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</si>
  <si>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</si>
  <si>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</si>
  <si>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</si>
  <si>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</si>
  <si>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</si>
  <si>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</si>
  <si>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</si>
  <si>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</si>
  <si>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</si>
  <si>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</si>
  <si>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</si>
  <si>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</si>
  <si>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</si>
  <si>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</si>
  <si>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</si>
  <si>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</si>
  <si>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</si>
  <si>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</si>
  <si>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</si>
  <si>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</si>
  <si>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</si>
  <si>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</si>
  <si>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</si>
  <si>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</si>
  <si>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</si>
  <si>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</si>
  <si>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</si>
  <si>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</si>
  <si>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</si>
  <si>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</si>
  <si>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</si>
  <si>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</si>
  <si>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</si>
  <si>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</si>
  <si>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</si>
  <si>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</si>
  <si>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</si>
  <si>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</si>
  <si>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</si>
  <si>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</si>
  <si>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</si>
  <si>
    <t>Cells_mL</t>
  </si>
  <si>
    <t>Cells_mL_Stdev</t>
  </si>
  <si>
    <t>Mean_Biovolume_um3_cell</t>
  </si>
  <si>
    <t>Biovolume_Stdev_um3_cell</t>
  </si>
  <si>
    <t>Kelp_Exudate_Nitrate_Phosphate</t>
  </si>
  <si>
    <t>Mean_uMC</t>
  </si>
  <si>
    <t>Stdev_uMC</t>
  </si>
  <si>
    <t>ln_cells_exp_start</t>
  </si>
  <si>
    <t>ln_cells_exp_end</t>
  </si>
  <si>
    <t>mew</t>
  </si>
  <si>
    <t>doubling</t>
  </si>
  <si>
    <t>delta_cells_exp</t>
  </si>
  <si>
    <t>days_exp_phase_start</t>
  </si>
  <si>
    <t>days_exp_phase_end</t>
  </si>
  <si>
    <t>cells_exp_phase_end</t>
  </si>
  <si>
    <t>cells_exp_phase_start</t>
  </si>
  <si>
    <t>bac_carbon_uM</t>
  </si>
  <si>
    <t>delta_bac_carbon_uM</t>
  </si>
  <si>
    <t>DOC_uMC</t>
  </si>
  <si>
    <t>BGE</t>
  </si>
  <si>
    <t>Bioav_DOC_%</t>
  </si>
  <si>
    <t>Delta_DOC_uMC</t>
  </si>
  <si>
    <t>bac_carbon_uM_biovolume</t>
  </si>
  <si>
    <t>delta_bac_carbon_uM_biovolume</t>
  </si>
  <si>
    <t>cells_L</t>
  </si>
  <si>
    <t>CCF_biovolume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</si>
</sst>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topLeftCell="C1" workbookViewId="0">
      <selection activeCell="G62" sqref="G62"/>
    </sheetView>
  </sheetViews>
  <sheetFormatPr baseColWidth="10" defaultRowHeight="16" x14ac:dyDescent="0.2"/>
  <cols>
    <col min="7" max="7" width="42.33203125" customWidth="1"/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682-43E0-9749-8711-A66C7C8B7855}">
  <dimension ref="A1:U13"/>
  <sheetViews>
    <sheetView topLeftCell="L1" zoomScale="99" workbookViewId="0">
      <selection activeCell="U12" sqref="U12"/>
    </sheetView>
  </sheetViews>
  <sheetFormatPr baseColWidth="10" defaultRowHeight="16" x14ac:dyDescent="0.2"/>
  <cols>
    <col min="1" max="1" width="32.33203125" customWidth="1"/>
    <col min="5" max="5" width="20.1640625" customWidth="1"/>
    <col min="6" max="6" width="30.33203125" customWidth="1"/>
    <col min="7" max="7" width="26.6640625" customWidth="1"/>
    <col min="8" max="8" width="23" customWidth="1"/>
    <col min="9" max="10" width="20.5" customWidth="1"/>
    <col min="11" max="11" width="20.6640625" customWidth="1"/>
    <col min="12" max="12" width="20.33203125" customWidth="1"/>
    <col min="13" max="13" width="17.5" customWidth="1"/>
    <col min="16" max="16" width="14.83203125" customWidth="1"/>
    <col min="17" max="17" width="20.83203125" customWidth="1"/>
    <col min="18" max="18" width="19.33203125" customWidth="1"/>
    <col min="19" max="20" width="25.1640625" customWidth="1"/>
    <col min="21" max="21" width="28.83203125" customWidth="1"/>
  </cols>
  <sheetData>
    <row r="1" spans="1:21" x14ac:dyDescent="0.2">
      <c r="A1" t="s">
        <v>10</v>
      </c>
      <c r="B1" t="s">
        <v>9</v>
      </c>
      <c r="C1" t="s">
        <v>68</v>
      </c>
      <c r="D1" t="s">
        <v>44</v>
      </c>
      <c r="E1" t="s">
        <v>45</v>
      </c>
      <c r="F1" t="s">
        <v>46</v>
      </c>
      <c r="G1" t="s">
        <v>47</v>
      </c>
      <c r="H1" t="s">
        <v>51</v>
      </c>
      <c r="I1" t="s">
        <v>52</v>
      </c>
      <c r="J1" t="s">
        <v>59</v>
      </c>
      <c r="K1" t="s">
        <v>58</v>
      </c>
      <c r="L1" t="s">
        <v>56</v>
      </c>
      <c r="M1" t="s">
        <v>57</v>
      </c>
      <c r="N1" t="s">
        <v>53</v>
      </c>
      <c r="O1" t="s">
        <v>54</v>
      </c>
      <c r="P1" t="s">
        <v>55</v>
      </c>
      <c r="Q1" t="s">
        <v>60</v>
      </c>
      <c r="R1" t="s">
        <v>61</v>
      </c>
      <c r="S1" t="s">
        <v>69</v>
      </c>
      <c r="T1" t="s">
        <v>66</v>
      </c>
      <c r="U1" t="s">
        <v>67</v>
      </c>
    </row>
    <row r="2" spans="1:21" x14ac:dyDescent="0.2">
      <c r="A2" t="s">
        <v>11</v>
      </c>
      <c r="B2">
        <v>0</v>
      </c>
      <c r="C2">
        <f>D2*1000</f>
        <v>660667000</v>
      </c>
      <c r="D2">
        <v>660667</v>
      </c>
      <c r="E2">
        <v>73217.755744736962</v>
      </c>
      <c r="F2">
        <v>4.556209250166493E-2</v>
      </c>
      <c r="G2">
        <v>6.0548048518688944E-3</v>
      </c>
      <c r="H2">
        <v>20.308760488726801</v>
      </c>
      <c r="I2">
        <v>20.639237913974</v>
      </c>
      <c r="J2">
        <v>660667000</v>
      </c>
      <c r="K2">
        <v>919405583.20000005</v>
      </c>
      <c r="L2">
        <v>0</v>
      </c>
      <c r="M2">
        <v>2.1666666666666701</v>
      </c>
      <c r="Q2" s="3">
        <f>(C2*30*(10^-15)*(10^6))/12</f>
        <v>1.6516675000000001</v>
      </c>
      <c r="R2" s="6"/>
      <c r="S2">
        <f>91.7*(F2^0.686)*2.72</f>
        <v>29.973699669412422</v>
      </c>
      <c r="T2">
        <f>(C2*S2*(10^-15)*(10^6))/12</f>
        <v>1.6502195199576413</v>
      </c>
    </row>
    <row r="3" spans="1:21" x14ac:dyDescent="0.2">
      <c r="A3" t="s">
        <v>11</v>
      </c>
      <c r="B3">
        <v>4</v>
      </c>
      <c r="C3">
        <f t="shared" ref="C3:C13" si="0">D3*1000</f>
        <v>919405583.20000005</v>
      </c>
      <c r="D3">
        <v>919405.58319999999</v>
      </c>
      <c r="E3">
        <v>363326.27392113575</v>
      </c>
      <c r="F3">
        <v>5.0803531793108703E-2</v>
      </c>
      <c r="G3">
        <v>1.1000369174713136E-2</v>
      </c>
      <c r="H3">
        <v>20.308760488726801</v>
      </c>
      <c r="I3">
        <v>20.639237913974</v>
      </c>
      <c r="J3">
        <v>660667000</v>
      </c>
      <c r="K3">
        <v>919405583.20000005</v>
      </c>
      <c r="L3">
        <v>0</v>
      </c>
      <c r="M3">
        <v>2.1666666666666701</v>
      </c>
      <c r="N3" s="2">
        <f>(I3-H3)/M3</f>
        <v>0.15252804242178408</v>
      </c>
      <c r="O3" s="2">
        <f>LN(2)/N3</f>
        <v>4.5443917692406561</v>
      </c>
      <c r="P3" s="2">
        <f>K3-J3</f>
        <v>258738583.20000005</v>
      </c>
      <c r="Q3" s="3">
        <f t="shared" ref="Q3:Q13" si="1">(C3*30*(10^-15)*(10^6))/12</f>
        <v>2.298513958</v>
      </c>
      <c r="R3">
        <f>(P3*30*(10^-15)*(10^6))/12</f>
        <v>0.64684645800000018</v>
      </c>
      <c r="S3">
        <f t="shared" ref="S3:S13" si="2">91.7*(F3^0.686)*2.72</f>
        <v>32.298433444667531</v>
      </c>
      <c r="T3">
        <f t="shared" ref="T3:T13" si="3">(C3*S3*(10^-15)*(10^6))/12</f>
        <v>2.4746133364700782</v>
      </c>
      <c r="U3">
        <f>T3-T2</f>
        <v>0.82439381651243693</v>
      </c>
    </row>
    <row r="4" spans="1:21" x14ac:dyDescent="0.2">
      <c r="A4" t="s">
        <v>11</v>
      </c>
      <c r="B4">
        <v>8</v>
      </c>
      <c r="C4">
        <f t="shared" si="0"/>
        <v>1133869724</v>
      </c>
      <c r="D4">
        <v>1133869.7239999999</v>
      </c>
      <c r="E4">
        <v>99930.050143482484</v>
      </c>
      <c r="F4">
        <v>4.0932122992205985E-2</v>
      </c>
      <c r="G4">
        <v>4.684495054588826E-3</v>
      </c>
      <c r="H4">
        <v>20.308760488726801</v>
      </c>
      <c r="I4">
        <v>20.639237913974</v>
      </c>
      <c r="J4">
        <v>660667000</v>
      </c>
      <c r="K4">
        <v>919405583.20000005</v>
      </c>
      <c r="L4">
        <v>0</v>
      </c>
      <c r="M4">
        <v>2.1666666666666701</v>
      </c>
      <c r="O4" s="5"/>
      <c r="P4" s="5"/>
      <c r="Q4" s="3">
        <f t="shared" si="1"/>
        <v>2.8346743100000005</v>
      </c>
      <c r="S4">
        <f t="shared" si="2"/>
        <v>27.849302929142414</v>
      </c>
      <c r="T4">
        <f t="shared" si="3"/>
        <v>2.6314567854882589</v>
      </c>
    </row>
    <row r="5" spans="1:21" x14ac:dyDescent="0.2">
      <c r="A5" t="s">
        <v>26</v>
      </c>
      <c r="B5">
        <v>0</v>
      </c>
      <c r="C5">
        <f t="shared" si="0"/>
        <v>663088108.80000007</v>
      </c>
      <c r="D5">
        <v>663088.10880000005</v>
      </c>
      <c r="E5">
        <v>113546.26705004732</v>
      </c>
      <c r="F5">
        <v>3.8714986197324441E-2</v>
      </c>
      <c r="G5">
        <v>5.4464852650337146E-3</v>
      </c>
      <c r="H5">
        <v>20.312418433438101</v>
      </c>
      <c r="I5">
        <v>20.765940029967499</v>
      </c>
      <c r="J5">
        <v>663088108.79999995</v>
      </c>
      <c r="K5">
        <v>1043597828</v>
      </c>
      <c r="L5">
        <v>0</v>
      </c>
      <c r="M5">
        <v>2.1666666666666701</v>
      </c>
      <c r="O5" s="5"/>
      <c r="P5" s="5"/>
      <c r="Q5" s="3">
        <f t="shared" si="1"/>
        <v>1.6577202720000004</v>
      </c>
      <c r="S5">
        <f t="shared" si="2"/>
        <v>26.805462709694535</v>
      </c>
      <c r="T5">
        <f t="shared" si="3"/>
        <v>1.4811986311400231</v>
      </c>
    </row>
    <row r="6" spans="1:21" x14ac:dyDescent="0.2">
      <c r="A6" t="s">
        <v>26</v>
      </c>
      <c r="B6">
        <v>4</v>
      </c>
      <c r="C6">
        <f t="shared" si="0"/>
        <v>1043597828.0000004</v>
      </c>
      <c r="D6">
        <v>1043597.8280000003</v>
      </c>
      <c r="E6">
        <v>181810.6237172893</v>
      </c>
      <c r="F6">
        <v>6.8116291585186811E-2</v>
      </c>
      <c r="G6">
        <v>1.3492316711132726E-2</v>
      </c>
      <c r="H6">
        <v>20.312418433438101</v>
      </c>
      <c r="I6">
        <v>20.765940029967499</v>
      </c>
      <c r="J6">
        <v>663088108.79999995</v>
      </c>
      <c r="K6">
        <v>1043597828</v>
      </c>
      <c r="L6">
        <v>0</v>
      </c>
      <c r="M6">
        <v>2.1666666666666701</v>
      </c>
      <c r="N6" s="2">
        <f>(I6-H6)/M6</f>
        <v>0.2093176599366452</v>
      </c>
      <c r="O6" s="2">
        <f t="shared" ref="O6:O12" si="4">LN(2)/N6</f>
        <v>3.3114605846909537</v>
      </c>
      <c r="P6" s="2">
        <f t="shared" ref="P6:P12" si="5">K6-J6</f>
        <v>380509719.20000005</v>
      </c>
      <c r="Q6" s="3">
        <f t="shared" si="1"/>
        <v>2.608994570000001</v>
      </c>
      <c r="R6">
        <f t="shared" ref="R6:R12" si="6">(P6*30*(10^-15)*(10^6))/12</f>
        <v>0.9512742980000003</v>
      </c>
      <c r="S6">
        <f t="shared" si="2"/>
        <v>39.495573359916911</v>
      </c>
      <c r="T6">
        <f t="shared" si="3"/>
        <v>3.4347912145019972</v>
      </c>
      <c r="U6">
        <f t="shared" ref="U4:U13" si="7">T6-T5</f>
        <v>1.9535925833619741</v>
      </c>
    </row>
    <row r="7" spans="1:21" x14ac:dyDescent="0.2">
      <c r="A7" t="s">
        <v>26</v>
      </c>
      <c r="B7">
        <v>8</v>
      </c>
      <c r="C7">
        <f t="shared" si="0"/>
        <v>1115268242.4000003</v>
      </c>
      <c r="D7">
        <v>1115268.2424000003</v>
      </c>
      <c r="E7">
        <v>149497.94850320072</v>
      </c>
      <c r="F7">
        <v>3.2720249084495917E-2</v>
      </c>
      <c r="G7">
        <v>9.6971343755849169E-3</v>
      </c>
      <c r="H7">
        <v>20.312418433438101</v>
      </c>
      <c r="I7">
        <v>20.765940029967499</v>
      </c>
      <c r="J7">
        <v>663088108.79999995</v>
      </c>
      <c r="K7">
        <v>1043597828</v>
      </c>
      <c r="L7">
        <v>0</v>
      </c>
      <c r="M7">
        <v>2.1666666666666701</v>
      </c>
      <c r="O7" s="5"/>
      <c r="P7" s="5"/>
      <c r="Q7" s="3">
        <f t="shared" si="1"/>
        <v>2.7881706060000009</v>
      </c>
      <c r="S7">
        <f t="shared" si="2"/>
        <v>23.883745129992739</v>
      </c>
      <c r="T7">
        <f t="shared" si="3"/>
        <v>2.2197318710880478</v>
      </c>
    </row>
    <row r="8" spans="1:21" x14ac:dyDescent="0.2">
      <c r="A8" t="s">
        <v>43</v>
      </c>
      <c r="B8">
        <v>0</v>
      </c>
      <c r="C8">
        <f t="shared" si="0"/>
        <v>672115298.39999998</v>
      </c>
      <c r="D8">
        <v>672115.29839999997</v>
      </c>
      <c r="E8">
        <v>71870.484141861118</v>
      </c>
      <c r="F8">
        <v>3.6309706278979906E-2</v>
      </c>
      <c r="G8">
        <v>5.0124924763695301E-3</v>
      </c>
      <c r="H8">
        <v>20.325940458770098</v>
      </c>
      <c r="I8">
        <v>20.927514870441001</v>
      </c>
      <c r="J8">
        <v>672115298.39999998</v>
      </c>
      <c r="K8">
        <v>1226603580.8</v>
      </c>
      <c r="L8">
        <v>0</v>
      </c>
      <c r="M8">
        <v>2.1666666666666701</v>
      </c>
      <c r="O8" s="5"/>
      <c r="P8" s="5"/>
      <c r="Q8" s="3">
        <f t="shared" si="1"/>
        <v>1.6802882459999999</v>
      </c>
      <c r="S8">
        <f t="shared" si="2"/>
        <v>25.651563223260585</v>
      </c>
      <c r="T8">
        <f t="shared" si="3"/>
        <v>1.4367340058523546</v>
      </c>
    </row>
    <row r="9" spans="1:21" x14ac:dyDescent="0.2">
      <c r="A9" t="s">
        <v>43</v>
      </c>
      <c r="B9">
        <v>4</v>
      </c>
      <c r="C9">
        <f t="shared" si="0"/>
        <v>1226603580.8000002</v>
      </c>
      <c r="D9">
        <v>1226603.5808000001</v>
      </c>
      <c r="E9">
        <v>153931.80801620887</v>
      </c>
      <c r="F9">
        <v>0.10237022179025781</v>
      </c>
      <c r="G9">
        <v>1.4780122705744487E-2</v>
      </c>
      <c r="H9">
        <v>20.325940458770098</v>
      </c>
      <c r="I9">
        <v>20.927514870441001</v>
      </c>
      <c r="J9">
        <v>672115298.39999998</v>
      </c>
      <c r="K9">
        <v>1226603580.8</v>
      </c>
      <c r="L9">
        <v>0</v>
      </c>
      <c r="M9">
        <v>2.1666666666666701</v>
      </c>
      <c r="N9" s="2">
        <f>(I9-H9)/M9</f>
        <v>0.27764972846349323</v>
      </c>
      <c r="O9" s="2">
        <f t="shared" si="4"/>
        <v>2.4964806715130057</v>
      </c>
      <c r="P9" s="2">
        <f t="shared" si="5"/>
        <v>554488282.39999998</v>
      </c>
      <c r="Q9" s="3">
        <f t="shared" si="1"/>
        <v>3.0665089520000008</v>
      </c>
      <c r="R9">
        <f t="shared" si="6"/>
        <v>1.3862207060000002</v>
      </c>
      <c r="S9">
        <f t="shared" si="2"/>
        <v>52.229679352384515</v>
      </c>
      <c r="T9">
        <f t="shared" si="3"/>
        <v>5.3387593098058908</v>
      </c>
      <c r="U9">
        <f t="shared" si="7"/>
        <v>3.9020253039535362</v>
      </c>
    </row>
    <row r="10" spans="1:21" x14ac:dyDescent="0.2">
      <c r="A10" t="s">
        <v>43</v>
      </c>
      <c r="B10">
        <v>8</v>
      </c>
      <c r="C10">
        <f t="shared" si="0"/>
        <v>1391554954.3999996</v>
      </c>
      <c r="D10">
        <v>1391554.9543999997</v>
      </c>
      <c r="E10">
        <v>81241.073296844464</v>
      </c>
      <c r="F10">
        <v>6.1333789954676352E-2</v>
      </c>
      <c r="G10">
        <v>9.9273320800025051E-3</v>
      </c>
      <c r="H10">
        <v>20.325940458770098</v>
      </c>
      <c r="I10">
        <v>20.927514870441001</v>
      </c>
      <c r="J10">
        <v>672115298.39999998</v>
      </c>
      <c r="K10">
        <v>1226603580.8</v>
      </c>
      <c r="L10">
        <v>0</v>
      </c>
      <c r="M10">
        <v>2.1666666666666701</v>
      </c>
      <c r="O10" s="5"/>
      <c r="P10" s="5"/>
      <c r="Q10" s="3">
        <f t="shared" si="1"/>
        <v>3.4788873859999989</v>
      </c>
      <c r="S10">
        <f t="shared" si="2"/>
        <v>36.753635468293488</v>
      </c>
      <c r="T10">
        <f t="shared" si="3"/>
        <v>4.2620586273429462</v>
      </c>
    </row>
    <row r="11" spans="1:21" x14ac:dyDescent="0.2">
      <c r="A11" t="s">
        <v>12</v>
      </c>
      <c r="B11">
        <v>0</v>
      </c>
      <c r="C11">
        <f t="shared" si="0"/>
        <v>646948588.00000012</v>
      </c>
      <c r="D11">
        <v>646948.58800000011</v>
      </c>
      <c r="E11">
        <v>126328.47284772345</v>
      </c>
      <c r="F11">
        <v>5.1854197463218711E-2</v>
      </c>
      <c r="G11">
        <v>9.9434248994746868E-3</v>
      </c>
      <c r="H11">
        <v>20.287777387175002</v>
      </c>
      <c r="I11">
        <v>21.233647446952901</v>
      </c>
      <c r="J11">
        <v>646948588</v>
      </c>
      <c r="K11">
        <v>1665926808</v>
      </c>
      <c r="L11">
        <v>0</v>
      </c>
      <c r="M11">
        <v>2.1666666666666701</v>
      </c>
      <c r="O11" s="5"/>
      <c r="P11" s="5"/>
      <c r="Q11" s="3">
        <f t="shared" si="1"/>
        <v>1.6173714700000004</v>
      </c>
      <c r="S11">
        <f t="shared" si="2"/>
        <v>32.755181245910308</v>
      </c>
      <c r="T11">
        <f t="shared" si="3"/>
        <v>1.7659098547271466</v>
      </c>
    </row>
    <row r="12" spans="1:21" x14ac:dyDescent="0.2">
      <c r="A12" t="s">
        <v>12</v>
      </c>
      <c r="B12">
        <v>4</v>
      </c>
      <c r="C12">
        <f t="shared" si="0"/>
        <v>1665926807.9999995</v>
      </c>
      <c r="D12">
        <v>1665926.8079999995</v>
      </c>
      <c r="E12">
        <v>184066.73734873536</v>
      </c>
      <c r="F12">
        <v>9.5323738342314598E-2</v>
      </c>
      <c r="G12">
        <v>1.3237367101276281E-2</v>
      </c>
      <c r="H12">
        <v>20.287777387175002</v>
      </c>
      <c r="I12">
        <v>21.233647446952901</v>
      </c>
      <c r="J12">
        <v>646948588</v>
      </c>
      <c r="K12">
        <v>1665926808</v>
      </c>
      <c r="L12">
        <v>0</v>
      </c>
      <c r="M12">
        <v>2.1666666666666701</v>
      </c>
      <c r="N12" s="2">
        <f>(I12-H12)/M12</f>
        <v>0.43655541220518362</v>
      </c>
      <c r="O12" s="2">
        <f t="shared" si="4"/>
        <v>1.5877644880374591</v>
      </c>
      <c r="P12" s="2">
        <f t="shared" si="5"/>
        <v>1018978220</v>
      </c>
      <c r="Q12" s="3">
        <f t="shared" si="1"/>
        <v>4.1648170199999992</v>
      </c>
      <c r="R12">
        <f t="shared" si="6"/>
        <v>2.5474455499999999</v>
      </c>
      <c r="S12">
        <f t="shared" si="2"/>
        <v>49.735921728840431</v>
      </c>
      <c r="T12">
        <f t="shared" si="3"/>
        <v>6.9047004440554138</v>
      </c>
      <c r="U12">
        <f t="shared" si="7"/>
        <v>5.1387905893282673</v>
      </c>
    </row>
    <row r="13" spans="1:21" x14ac:dyDescent="0.2">
      <c r="A13" t="s">
        <v>12</v>
      </c>
      <c r="B13">
        <v>8</v>
      </c>
      <c r="C13">
        <f t="shared" si="0"/>
        <v>1544196523.9999998</v>
      </c>
      <c r="D13">
        <v>1544196.5239999997</v>
      </c>
      <c r="E13">
        <v>116715.17866666666</v>
      </c>
      <c r="F13">
        <v>4.51093985918566E-2</v>
      </c>
      <c r="G13">
        <v>9.7532258357421117E-3</v>
      </c>
      <c r="H13">
        <v>20.287777387175002</v>
      </c>
      <c r="I13">
        <v>21.233647446952901</v>
      </c>
      <c r="J13">
        <v>646948588</v>
      </c>
      <c r="K13">
        <v>1665926808</v>
      </c>
      <c r="L13">
        <v>0</v>
      </c>
      <c r="M13">
        <v>2.1666666666666701</v>
      </c>
      <c r="Q13" s="3">
        <f t="shared" si="1"/>
        <v>3.86049131</v>
      </c>
      <c r="S13">
        <f t="shared" si="2"/>
        <v>29.769080954674088</v>
      </c>
      <c r="T13">
        <f t="shared" si="3"/>
        <v>3.8307759444068608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D71C-2B86-EB48-85FD-54A340C7E5B0}">
  <dimension ref="A1:J17"/>
  <sheetViews>
    <sheetView tabSelected="1" workbookViewId="0">
      <selection activeCell="F14" sqref="F14"/>
    </sheetView>
  </sheetViews>
  <sheetFormatPr baseColWidth="10" defaultRowHeight="16" x14ac:dyDescent="0.2"/>
  <cols>
    <col min="1" max="1" width="32.33203125" customWidth="1"/>
    <col min="9" max="9" width="14.6640625" customWidth="1"/>
  </cols>
  <sheetData>
    <row r="1" spans="1:10" x14ac:dyDescent="0.2">
      <c r="A1" t="s">
        <v>10</v>
      </c>
      <c r="B1" t="s">
        <v>9</v>
      </c>
      <c r="C1" t="s">
        <v>49</v>
      </c>
      <c r="D1" t="s">
        <v>50</v>
      </c>
      <c r="E1" t="s">
        <v>66</v>
      </c>
      <c r="F1" t="s">
        <v>67</v>
      </c>
      <c r="G1" t="s">
        <v>62</v>
      </c>
      <c r="H1" t="s">
        <v>64</v>
      </c>
      <c r="I1" t="s">
        <v>65</v>
      </c>
      <c r="J1" t="s">
        <v>63</v>
      </c>
    </row>
    <row r="2" spans="1:10" x14ac:dyDescent="0.2">
      <c r="A2" t="s">
        <v>11</v>
      </c>
      <c r="B2">
        <v>0</v>
      </c>
      <c r="C2">
        <v>91.706464681991335</v>
      </c>
      <c r="D2">
        <v>0.28298816164686502</v>
      </c>
      <c r="E2">
        <v>1.6502195199576413</v>
      </c>
      <c r="F2">
        <v>0.82439381651243693</v>
      </c>
      <c r="G2" s="3">
        <f>C2-E2</f>
        <v>90.05624516203369</v>
      </c>
      <c r="H2" s="4">
        <f>((G2-G3)/G2)*100</f>
        <v>3.7707508919005588</v>
      </c>
      <c r="I2" s="4">
        <f>G2-G3</f>
        <v>3.395796667659539</v>
      </c>
      <c r="J2" s="4">
        <f>F2/I2</f>
        <v>0.2427688984925673</v>
      </c>
    </row>
    <row r="3" spans="1:10" x14ac:dyDescent="0.2">
      <c r="A3" t="s">
        <v>11</v>
      </c>
      <c r="B3">
        <v>4</v>
      </c>
      <c r="C3">
        <v>89.135061830844222</v>
      </c>
      <c r="D3">
        <v>0.19207804205708032</v>
      </c>
      <c r="E3">
        <v>2.4746133364700782</v>
      </c>
      <c r="G3" s="3">
        <f t="shared" ref="G3:G17" si="0">C3-E3</f>
        <v>86.660448494374151</v>
      </c>
    </row>
    <row r="4" spans="1:10" x14ac:dyDescent="0.2">
      <c r="A4" t="s">
        <v>11</v>
      </c>
      <c r="B4">
        <v>8</v>
      </c>
      <c r="C4">
        <v>87.798895764124168</v>
      </c>
      <c r="D4">
        <v>0.29282962421735398</v>
      </c>
      <c r="E4">
        <v>2.6314567854882589</v>
      </c>
      <c r="G4" s="3">
        <f t="shared" si="0"/>
        <v>85.167438978635914</v>
      </c>
    </row>
    <row r="5" spans="1:10" x14ac:dyDescent="0.2">
      <c r="A5" t="s">
        <v>11</v>
      </c>
      <c r="B5">
        <v>9</v>
      </c>
      <c r="C5">
        <v>84.829510402117066</v>
      </c>
      <c r="D5">
        <v>4.8659849952064259E-2</v>
      </c>
      <c r="G5" s="3">
        <f t="shared" si="0"/>
        <v>84.829510402117066</v>
      </c>
    </row>
    <row r="6" spans="1:10" x14ac:dyDescent="0.2">
      <c r="A6" t="s">
        <v>26</v>
      </c>
      <c r="B6">
        <v>0</v>
      </c>
      <c r="C6">
        <v>94.828390891100369</v>
      </c>
      <c r="D6">
        <v>0.30888466340770077</v>
      </c>
      <c r="E6">
        <v>1.4811986311400231</v>
      </c>
      <c r="F6">
        <v>1.9535925833619741</v>
      </c>
      <c r="G6" s="3">
        <f t="shared" si="0"/>
        <v>93.347192259960352</v>
      </c>
      <c r="H6" s="4">
        <f>((G6-G7)/G6)*100</f>
        <v>8.1538253329423753</v>
      </c>
      <c r="I6" s="4">
        <f>G6-G7</f>
        <v>7.6113670100830717</v>
      </c>
      <c r="J6" s="4">
        <f>F6/I6</f>
        <v>0.25666776819117704</v>
      </c>
    </row>
    <row r="7" spans="1:10" x14ac:dyDescent="0.2">
      <c r="A7" t="s">
        <v>26</v>
      </c>
      <c r="B7">
        <v>4</v>
      </c>
      <c r="C7">
        <v>89.170616464379279</v>
      </c>
      <c r="D7">
        <v>0.33748216586142676</v>
      </c>
      <c r="E7">
        <v>3.4347912145019972</v>
      </c>
      <c r="G7" s="3">
        <f t="shared" si="0"/>
        <v>85.73582524987728</v>
      </c>
      <c r="H7" s="5"/>
    </row>
    <row r="8" spans="1:10" x14ac:dyDescent="0.2">
      <c r="A8" t="s">
        <v>26</v>
      </c>
      <c r="B8">
        <v>8</v>
      </c>
      <c r="C8">
        <v>87.436467886799235</v>
      </c>
      <c r="D8">
        <v>0.50428526194780987</v>
      </c>
      <c r="E8">
        <v>2.2197318710880478</v>
      </c>
      <c r="G8" s="3">
        <f t="shared" si="0"/>
        <v>85.216736015711191</v>
      </c>
      <c r="H8" s="5"/>
    </row>
    <row r="9" spans="1:10" x14ac:dyDescent="0.2">
      <c r="A9" t="s">
        <v>26</v>
      </c>
      <c r="B9">
        <v>9</v>
      </c>
      <c r="C9">
        <v>78.909663918532857</v>
      </c>
      <c r="D9">
        <v>1.1118775714045055</v>
      </c>
      <c r="G9" s="3">
        <f t="shared" si="0"/>
        <v>78.909663918532857</v>
      </c>
      <c r="H9" s="5"/>
    </row>
    <row r="10" spans="1:10" x14ac:dyDescent="0.2">
      <c r="A10" t="s">
        <v>43</v>
      </c>
      <c r="B10">
        <v>0</v>
      </c>
      <c r="C10">
        <v>93.586272564698788</v>
      </c>
      <c r="D10">
        <v>0.45215710789145624</v>
      </c>
      <c r="E10">
        <v>1.4367340058523546</v>
      </c>
      <c r="F10">
        <v>3.9020253039535362</v>
      </c>
      <c r="G10" s="3">
        <f t="shared" si="0"/>
        <v>92.14953855884643</v>
      </c>
      <c r="H10" s="4">
        <f t="shared" ref="H7:H17" si="1">((G10-G11)/G10)*100</f>
        <v>9.215470781264985</v>
      </c>
      <c r="I10" s="4">
        <f>G10-G11</f>
        <v>8.4920138009610042</v>
      </c>
      <c r="J10" s="4">
        <f>F10/I10</f>
        <v>0.45949351890030621</v>
      </c>
    </row>
    <row r="11" spans="1:10" x14ac:dyDescent="0.2">
      <c r="A11" t="s">
        <v>43</v>
      </c>
      <c r="B11">
        <v>4</v>
      </c>
      <c r="C11">
        <v>88.99628406769132</v>
      </c>
      <c r="D11">
        <v>0.58435394799197804</v>
      </c>
      <c r="E11">
        <v>5.3387593098058908</v>
      </c>
      <c r="G11" s="3">
        <f t="shared" si="0"/>
        <v>83.657524757885426</v>
      </c>
      <c r="H11" s="5"/>
    </row>
    <row r="12" spans="1:10" x14ac:dyDescent="0.2">
      <c r="A12" t="s">
        <v>43</v>
      </c>
      <c r="B12">
        <v>8</v>
      </c>
      <c r="C12">
        <v>87.077480780461556</v>
      </c>
      <c r="D12">
        <v>0.69980860953902935</v>
      </c>
      <c r="E12">
        <v>4.2620586273429462</v>
      </c>
      <c r="G12" s="3">
        <f t="shared" si="0"/>
        <v>82.815422153118604</v>
      </c>
      <c r="H12" s="5"/>
    </row>
    <row r="13" spans="1:10" x14ac:dyDescent="0.2">
      <c r="A13" t="s">
        <v>48</v>
      </c>
      <c r="B13">
        <v>9</v>
      </c>
      <c r="C13">
        <v>80.187910340300675</v>
      </c>
      <c r="D13">
        <v>0.72736303593831653</v>
      </c>
      <c r="G13" s="3">
        <f t="shared" si="0"/>
        <v>80.187910340300675</v>
      </c>
      <c r="H13" s="5"/>
    </row>
    <row r="14" spans="1:10" x14ac:dyDescent="0.2">
      <c r="A14" t="s">
        <v>12</v>
      </c>
      <c r="B14">
        <v>0</v>
      </c>
      <c r="C14">
        <v>101.69272901068801</v>
      </c>
      <c r="D14">
        <v>0.97238769252775803</v>
      </c>
      <c r="E14">
        <v>1.7659098547271466</v>
      </c>
      <c r="F14">
        <v>5.1387905893282673</v>
      </c>
      <c r="G14" s="3">
        <f t="shared" si="0"/>
        <v>99.926819155960871</v>
      </c>
      <c r="H14" s="4">
        <f t="shared" si="1"/>
        <v>18.340687653530839</v>
      </c>
      <c r="I14" s="4">
        <f>G14-G15</f>
        <v>18.327265783503407</v>
      </c>
      <c r="J14" s="4">
        <f>F14/I14</f>
        <v>0.28039046577006344</v>
      </c>
    </row>
    <row r="15" spans="1:10" x14ac:dyDescent="0.2">
      <c r="A15" t="s">
        <v>12</v>
      </c>
      <c r="B15">
        <v>4</v>
      </c>
      <c r="C15">
        <v>88.504253816512872</v>
      </c>
      <c r="D15">
        <v>1.1179276211029188</v>
      </c>
      <c r="E15">
        <v>6.9047004440554138</v>
      </c>
      <c r="G15" s="3">
        <f t="shared" si="0"/>
        <v>81.599553372457464</v>
      </c>
      <c r="H15" s="5"/>
    </row>
    <row r="16" spans="1:10" x14ac:dyDescent="0.2">
      <c r="A16" t="s">
        <v>12</v>
      </c>
      <c r="B16">
        <v>8</v>
      </c>
      <c r="C16">
        <v>87.056836154538004</v>
      </c>
      <c r="D16">
        <v>0.39809487368559232</v>
      </c>
      <c r="E16">
        <v>3.8307759444068608</v>
      </c>
      <c r="G16" s="3">
        <f t="shared" si="0"/>
        <v>83.226060210131138</v>
      </c>
      <c r="H16" s="5"/>
    </row>
    <row r="17" spans="1:8" x14ac:dyDescent="0.2">
      <c r="A17" t="s">
        <v>12</v>
      </c>
      <c r="B17">
        <v>9</v>
      </c>
      <c r="C17">
        <v>84.416617883645642</v>
      </c>
      <c r="D17">
        <v>1.2296268021546644</v>
      </c>
      <c r="G17" s="3">
        <f t="shared" si="0"/>
        <v>84.416617883645642</v>
      </c>
      <c r="H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FCM_Data</vt:lpstr>
      <vt:lpstr>DAPI_Data</vt:lpstr>
      <vt:lpstr>TOC_Data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Sammy Chan</cp:lastModifiedBy>
  <dcterms:created xsi:type="dcterms:W3CDTF">2020-08-26T19:57:23Z</dcterms:created>
  <dcterms:modified xsi:type="dcterms:W3CDTF">2021-11-01T22:59:00Z</dcterms:modified>
</cp:coreProperties>
</file>