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<sst xmlns="http://schemas.openxmlformats.org/spreadsheetml/2006/main" count="315" uniqueCount="188">
  <si>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</si>
  <si>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</si>
  <si>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</si>
  <si>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</si>
  <si>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</si>
  <si>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</si>
  <si>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</si>
  <si>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</si>
  <si>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</si>
  <si>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</si>
  <si>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</si>
  <si>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</si>
  <si>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</si>
  <si>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</si>
  <si>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</si>
  <si>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</si>
  <si>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</si>
  <si>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</si>
  <si>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</si>
  <si>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</si>
  <si>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</si>
  <si>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</si>
  <si>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</si>
  <si>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</si>
  <si>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</si>
  <si>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</si>
  <si>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</si>
  <si>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</si>
  <si>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</si>
  <si>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</si>
  <si>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</si>
  <si>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</si>
  <si>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</si>
  <si>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</si>
  <si>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</si>
  <si>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length of vehicle</t>
  </si>
  <si>
    <t xml:space="preserve">g</t>
  </si>
  <si>
    <t xml:space="preserve">m/s^2</t>
  </si>
  <si>
    <t xml:space="preserve">gravity constant</t>
  </si>
  <si>
    <t xml:space="preserve">a</t>
  </si>
  <si>
    <t xml:space="preserve">acceleration</t>
  </si>
  <si>
    <t xml:space="preserve">xi</t>
  </si>
  <si>
    <t xml:space="preserve">deg/s</t>
  </si>
  <si>
    <t xml:space="preserve">steering angle rate</t>
  </si>
  <si>
    <t xml:space="preserve">f</t>
  </si>
  <si>
    <t xml:space="preserve">hz</t>
  </si>
  <si>
    <t xml:space="preserve">carrier frequency</t>
  </si>
  <si>
    <t xml:space="preserve">r_body2antenna1_x</t>
  </si>
  <si>
    <t xml:space="preserve">body to antenna one, x dimension</t>
  </si>
  <si>
    <t xml:space="preserve">r_body2antenna1_y</t>
  </si>
  <si>
    <t xml:space="preserve">body to antenna one, y dimension</t>
  </si>
  <si>
    <t xml:space="preserve">r_body2antenna1_z</t>
  </si>
  <si>
    <t xml:space="preserve">body to antenna one, z dimension</t>
  </si>
  <si>
    <t xml:space="preserve">r_body2antenna2_x</t>
  </si>
  <si>
    <t xml:space="preserve">body to antenna two, x dimension</t>
  </si>
  <si>
    <t xml:space="preserve">r_body2antenna2_y</t>
  </si>
  <si>
    <t xml:space="preserve">body to antenna two, y dimension</t>
  </si>
  <si>
    <t xml:space="preserve">r_body2antenna2_z</t>
  </si>
  <si>
    <t xml:space="preserve">body to antenna two, z dimension</t>
  </si>
  <si>
    <t xml:space="preserve">nu</t>
  </si>
  <si>
    <t xml:space="preserve">measurement noise</t>
  </si>
  <si>
    <t xml:space="preserve">c</t>
  </si>
  <si>
    <t xml:space="preserve">m/s</t>
  </si>
  <si>
    <t xml:space="preserve">speed of light</t>
  </si>
  <si>
    <t xml:space="preserve">extra</t>
  </si>
  <si>
    <t xml:space="preserve">what is this about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</si>
  <si>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</si>
  <si>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</si>
  <si>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</si>
  <si>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</si>
  <si>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</si>
  <si>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</si>
  <si>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</si>
  <si>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</si>
  <si>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</si>
  <si>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</si>
  <si>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</si>
  <si>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</si>
  <si>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</si>
  <si>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</si>
  <si>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</si>
  <si>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</si>
  <si>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</si>
  <si>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</si>
  <si>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deg/hr</t>
  </si>
  <si>
    <t xml:space="preserve">gyroscope bias around x</t>
  </si>
  <si>
    <t xml:space="preserve">gyro_bias_y</t>
  </si>
  <si>
    <t xml:space="preserve">gyroscope bias around y</t>
  </si>
  <si>
    <t xml:space="preserve">gyro_bias_z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</si>
  <si>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</si>
  <si>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</si>
  <si>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</si>
  <si>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</si>
  <si>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</si>
  <si>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</si>
  <si>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</si>
  <si>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</si>
  <si>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</si>
  <si>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</si>
  <si>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</si>
  <si>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</si>
  <si>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</si>
  <si>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</si>
  <si>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accl_bias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</si>
  <si>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</si>
  <si>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</si>
  <si>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</si>
  <si>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</si>
  <si>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attitude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</si>
  <si>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</si>
  <si>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</si>
  <si>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</si>
  <si>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</si>
  <si>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</si>
  <si>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</si>
  <si>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</si>
  <si>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</si>
  <si>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</si>
  <si>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</si>
  <si>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</si>
  <si>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</si>
  <si>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</si>
  <si>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</si>
  <si>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</si>
  <si>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</si>
  <si>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</si>
  <si>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</si>
  <si>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</si>
  <si>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</si>
  <si>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</si>
  <si>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</si>
  <si>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</si>
  <si>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</si>
  <si>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</si>
  <si>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</si>
  <si>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</si>
  <si>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</si>
  <si>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</si>
  <si>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</si>
  <si>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</si>
  <si>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</si>
  <si>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</si>
  <si>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</si>
  <si>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</si>
  <si>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</si>
  <si>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</si>
  <si>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</si>
  <si>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</si>
  <si>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</si>
  <si>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</si>
  <si>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</si>
  <si>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</si>
  <si>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</si>
  <si>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</si>
  <si>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</si>
  <si>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</si>
  <si>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</si>
  <si>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</si>
  <si>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</si>
  <si>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</si>
  <si>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</si>
  <si>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</si>
  <si>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</si>
  <si>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</si>
  <si>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</si>
  <si>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del_rbiy</t>
  </si>
  <si>
    <t xml:space="preserve">del_rbiz</t>
  </si>
  <si>
    <t xml:space="preserve">del_vbix</t>
  </si>
  <si>
    <t xml:space="preserve">del_vbiy</t>
  </si>
  <si>
    <t xml:space="preserve">del_vbiz</t>
  </si>
  <si>
    <t xml:space="preserve">del_thx</t>
  </si>
  <si>
    <t xml:space="preserve">deg </t>
  </si>
  <si>
    <t xml:space="preserve">del_thy</t>
  </si>
  <si>
    <t xml:space="preserve">del_thz</t>
  </si>
  <si>
    <t xml:space="preserve">del_bax</t>
  </si>
  <si>
    <t xml:space="preserve">del_bay</t>
  </si>
  <si>
    <t xml:space="preserve">del_baz</t>
  </si>
  <si>
    <t xml:space="preserve">del_bgx</t>
  </si>
  <si>
    <t xml:space="preserve">del_bgy</t>
  </si>
  <si>
    <t xml:space="preserve">del_bgz</t>
  </si>
  <si>
    <t xml:space="preserve">del_rcix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</si>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</sst>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8" activeCellId="0" sqref="D28"/>
    </sheetView>
  </sheetViews>
  <sheetFormatPr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1" width="18.1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6</v>
      </c>
      <c r="C5" s="13" t="s">
        <v>13</v>
      </c>
      <c r="D5" s="13" t="s">
        <v>14</v>
      </c>
      <c r="E5" s="14" t="n">
        <f aca="false">B5</f>
        <v>6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1</v>
      </c>
      <c r="C10" s="13" t="s">
        <v>13</v>
      </c>
      <c r="D10" s="13" t="s">
        <v>24</v>
      </c>
      <c r="E10" s="14" t="n">
        <f aca="false">B10</f>
        <v>1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5" hidden="false" customHeight="false" outlineLevel="0" collapsed="false">
      <c r="A15" s="11" t="s">
        <v>33</v>
      </c>
      <c r="B15" s="1" t="n">
        <v>1.5</v>
      </c>
      <c r="C15" s="13" t="s">
        <v>34</v>
      </c>
      <c r="D15" s="0" t="s">
        <v>35</v>
      </c>
      <c r="E15" s="2" t="n">
        <f aca="false">B15</f>
        <v>1.5</v>
      </c>
    </row>
    <row r="16" customFormat="false" ht="15" hidden="false" customHeight="false" outlineLevel="0" collapsed="false">
      <c r="A16" s="11" t="s">
        <v>36</v>
      </c>
      <c r="B16" s="1" t="n">
        <v>9.8</v>
      </c>
      <c r="C16" s="13" t="s">
        <v>37</v>
      </c>
      <c r="D16" s="0" t="s">
        <v>38</v>
      </c>
      <c r="E16" s="2" t="n">
        <f aca="false">B16</f>
        <v>9.8</v>
      </c>
    </row>
    <row r="17" customFormat="false" ht="15" hidden="false" customHeight="false" outlineLevel="0" collapsed="false">
      <c r="A17" s="11" t="s">
        <v>39</v>
      </c>
      <c r="B17" s="1" t="n">
        <v>0.5</v>
      </c>
      <c r="C17" s="13" t="s">
        <v>37</v>
      </c>
      <c r="D17" s="0" t="s">
        <v>40</v>
      </c>
      <c r="E17" s="2" t="n">
        <f aca="false">B17</f>
        <v>0.5</v>
      </c>
    </row>
    <row r="18" customFormat="false" ht="15" hidden="false" customHeight="false" outlineLevel="0" collapsed="false">
      <c r="A18" s="11" t="s">
        <v>41</v>
      </c>
      <c r="B18" s="1" t="n">
        <v>0.5</v>
      </c>
      <c r="C18" s="13" t="s">
        <v>42</v>
      </c>
      <c r="D18" s="0" t="s">
        <v>43</v>
      </c>
      <c r="E18" s="2" t="n">
        <f aca="false">RADIANS(B18)</f>
        <v>0.00872664625997165</v>
      </c>
    </row>
    <row r="19" customFormat="false" ht="15" hidden="false" customHeight="false" outlineLevel="0" collapsed="false">
      <c r="A19" s="0" t="s">
        <v>44</v>
      </c>
      <c r="B19" s="1" t="n">
        <v>24000000</v>
      </c>
      <c r="C19" s="0" t="s">
        <v>45</v>
      </c>
      <c r="D19" s="0" t="s">
        <v>46</v>
      </c>
      <c r="E19" s="2" t="n">
        <f aca="false">B19</f>
        <v>24000000</v>
      </c>
    </row>
    <row r="20" customFormat="false" ht="13.8" hidden="false" customHeight="false" outlineLevel="0" collapsed="false">
      <c r="A20" s="0" t="s">
        <v>47</v>
      </c>
      <c r="B20" s="1" t="n">
        <v>0</v>
      </c>
      <c r="C20" s="0" t="s">
        <v>34</v>
      </c>
      <c r="D20" s="0" t="s">
        <v>48</v>
      </c>
      <c r="E20" s="2" t="n">
        <f aca="false">B20</f>
        <v>0</v>
      </c>
    </row>
    <row r="21" customFormat="false" ht="13.8" hidden="false" customHeight="false" outlineLevel="0" collapsed="false">
      <c r="A21" s="26" t="s">
        <v>49</v>
      </c>
      <c r="B21" s="1" t="n">
        <f aca="false">1.5/4</f>
        <v>0.375</v>
      </c>
      <c r="C21" s="26" t="s">
        <v>34</v>
      </c>
      <c r="D21" s="0" t="s">
        <v>50</v>
      </c>
      <c r="E21" s="2" t="n">
        <f aca="false">B20</f>
        <v>0</v>
      </c>
    </row>
    <row r="22" customFormat="false" ht="13.8" hidden="false" customHeight="false" outlineLevel="0" collapsed="false">
      <c r="A22" s="26" t="s">
        <v>51</v>
      </c>
      <c r="B22" s="1" t="n">
        <v>0</v>
      </c>
      <c r="C22" s="26" t="s">
        <v>34</v>
      </c>
      <c r="D22" s="0" t="s">
        <v>52</v>
      </c>
      <c r="E22" s="2" t="n">
        <f aca="false">B21</f>
        <v>0.375</v>
      </c>
    </row>
    <row r="23" customFormat="false" ht="13.8" hidden="false" customHeight="false" outlineLevel="0" collapsed="false">
      <c r="A23" s="0" t="s">
        <v>53</v>
      </c>
      <c r="B23" s="1" t="n">
        <v>0</v>
      </c>
      <c r="C23" s="26" t="s">
        <v>34</v>
      </c>
      <c r="D23" s="0" t="s">
        <v>54</v>
      </c>
      <c r="E23" s="2" t="n">
        <f aca="false">B22</f>
        <v>0</v>
      </c>
    </row>
    <row r="24" customFormat="false" ht="13.8" hidden="false" customHeight="false" outlineLevel="0" collapsed="false">
      <c r="A24" s="26" t="s">
        <v>55</v>
      </c>
      <c r="B24" s="1" t="n">
        <f aca="false">-1.5/4</f>
        <v>-0.375</v>
      </c>
      <c r="C24" s="26" t="s">
        <v>34</v>
      </c>
      <c r="D24" s="0" t="s">
        <v>56</v>
      </c>
      <c r="E24" s="2" t="n">
        <f aca="false">B23</f>
        <v>0</v>
      </c>
    </row>
    <row r="25" customFormat="false" ht="13.8" hidden="false" customHeight="false" outlineLevel="0" collapsed="false">
      <c r="A25" s="26" t="s">
        <v>57</v>
      </c>
      <c r="B25" s="1" t="n">
        <v>0</v>
      </c>
      <c r="C25" s="26" t="s">
        <v>34</v>
      </c>
      <c r="D25" s="0" t="s">
        <v>58</v>
      </c>
      <c r="E25" s="2" t="n">
        <f aca="false">B24</f>
        <v>-0.375</v>
      </c>
    </row>
    <row r="26" customFormat="false" ht="13.8" hidden="false" customHeight="false" outlineLevel="0" collapsed="false">
      <c r="A26" s="0" t="s">
        <v>59</v>
      </c>
      <c r="B26" s="1" t="n">
        <v>0</v>
      </c>
      <c r="C26" s="0" t="s">
        <v>13</v>
      </c>
      <c r="D26" s="0" t="s">
        <v>60</v>
      </c>
      <c r="E26" s="2" t="n">
        <f aca="false">B25</f>
        <v>0</v>
      </c>
    </row>
    <row r="27" customFormat="false" ht="15" hidden="false" customHeight="false" outlineLevel="0" collapsed="false">
      <c r="A27" s="0" t="s">
        <v>61</v>
      </c>
      <c r="B27" s="1" t="n">
        <v>3335640000</v>
      </c>
      <c r="C27" s="0" t="s">
        <v>62</v>
      </c>
      <c r="D27" s="0" t="s">
        <v>63</v>
      </c>
      <c r="E27" s="2" t="n">
        <f aca="false">B27</f>
        <v>3335640000</v>
      </c>
    </row>
    <row r="28" customFormat="false" ht="15" hidden="false" customHeight="false" outlineLevel="0" collapsed="false">
      <c r="A28" s="0" t="s">
        <v>64</v>
      </c>
      <c r="B28" s="1" t="n">
        <v>858</v>
      </c>
      <c r="D28" s="0" t="s">
        <v>65</v>
      </c>
      <c r="E28" s="2" t="n">
        <f aca="false">B283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183</v>
      </c>
      <c r="B1" s="0" t="n">
        <v>60</v>
      </c>
    </row>
    <row r="2" customFormat="false" ht="15" hidden="false" customHeight="false" outlineLevel="0" collapsed="false">
      <c r="A2" s="0" t="s">
        <v>184</v>
      </c>
      <c r="B2" s="0" t="n">
        <v>60</v>
      </c>
    </row>
    <row r="3" customFormat="false" ht="15" hidden="false" customHeight="false" outlineLevel="0" collapsed="false">
      <c r="A3" s="0" t="s">
        <v>185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186</v>
      </c>
      <c r="B4" s="0" t="n">
        <v>9.81</v>
      </c>
    </row>
    <row r="5" customFormat="false" ht="15" hidden="false" customHeight="false" outlineLevel="0" collapsed="false">
      <c r="A5" s="0" t="s">
        <v>187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3.8" hidden="false" customHeight="false" outlineLevel="0" collapsed="false">
      <c r="A2" s="31" t="s">
        <v>66</v>
      </c>
      <c r="B2" s="32" t="n">
        <v>0</v>
      </c>
      <c r="C2" s="33" t="s">
        <v>34</v>
      </c>
      <c r="D2" s="34" t="s">
        <v>67</v>
      </c>
      <c r="E2" s="35" t="n">
        <f aca="false">B2</f>
        <v>0</v>
      </c>
    </row>
    <row r="3" customFormat="false" ht="13.8" hidden="false" customHeight="false" outlineLevel="0" collapsed="false">
      <c r="A3" s="36" t="s">
        <v>68</v>
      </c>
      <c r="B3" s="37" t="n">
        <v>0</v>
      </c>
      <c r="C3" s="38" t="s">
        <v>34</v>
      </c>
      <c r="D3" s="34" t="s">
        <v>69</v>
      </c>
      <c r="E3" s="39" t="n">
        <f aca="false">B3</f>
        <v>0</v>
      </c>
    </row>
    <row r="4" customFormat="false" ht="15" hidden="false" customHeight="false" outlineLevel="0" collapsed="false">
      <c r="A4" s="40" t="s">
        <v>70</v>
      </c>
      <c r="B4" s="41" t="n">
        <v>10</v>
      </c>
      <c r="C4" s="42" t="s">
        <v>62</v>
      </c>
      <c r="D4" s="42" t="s">
        <v>71</v>
      </c>
      <c r="E4" s="43" t="n">
        <f aca="false">B4</f>
        <v>10</v>
      </c>
    </row>
    <row r="5" customFormat="false" ht="15" hidden="false" customHeight="false" outlineLevel="0" collapsed="false">
      <c r="A5" s="44" t="s">
        <v>72</v>
      </c>
      <c r="B5" s="41" t="n">
        <v>22.5</v>
      </c>
      <c r="C5" s="45" t="s">
        <v>73</v>
      </c>
      <c r="D5" s="42" t="s">
        <v>74</v>
      </c>
      <c r="E5" s="43" t="n">
        <f aca="false">RADIANS(B5)</f>
        <v>0.392699081698724</v>
      </c>
    </row>
    <row r="6" customFormat="false" ht="15" hidden="false" customHeight="false" outlineLevel="0" collapsed="false">
      <c r="A6" s="44" t="s">
        <v>75</v>
      </c>
      <c r="B6" s="41" t="n">
        <v>-3</v>
      </c>
      <c r="C6" s="45" t="s">
        <v>73</v>
      </c>
      <c r="D6" s="42" t="s">
        <v>76</v>
      </c>
      <c r="E6" s="43" t="n">
        <f aca="false">RADIANS(B6)</f>
        <v>-0.0523598775598299</v>
      </c>
    </row>
    <row r="7" customFormat="false" ht="13.8" hidden="false" customHeight="false" outlineLevel="0" collapsed="false">
      <c r="A7" s="46" t="s">
        <v>77</v>
      </c>
      <c r="B7" s="32" t="n">
        <v>0</v>
      </c>
      <c r="C7" s="33" t="s">
        <v>36</v>
      </c>
      <c r="D7" s="34" t="s">
        <v>78</v>
      </c>
      <c r="E7" s="35" t="n">
        <f aca="false">B7*g2mps2</f>
        <v>0</v>
      </c>
    </row>
    <row r="8" customFormat="false" ht="13.8" hidden="false" customHeight="false" outlineLevel="0" collapsed="false">
      <c r="A8" s="47" t="s">
        <v>79</v>
      </c>
      <c r="B8" s="48" t="n">
        <v>0</v>
      </c>
      <c r="C8" s="34" t="s">
        <v>36</v>
      </c>
      <c r="D8" s="34" t="s">
        <v>80</v>
      </c>
      <c r="E8" s="49" t="n">
        <f aca="false">B8*g2mps2</f>
        <v>0</v>
      </c>
    </row>
    <row r="9" customFormat="false" ht="13.8" hidden="false" customHeight="false" outlineLevel="0" collapsed="false">
      <c r="A9" s="50" t="s">
        <v>81</v>
      </c>
      <c r="B9" s="51" t="n">
        <v>0</v>
      </c>
      <c r="C9" s="38" t="s">
        <v>36</v>
      </c>
      <c r="D9" s="34" t="s">
        <v>82</v>
      </c>
      <c r="E9" s="39" t="n">
        <f aca="false">B9*g2mps2</f>
        <v>0</v>
      </c>
    </row>
    <row r="10" customFormat="false" ht="13.8" hidden="false" customHeight="false" outlineLevel="0" collapsed="false">
      <c r="A10" s="52" t="s">
        <v>83</v>
      </c>
      <c r="B10" s="53" t="n">
        <v>0</v>
      </c>
      <c r="C10" s="33" t="s">
        <v>84</v>
      </c>
      <c r="D10" s="34" t="s">
        <v>85</v>
      </c>
      <c r="E10" s="54" t="n">
        <f aca="false">RADIANS(B10)/hr2sec</f>
        <v>0</v>
      </c>
    </row>
    <row r="11" customFormat="false" ht="13.8" hidden="false" customHeight="false" outlineLevel="0" collapsed="false">
      <c r="A11" s="52" t="s">
        <v>86</v>
      </c>
      <c r="B11" s="55" t="n">
        <v>0</v>
      </c>
      <c r="C11" s="34" t="s">
        <v>84</v>
      </c>
      <c r="D11" s="34" t="s">
        <v>87</v>
      </c>
      <c r="E11" s="56" t="n">
        <f aca="false">RADIANS(B11)/hr2sec</f>
        <v>0</v>
      </c>
    </row>
    <row r="12" customFormat="false" ht="13.8" hidden="false" customHeight="false" outlineLevel="0" collapsed="false">
      <c r="A12" s="52" t="s">
        <v>88</v>
      </c>
      <c r="B12" s="57" t="n">
        <v>0</v>
      </c>
      <c r="C12" s="38" t="s">
        <v>84</v>
      </c>
      <c r="D12" s="34" t="s">
        <v>89</v>
      </c>
      <c r="E12" s="58" t="n">
        <f aca="false">RADIANS(B12)/hr2sec</f>
        <v>0</v>
      </c>
    </row>
    <row r="13" customFormat="false" ht="15" hidden="false" customHeight="false" outlineLevel="0" collapsed="false">
      <c r="A13" s="7" t="s">
        <v>90</v>
      </c>
      <c r="B13" s="53" t="n">
        <v>0</v>
      </c>
      <c r="C13" s="9" t="s">
        <v>34</v>
      </c>
      <c r="D13" s="33" t="s">
        <v>91</v>
      </c>
      <c r="E13" s="59" t="n">
        <f aca="false">B13</f>
        <v>0</v>
      </c>
    </row>
    <row r="14" customFormat="false" ht="15" hidden="false" customHeight="false" outlineLevel="0" collapsed="false">
      <c r="A14" s="11" t="s">
        <v>92</v>
      </c>
      <c r="B14" s="55" t="n">
        <v>0</v>
      </c>
      <c r="C14" s="13" t="s">
        <v>34</v>
      </c>
      <c r="D14" s="34" t="s">
        <v>93</v>
      </c>
      <c r="E14" s="60" t="n">
        <f aca="false">B14</f>
        <v>0</v>
      </c>
    </row>
    <row r="15" customFormat="false" ht="15" hidden="false" customHeight="false" outlineLevel="0" collapsed="false">
      <c r="A15" s="61" t="s">
        <v>94</v>
      </c>
      <c r="B15" s="57" t="n">
        <v>0</v>
      </c>
      <c r="C15" s="62" t="s">
        <v>34</v>
      </c>
      <c r="D15" s="38" t="s">
        <v>95</v>
      </c>
      <c r="E15" s="63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96</v>
      </c>
      <c r="B1" s="0" t="s">
        <v>97</v>
      </c>
      <c r="C1" s="0" t="s">
        <v>98</v>
      </c>
      <c r="D1" s="0" t="s">
        <v>99</v>
      </c>
      <c r="E1" s="0" t="s">
        <v>100</v>
      </c>
    </row>
    <row r="2" customFormat="false" ht="15" hidden="false" customHeight="false" outlineLevel="0" collapsed="false">
      <c r="A2" s="0" t="s">
        <v>101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102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72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75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3.8" hidden="false" customHeight="false" outlineLevel="0" collapsed="false">
      <c r="A6" s="46" t="s">
        <v>103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104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105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106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107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96</v>
      </c>
      <c r="B1" s="0" t="s">
        <v>97</v>
      </c>
      <c r="C1" s="0" t="s">
        <v>98</v>
      </c>
      <c r="D1" s="0" t="s">
        <v>99</v>
      </c>
      <c r="E1" s="0" t="s">
        <v>100</v>
      </c>
    </row>
    <row r="2" customFormat="false" ht="15" hidden="false" customHeight="false" outlineLevel="0" collapsed="false">
      <c r="A2" s="0" t="s">
        <v>101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102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108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103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104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105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106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107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64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109</v>
      </c>
      <c r="B2" s="70" t="n">
        <f aca="false">0.00000016*3</f>
        <v>4.8E-007</v>
      </c>
      <c r="C2" s="34" t="s">
        <v>110</v>
      </c>
      <c r="D2" s="13" t="s">
        <v>111</v>
      </c>
      <c r="E2" s="56" t="n">
        <f aca="false">B2/3</f>
        <v>1.6E-007</v>
      </c>
    </row>
    <row r="3" customFormat="false" ht="15" hidden="false" customHeight="false" outlineLevel="0" collapsed="false">
      <c r="A3" s="69" t="s">
        <v>112</v>
      </c>
      <c r="B3" s="71" t="n">
        <v>5</v>
      </c>
      <c r="C3" s="70" t="s">
        <v>84</v>
      </c>
      <c r="D3" s="34" t="s">
        <v>113</v>
      </c>
      <c r="E3" s="56" t="n">
        <f aca="false">RADIANS(B3)/hr2sec/3</f>
        <v>8.08022801849227E-006</v>
      </c>
      <c r="F3" s="2"/>
    </row>
    <row r="4" customFormat="false" ht="15" hidden="false" customHeight="false" outlineLevel="0" collapsed="false">
      <c r="A4" s="36" t="s">
        <v>114</v>
      </c>
      <c r="B4" s="72" t="n">
        <v>0.05</v>
      </c>
      <c r="C4" s="38" t="s">
        <v>115</v>
      </c>
      <c r="D4" s="38" t="s">
        <v>116</v>
      </c>
      <c r="E4" s="58" t="n">
        <f aca="false">RADIANS(B4)/SQRT(hr2sec)/3</f>
        <v>4.84813681109536E-006</v>
      </c>
    </row>
    <row r="5" customFormat="false" ht="15" hidden="false" customHeight="false" outlineLevel="0" collapsed="false">
      <c r="A5" s="69" t="s">
        <v>117</v>
      </c>
      <c r="B5" s="71" t="n">
        <v>20</v>
      </c>
      <c r="C5" s="13" t="s">
        <v>118</v>
      </c>
      <c r="D5" s="13" t="s">
        <v>119</v>
      </c>
      <c r="E5" s="56" t="n">
        <f aca="false">RADIANS(B5)/3600/3</f>
        <v>3.23209120739691E-005</v>
      </c>
    </row>
    <row r="6" customFormat="false" ht="15" hidden="false" customHeight="false" outlineLevel="0" collapsed="false">
      <c r="A6" s="69" t="s">
        <v>120</v>
      </c>
      <c r="B6" s="71" t="n">
        <v>20</v>
      </c>
      <c r="C6" s="13" t="s">
        <v>118</v>
      </c>
      <c r="D6" s="13" t="s">
        <v>121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">
        <v>122</v>
      </c>
      <c r="B7" s="71" t="n">
        <v>1.5</v>
      </c>
      <c r="C7" s="13" t="s">
        <v>123</v>
      </c>
      <c r="D7" s="13" t="s">
        <v>124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">
        <v>125</v>
      </c>
      <c r="B8" s="71" t="n">
        <v>1.5</v>
      </c>
      <c r="C8" s="13" t="s">
        <v>123</v>
      </c>
      <c r="D8" s="13" t="s">
        <v>124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">
        <v>126</v>
      </c>
      <c r="B9" s="71" t="n">
        <v>9</v>
      </c>
      <c r="C9" s="13" t="s">
        <v>123</v>
      </c>
      <c r="D9" s="13" t="s">
        <v>124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">
        <v>127</v>
      </c>
      <c r="B10" s="73" t="n">
        <v>3</v>
      </c>
      <c r="C10" s="9" t="s">
        <v>128</v>
      </c>
      <c r="D10" s="9" t="s">
        <v>129</v>
      </c>
      <c r="E10" s="54" t="n">
        <f aca="false">B10/3</f>
        <v>1</v>
      </c>
    </row>
    <row r="11" customFormat="false" ht="15" hidden="false" customHeight="false" outlineLevel="0" collapsed="false">
      <c r="A11" s="61" t="s">
        <v>130</v>
      </c>
      <c r="B11" s="74" t="n">
        <v>3</v>
      </c>
      <c r="C11" s="62" t="s">
        <v>128</v>
      </c>
      <c r="D11" s="62" t="s">
        <v>131</v>
      </c>
      <c r="E11" s="58" t="n">
        <f aca="false">B11/3</f>
        <v>1</v>
      </c>
    </row>
    <row r="12" customFormat="false" ht="15" hidden="false" customHeight="false" outlineLevel="0" collapsed="false">
      <c r="A12" s="11" t="s">
        <v>132</v>
      </c>
      <c r="B12" s="64" t="n">
        <v>10</v>
      </c>
      <c r="C12" s="13" t="s">
        <v>34</v>
      </c>
      <c r="D12" s="13" t="s">
        <v>133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134</v>
      </c>
      <c r="B13" s="64" t="n">
        <v>100</v>
      </c>
      <c r="C13" s="13" t="s">
        <v>34</v>
      </c>
      <c r="D13" s="13" t="s">
        <v>135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136</v>
      </c>
      <c r="B14" s="64" t="n">
        <v>10</v>
      </c>
      <c r="C14" s="13" t="s">
        <v>34</v>
      </c>
      <c r="D14" s="13" t="s">
        <v>137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4.71"/>
    <col collapsed="false" customWidth="true" hidden="false" outlineLevel="0" max="6" min="6" style="34" width="17.43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5" hidden="false" customHeight="true" outlineLevel="0" collapsed="false">
      <c r="A2" s="31" t="s">
        <v>138</v>
      </c>
      <c r="B2" s="33" t="n">
        <v>4000</v>
      </c>
      <c r="C2" s="33" t="s">
        <v>34</v>
      </c>
      <c r="D2" s="33" t="s">
        <v>139</v>
      </c>
      <c r="E2" s="54" t="n">
        <f aca="false">B2/3</f>
        <v>1333.33333333333</v>
      </c>
    </row>
    <row r="3" customFormat="false" ht="15" hidden="false" customHeight="false" outlineLevel="0" collapsed="false">
      <c r="A3" s="69" t="s">
        <v>140</v>
      </c>
      <c r="B3" s="34" t="n">
        <v>4000</v>
      </c>
      <c r="C3" s="34" t="s">
        <v>34</v>
      </c>
      <c r="D3" s="34" t="s">
        <v>139</v>
      </c>
      <c r="E3" s="56" t="n">
        <f aca="false">B3/3</f>
        <v>1333.33333333333</v>
      </c>
    </row>
    <row r="4" customFormat="false" ht="15" hidden="false" customHeight="false" outlineLevel="0" collapsed="false">
      <c r="A4" s="69" t="s">
        <v>141</v>
      </c>
      <c r="B4" s="34" t="n">
        <v>4000</v>
      </c>
      <c r="C4" s="34" t="s">
        <v>34</v>
      </c>
      <c r="D4" s="34" t="s">
        <v>139</v>
      </c>
      <c r="E4" s="56" t="n">
        <f aca="false">B4/3</f>
        <v>1333.33333333333</v>
      </c>
    </row>
    <row r="5" customFormat="false" ht="15" hidden="false" customHeight="false" outlineLevel="0" collapsed="false">
      <c r="A5" s="69" t="s">
        <v>142</v>
      </c>
      <c r="B5" s="34" t="n">
        <v>3</v>
      </c>
      <c r="C5" s="34" t="s">
        <v>143</v>
      </c>
      <c r="D5" s="34" t="s">
        <v>144</v>
      </c>
      <c r="E5" s="56" t="n">
        <f aca="false">B5/3</f>
        <v>1</v>
      </c>
    </row>
    <row r="6" customFormat="false" ht="15" hidden="false" customHeight="false" outlineLevel="0" collapsed="false">
      <c r="A6" s="69" t="s">
        <v>145</v>
      </c>
      <c r="B6" s="34" t="n">
        <v>3</v>
      </c>
      <c r="C6" s="34" t="s">
        <v>143</v>
      </c>
      <c r="D6" s="34" t="s">
        <v>144</v>
      </c>
      <c r="E6" s="56" t="n">
        <f aca="false">B6/3</f>
        <v>1</v>
      </c>
    </row>
    <row r="7" customFormat="false" ht="15" hidden="false" customHeight="false" outlineLevel="0" collapsed="false">
      <c r="A7" s="69" t="s">
        <v>146</v>
      </c>
      <c r="B7" s="34" t="n">
        <v>3</v>
      </c>
      <c r="C7" s="34" t="s">
        <v>143</v>
      </c>
      <c r="D7" s="34" t="s">
        <v>144</v>
      </c>
      <c r="E7" s="56" t="n">
        <f aca="false">B7/3</f>
        <v>1</v>
      </c>
    </row>
    <row r="8" customFormat="false" ht="15" hidden="false" customHeight="false" outlineLevel="0" collapsed="false">
      <c r="A8" s="69" t="s">
        <v>147</v>
      </c>
      <c r="B8" s="34" t="n">
        <v>0.0005</v>
      </c>
      <c r="C8" s="34" t="s">
        <v>148</v>
      </c>
      <c r="D8" s="34" t="s">
        <v>149</v>
      </c>
      <c r="E8" s="56" t="n">
        <f aca="false">B8/3</f>
        <v>0.000166666666666667</v>
      </c>
    </row>
    <row r="9" customFormat="false" ht="15" hidden="false" customHeight="false" outlineLevel="0" collapsed="false">
      <c r="A9" s="69" t="s">
        <v>150</v>
      </c>
      <c r="B9" s="34" t="n">
        <v>0.0005</v>
      </c>
      <c r="C9" s="34" t="s">
        <v>148</v>
      </c>
      <c r="D9" s="34" t="s">
        <v>149</v>
      </c>
      <c r="E9" s="56" t="n">
        <f aca="false">B9/3</f>
        <v>0.000166666666666667</v>
      </c>
    </row>
    <row r="10" customFormat="false" ht="15" hidden="false" customHeight="false" outlineLevel="0" collapsed="false">
      <c r="A10" s="69" t="s">
        <v>151</v>
      </c>
      <c r="B10" s="34" t="n">
        <v>0.0005</v>
      </c>
      <c r="C10" s="34" t="s">
        <v>148</v>
      </c>
      <c r="D10" s="34" t="s">
        <v>149</v>
      </c>
      <c r="E10" s="56" t="n">
        <f aca="false">B10/3</f>
        <v>0.000166666666666667</v>
      </c>
    </row>
    <row r="11" customFormat="false" ht="15" hidden="false" customHeight="false" outlineLevel="0" collapsed="false">
      <c r="A11" s="69" t="s">
        <v>152</v>
      </c>
      <c r="B11" s="34" t="n">
        <f aca="false">truthStateParams!$B$5</f>
        <v>20</v>
      </c>
      <c r="C11" s="34" t="s">
        <v>123</v>
      </c>
      <c r="D11" s="13" t="s">
        <v>153</v>
      </c>
      <c r="E11" s="56" t="n">
        <f aca="false">RADIANS(B11)/3600/3</f>
        <v>3.23209120739691E-005</v>
      </c>
    </row>
    <row r="12" customFormat="false" ht="15" hidden="false" customHeight="false" outlineLevel="0" collapsed="false">
      <c r="A12" s="11" t="s">
        <v>154</v>
      </c>
      <c r="B12" s="34" t="n">
        <f aca="false">truthStateParams!$B$5</f>
        <v>20</v>
      </c>
      <c r="C12" s="34" t="s">
        <v>123</v>
      </c>
      <c r="D12" s="13" t="s">
        <v>153</v>
      </c>
      <c r="E12" s="56" t="n">
        <f aca="false">RADIANS(B12)/3600/3</f>
        <v>3.23209120739691E-005</v>
      </c>
    </row>
    <row r="13" customFormat="false" ht="15" hidden="false" customHeight="false" outlineLevel="0" collapsed="false">
      <c r="A13" s="11" t="s">
        <v>155</v>
      </c>
      <c r="B13" s="34" t="n">
        <f aca="false">truthStateParams!$B$5</f>
        <v>20</v>
      </c>
      <c r="C13" s="34" t="s">
        <v>123</v>
      </c>
      <c r="D13" s="13" t="s">
        <v>153</v>
      </c>
      <c r="E13" s="56" t="n">
        <f aca="false">RADIANS(B13)/3600/3</f>
        <v>3.23209120739691E-005</v>
      </c>
    </row>
    <row r="14" customFormat="false" ht="15" hidden="false" customHeight="false" outlineLevel="0" collapsed="false">
      <c r="A14" s="11" t="s">
        <v>156</v>
      </c>
      <c r="B14" s="34" t="n">
        <f aca="false">truthStateParams!$B$6</f>
        <v>20</v>
      </c>
      <c r="C14" s="34" t="s">
        <v>123</v>
      </c>
      <c r="D14" s="13" t="s">
        <v>157</v>
      </c>
      <c r="E14" s="56" t="n">
        <f aca="false">RADIANS(B14)/3600/3</f>
        <v>3.23209120739691E-005</v>
      </c>
    </row>
    <row r="15" customFormat="false" ht="15" hidden="false" customHeight="false" outlineLevel="0" collapsed="false">
      <c r="A15" s="11" t="s">
        <v>158</v>
      </c>
      <c r="B15" s="34" t="n">
        <f aca="false">truthStateParams!$B$6</f>
        <v>20</v>
      </c>
      <c r="C15" s="34" t="s">
        <v>123</v>
      </c>
      <c r="D15" s="13" t="s">
        <v>157</v>
      </c>
      <c r="E15" s="56" t="n">
        <f aca="false">RADIANS(B15)/3600/3</f>
        <v>3.23209120739691E-005</v>
      </c>
    </row>
    <row r="16" customFormat="false" ht="15" hidden="false" customHeight="false" outlineLevel="0" collapsed="false">
      <c r="A16" s="13" t="s">
        <v>159</v>
      </c>
      <c r="B16" s="34" t="n">
        <f aca="false">truthStateParams!$B$6</f>
        <v>20</v>
      </c>
      <c r="C16" s="34" t="s">
        <v>123</v>
      </c>
      <c r="D16" s="13" t="s">
        <v>157</v>
      </c>
      <c r="E16" s="56" t="n">
        <f aca="false">RADIANS(B16)/3600/3</f>
        <v>3.23209120739691E-005</v>
      </c>
    </row>
    <row r="17" customFormat="false" ht="15" hidden="false" customHeight="false" outlineLevel="0" collapsed="false">
      <c r="A17" s="69" t="s">
        <v>160</v>
      </c>
      <c r="B17" s="34" t="n">
        <f aca="false">truthStateParams!$B$3</f>
        <v>5</v>
      </c>
      <c r="C17" s="70" t="s">
        <v>84</v>
      </c>
      <c r="D17" s="34" t="s">
        <v>161</v>
      </c>
      <c r="E17" s="56" t="n">
        <f aca="false">RADIANS(B17)/hr2sec/3</f>
        <v>8.08022801849227E-006</v>
      </c>
    </row>
    <row r="18" customFormat="false" ht="15" hidden="false" customHeight="false" outlineLevel="0" collapsed="false">
      <c r="A18" s="69" t="s">
        <v>162</v>
      </c>
      <c r="B18" s="34" t="n">
        <f aca="false">truthStateParams!$B$3</f>
        <v>5</v>
      </c>
      <c r="C18" s="70" t="s">
        <v>84</v>
      </c>
      <c r="D18" s="34" t="s">
        <v>161</v>
      </c>
      <c r="E18" s="56" t="n">
        <f aca="false">RADIANS(B18)/hr2sec/3</f>
        <v>8.08022801849227E-006</v>
      </c>
    </row>
    <row r="19" customFormat="false" ht="15" hidden="false" customHeight="false" outlineLevel="0" collapsed="false">
      <c r="A19" s="36" t="s">
        <v>163</v>
      </c>
      <c r="B19" s="38" t="n">
        <f aca="false">truthStateParams!$B$3</f>
        <v>5</v>
      </c>
      <c r="C19" s="76" t="s">
        <v>84</v>
      </c>
      <c r="D19" s="38" t="s">
        <v>161</v>
      </c>
      <c r="E19" s="58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4" width="12.71"/>
    <col collapsed="false" customWidth="true" hidden="false" outlineLevel="0" max="2" min="2" style="77" width="11.57"/>
    <col collapsed="false" customWidth="true" hidden="false" outlineLevel="0" max="3" min="3" style="34" width="11.85"/>
    <col collapsed="false" customWidth="true" hidden="false" outlineLevel="0" max="4" min="4" style="34" width="46.71"/>
    <col collapsed="false" customWidth="true" hidden="false" outlineLevel="0" max="5" min="5" style="75" width="14.43"/>
    <col collapsed="false" customWidth="true" hidden="false" outlineLevel="0" max="6" min="6" style="34" width="25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tr">
        <f aca="false">truthStateParams!A2</f>
        <v>Q_grav</v>
      </c>
      <c r="B2" s="70" t="n">
        <f aca="false">truthStateParams!B2</f>
        <v>4.8E-007</v>
      </c>
      <c r="C2" s="34" t="str">
        <f aca="false">truthStateParams!C2</f>
        <v>m^2/s^3</v>
      </c>
      <c r="D2" s="13" t="str">
        <f aca="false">truthStateParams!D2</f>
        <v>3-sigma non-gravitational process noise</v>
      </c>
      <c r="E2" s="56" t="n">
        <f aca="false">B2/3</f>
        <v>1.6E-007</v>
      </c>
      <c r="F2" s="75"/>
    </row>
    <row r="3" customFormat="false" ht="15" hidden="false" customHeight="false" outlineLevel="0" collapsed="false">
      <c r="A3" s="69" t="str">
        <f aca="false">truthStateParams!A3</f>
        <v>sig_gyro_ss</v>
      </c>
      <c r="B3" s="71" t="n">
        <f aca="false">truthStateParams!B3</f>
        <v>5</v>
      </c>
      <c r="C3" s="70" t="str">
        <f aca="false">truthStateParams!C3</f>
        <v>deg/hr</v>
      </c>
      <c r="D3" s="34" t="str">
        <f aca="false">truthStateParams!D3</f>
        <v>3-sigma steady-state gyro bias</v>
      </c>
      <c r="E3" s="56" t="n">
        <f aca="false">RADIANS(B3)/hr2sec/3</f>
        <v>8.08022801849227E-006</v>
      </c>
      <c r="F3" s="75"/>
    </row>
    <row r="4" customFormat="false" ht="15" hidden="false" customHeight="false" outlineLevel="0" collapsed="false">
      <c r="A4" s="36" t="str">
        <f aca="false">truthStateParams!A4</f>
        <v>arw</v>
      </c>
      <c r="B4" s="72" t="n">
        <f aca="false">truthStateParams!B4</f>
        <v>0.05</v>
      </c>
      <c r="C4" s="38" t="str">
        <f aca="false">truthStateParams!C4</f>
        <v>deg/sqrt(hr)</v>
      </c>
      <c r="D4" s="38" t="str">
        <f aca="false">truthStateParams!D4</f>
        <v>3-sigma angular random walk</v>
      </c>
      <c r="E4" s="58" t="n">
        <f aca="false">RADIANS(B4)/SQRT(hr2sec)/3</f>
        <v>4.84813681109536E-006</v>
      </c>
      <c r="F4" s="75"/>
    </row>
    <row r="5" customFormat="false" ht="15" hidden="false" customHeight="false" outlineLevel="0" collapsed="false">
      <c r="A5" s="69" t="str">
        <f aca="false">truthStateParams!A5</f>
        <v>sig_st_ss</v>
      </c>
      <c r="B5" s="71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56" t="n">
        <f aca="false">RADIANS(B5)/3600/3</f>
        <v>3.23209120739691E-005</v>
      </c>
      <c r="F5" s="75"/>
    </row>
    <row r="6" customFormat="false" ht="15" hidden="false" customHeight="false" outlineLevel="0" collapsed="false">
      <c r="A6" s="69" t="str">
        <f aca="false">truthStateParams!A6</f>
        <v>sig_c_ss</v>
      </c>
      <c r="B6" s="71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71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71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71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73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54" t="n">
        <f aca="false">B10/3</f>
        <v>1</v>
      </c>
    </row>
    <row r="11" customFormat="false" ht="15" hidden="false" customHeight="false" outlineLevel="0" collapsed="false">
      <c r="A11" s="61" t="str">
        <f aca="false">truthStateParams!A11</f>
        <v>sig_cv</v>
      </c>
      <c r="B11" s="74" t="n">
        <f aca="false">truthStateParams!B11</f>
        <v>3</v>
      </c>
      <c r="C11" s="62" t="str">
        <f aca="false">truthStateParams!C11</f>
        <v>pixels</v>
      </c>
      <c r="D11" s="62" t="str">
        <f aca="false">truthStateParams!D11</f>
        <v>3-sigma v component of pixel noise</v>
      </c>
      <c r="E11" s="58" t="n">
        <f aca="false">B11/3</f>
        <v>1</v>
      </c>
    </row>
    <row r="12" customFormat="false" ht="15" hidden="false" customHeight="false" outlineLevel="0" collapsed="false">
      <c r="A12" s="61" t="str">
        <f aca="false">truthStateParams!A12</f>
        <v>sig_idpos</v>
      </c>
      <c r="B12" s="74" t="n">
        <f aca="false">truthStateParams!B12</f>
        <v>10</v>
      </c>
      <c r="C12" s="62" t="str">
        <f aca="false">truthStateParams!C12</f>
        <v>m</v>
      </c>
      <c r="D12" s="62" t="str">
        <f aca="false">truthStateParams!D12</f>
        <v>3-sigma change in inertial position measurement uncertainty</v>
      </c>
      <c r="E12" s="58" t="n">
        <f aca="false">B12/3</f>
        <v>3.33333333333333</v>
      </c>
    </row>
    <row r="13" customFormat="false" ht="15" hidden="false" customHeight="false" outlineLevel="0" collapsed="false">
      <c r="A13" s="61" t="str">
        <f aca="false">truthStateParams!A13</f>
        <v>sig_loss</v>
      </c>
      <c r="B13" s="74" t="n">
        <f aca="false">truthStateParams!B13</f>
        <v>100</v>
      </c>
      <c r="C13" s="62" t="str">
        <f aca="false">truthStateParams!C13</f>
        <v>m</v>
      </c>
      <c r="D13" s="62" t="str">
        <f aca="false">truthStateParams!D13</f>
        <v>3-sigma LOSS feature location uncertainty</v>
      </c>
      <c r="E13" s="58" t="n">
        <f aca="false">B13/3</f>
        <v>33.3333333333333</v>
      </c>
    </row>
    <row r="14" customFormat="false" ht="15" hidden="false" customHeight="false" outlineLevel="0" collapsed="false">
      <c r="A14" s="61" t="str">
        <f aca="false">truthStateParams!A14</f>
        <v>sig_mdpos</v>
      </c>
      <c r="B14" s="74" t="n">
        <f aca="false">truthStateParams!B14</f>
        <v>10</v>
      </c>
      <c r="C14" s="62" t="str">
        <f aca="false">truthStateParams!C14</f>
        <v>m</v>
      </c>
      <c r="D14" s="62" t="str">
        <f aca="false">truthStateParams!D14</f>
        <v>3-sigma change in lunar-referenced position measurement uncertainty</v>
      </c>
      <c r="E14" s="58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3.85"/>
    <col collapsed="false" customWidth="true" hidden="false" outlineLevel="0" max="6" min="6" style="34" width="14.57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30" t="s">
        <v>4</v>
      </c>
    </row>
    <row r="2" customFormat="false" ht="15" hidden="false" customHeight="true" outlineLevel="0" collapsed="false">
      <c r="A2" s="69" t="str">
        <f aca="false">truthStateInitialUncertainty!A2</f>
        <v>sig_rsx</v>
      </c>
      <c r="B2" s="34" t="n">
        <f aca="false">truthStateInitialUncertainty!B2</f>
        <v>4000</v>
      </c>
      <c r="C2" s="34" t="str">
        <f aca="false">truthStateInitialUncertainty!C2</f>
        <v>m</v>
      </c>
      <c r="D2" s="34" t="str">
        <f aca="false">truthStateInitialUncertainty!D2</f>
        <v>3-sigma initial satellite position uncertainty</v>
      </c>
      <c r="E2" s="79" t="n">
        <f aca="false">B2/3</f>
        <v>1333.33333333333</v>
      </c>
      <c r="F2" s="75"/>
    </row>
    <row r="3" customFormat="false" ht="15" hidden="false" customHeight="false" outlineLevel="0" collapsed="false">
      <c r="A3" s="69" t="str">
        <f aca="false">truthStateInitialUncertainty!A3</f>
        <v>sig_rsy</v>
      </c>
      <c r="B3" s="34" t="n">
        <f aca="false">truthStateInitialUncertainty!B3</f>
        <v>4000</v>
      </c>
      <c r="C3" s="34" t="str">
        <f aca="false">truthStateInitialUncertainty!C3</f>
        <v>m</v>
      </c>
      <c r="D3" s="34" t="str">
        <f aca="false">truthStateInitialUncertainty!D3</f>
        <v>3-sigma initial satellite position uncertainty</v>
      </c>
      <c r="E3" s="79" t="n">
        <f aca="false">B3/3</f>
        <v>1333.33333333333</v>
      </c>
      <c r="F3" s="75"/>
    </row>
    <row r="4" customFormat="false" ht="15" hidden="false" customHeight="false" outlineLevel="0" collapsed="false">
      <c r="A4" s="69" t="str">
        <f aca="false">truthStateInitialUncertainty!A4</f>
        <v>sig_rsz</v>
      </c>
      <c r="B4" s="34" t="n">
        <f aca="false">truthStateInitialUncertainty!B4</f>
        <v>4000</v>
      </c>
      <c r="C4" s="34" t="str">
        <f aca="false">truthStateInitialUncertainty!C4</f>
        <v>m</v>
      </c>
      <c r="D4" s="34" t="str">
        <f aca="false">truthStateInitialUncertainty!D4</f>
        <v>3-sigma initial satellite position uncertainty</v>
      </c>
      <c r="E4" s="79" t="n">
        <f aca="false">B4/3</f>
        <v>1333.33333333333</v>
      </c>
      <c r="F4" s="75"/>
    </row>
    <row r="5" customFormat="false" ht="15" hidden="false" customHeight="false" outlineLevel="0" collapsed="false">
      <c r="A5" s="69" t="str">
        <f aca="false">truthStateInitialUncertainty!A5</f>
        <v>sig_vsx</v>
      </c>
      <c r="B5" s="34" t="n">
        <f aca="false">truthStateInitialUncertainty!B5</f>
        <v>3</v>
      </c>
      <c r="C5" s="34" t="str">
        <f aca="false">truthStateInitialUncertainty!C5</f>
        <v>m/sec</v>
      </c>
      <c r="D5" s="34" t="str">
        <f aca="false">truthStateInitialUncertainty!D5</f>
        <v>3-sigma initial satellite velocity uncertainty</v>
      </c>
      <c r="E5" s="79" t="n">
        <f aca="false">B5/3</f>
        <v>1</v>
      </c>
      <c r="F5" s="75"/>
    </row>
    <row r="6" customFormat="false" ht="15" hidden="false" customHeight="false" outlineLevel="0" collapsed="false">
      <c r="A6" s="69" t="str">
        <f aca="false">truthStateInitialUncertainty!A6</f>
        <v>sig_vsy</v>
      </c>
      <c r="B6" s="34" t="n">
        <f aca="false">truthStateInitialUncertainty!B6</f>
        <v>3</v>
      </c>
      <c r="C6" s="34" t="str">
        <f aca="false">truthStateInitialUncertainty!C6</f>
        <v>m/sec</v>
      </c>
      <c r="D6" s="34" t="str">
        <f aca="false">truthStateInitialUncertainty!D6</f>
        <v>3-sigma initial satellite velocity uncertainty</v>
      </c>
      <c r="E6" s="79" t="n">
        <f aca="false">B6/3</f>
        <v>1</v>
      </c>
    </row>
    <row r="7" customFormat="false" ht="15" hidden="false" customHeight="false" outlineLevel="0" collapsed="false">
      <c r="A7" s="69" t="str">
        <f aca="false">truthStateInitialUncertainty!A7</f>
        <v>sig_vsz</v>
      </c>
      <c r="B7" s="34" t="n">
        <f aca="false">truthStateInitialUncertainty!B7</f>
        <v>3</v>
      </c>
      <c r="C7" s="34" t="str">
        <f aca="false">truthStateInitialUncertainty!C7</f>
        <v>m/sec</v>
      </c>
      <c r="D7" s="34" t="str">
        <f aca="false">truthStateInitialUncertainty!D7</f>
        <v>3-sigma initial satellite velocity uncertainty</v>
      </c>
      <c r="E7" s="79" t="n">
        <f aca="false">B7/3</f>
        <v>1</v>
      </c>
    </row>
    <row r="8" customFormat="false" ht="15" hidden="false" customHeight="false" outlineLevel="0" collapsed="false">
      <c r="A8" s="69" t="str">
        <f aca="false">truthStateInitialUncertainty!A8</f>
        <v>sig_ax</v>
      </c>
      <c r="B8" s="34" t="n">
        <f aca="false">truthStateInitialUncertainty!B8</f>
        <v>0.0005</v>
      </c>
      <c r="C8" s="34" t="str">
        <f aca="false">truthStateInitialUncertainty!C8</f>
        <v>rad</v>
      </c>
      <c r="D8" s="34" t="str">
        <f aca="false">truthStateInitialUncertainty!D8</f>
        <v>3-sigma initial satellite orientation uncertainty</v>
      </c>
      <c r="E8" s="79" t="n">
        <f aca="false">B8/3</f>
        <v>0.000166666666666667</v>
      </c>
    </row>
    <row r="9" customFormat="false" ht="15" hidden="false" customHeight="false" outlineLevel="0" collapsed="false">
      <c r="A9" s="69" t="str">
        <f aca="false">truthStateInitialUncertainty!A9</f>
        <v>sig_ay</v>
      </c>
      <c r="B9" s="34" t="n">
        <f aca="false">truthStateInitialUncertainty!B9</f>
        <v>0.0005</v>
      </c>
      <c r="C9" s="34" t="str">
        <f aca="false">truthStateInitialUncertainty!C9</f>
        <v>rad</v>
      </c>
      <c r="D9" s="34" t="str">
        <f aca="false">truthStateInitialUncertainty!D9</f>
        <v>3-sigma initial satellite orientation uncertainty</v>
      </c>
      <c r="E9" s="79" t="n">
        <f aca="false">B9/3</f>
        <v>0.000166666666666667</v>
      </c>
    </row>
    <row r="10" customFormat="false" ht="15" hidden="false" customHeight="false" outlineLevel="0" collapsed="false">
      <c r="A10" s="69" t="str">
        <f aca="false">truthStateInitialUncertainty!A10</f>
        <v>sig_az</v>
      </c>
      <c r="B10" s="34" t="n">
        <f aca="false">truthStateInitialUncertainty!B10</f>
        <v>0.0005</v>
      </c>
      <c r="C10" s="34" t="str">
        <f aca="false">truthStateInitialUncertainty!C10</f>
        <v>rad</v>
      </c>
      <c r="D10" s="34" t="str">
        <f aca="false">truthStateInitialUncertainty!D10</f>
        <v>3-sigma initial satellite orientation uncertainty</v>
      </c>
      <c r="E10" s="79" t="n">
        <f aca="false">B10/3</f>
        <v>0.000166666666666667</v>
      </c>
    </row>
    <row r="11" customFormat="false" ht="15" hidden="false" customHeight="false" outlineLevel="0" collapsed="false">
      <c r="A11" s="69" t="str">
        <f aca="false">truthStateInitialUncertainty!A11</f>
        <v>sig_thstx</v>
      </c>
      <c r="B11" s="34" t="n">
        <f aca="false">truthStateInitialUncertainty!B11</f>
        <v>20</v>
      </c>
      <c r="C11" s="34" t="str">
        <f aca="false">truthStateInitialUncertainty!C11</f>
        <v>arcsec</v>
      </c>
      <c r="D11" s="34" t="str">
        <f aca="false">truthStateInitialUncertainty!D11</f>
        <v>3-sigma initial star camera misalignment uncertainty</v>
      </c>
      <c r="E11" s="79" t="n">
        <f aca="false">RADIANS(B11)/3600/3</f>
        <v>3.23209120739691E-005</v>
      </c>
    </row>
    <row r="12" customFormat="false" ht="15" hidden="false" customHeight="false" outlineLevel="0" collapsed="false">
      <c r="A12" s="69" t="str">
        <f aca="false">truthStateInitialUncertainty!A12</f>
        <v>sig_thsty</v>
      </c>
      <c r="B12" s="34" t="n">
        <f aca="false">truthStateInitialUncertainty!B12</f>
        <v>20</v>
      </c>
      <c r="C12" s="34" t="str">
        <f aca="false">truthStateInitialUncertainty!C12</f>
        <v>arcsec</v>
      </c>
      <c r="D12" s="34" t="str">
        <f aca="false">truthStateInitialUncertainty!D12</f>
        <v>3-sigma initial star camera misalignment uncertainty</v>
      </c>
      <c r="E12" s="79" t="n">
        <f aca="false">RADIANS(B12)/3600/3</f>
        <v>3.23209120739691E-005</v>
      </c>
    </row>
    <row r="13" customFormat="false" ht="15" hidden="false" customHeight="false" outlineLevel="0" collapsed="false">
      <c r="A13" s="69" t="str">
        <f aca="false">truthStateInitialUncertainty!A13</f>
        <v>sig_thstz</v>
      </c>
      <c r="B13" s="34" t="n">
        <f aca="false">truthStateInitialUncertainty!B13</f>
        <v>20</v>
      </c>
      <c r="C13" s="34" t="str">
        <f aca="false">truthStateInitialUncertainty!C13</f>
        <v>arcsec</v>
      </c>
      <c r="D13" s="34" t="str">
        <f aca="false">truthStateInitialUncertainty!D13</f>
        <v>3-sigma initial star camera misalignment uncertainty</v>
      </c>
      <c r="E13" s="79" t="n">
        <f aca="false">RADIANS(B13)/3600/3</f>
        <v>3.23209120739691E-005</v>
      </c>
    </row>
    <row r="14" customFormat="false" ht="15" hidden="false" customHeight="false" outlineLevel="0" collapsed="false">
      <c r="A14" s="69" t="str">
        <f aca="false">truthStateInitialUncertainty!A14</f>
        <v>sig_thcx</v>
      </c>
      <c r="B14" s="34" t="n">
        <f aca="false">truthStateInitialUncertainty!B14</f>
        <v>20</v>
      </c>
      <c r="C14" s="34" t="str">
        <f aca="false">truthStateInitialUncertainty!C14</f>
        <v>arcsec</v>
      </c>
      <c r="D14" s="34" t="str">
        <f aca="false">truthStateInitialUncertainty!D14</f>
        <v>3-sigma initial terrain camera misalignment uncertainty</v>
      </c>
      <c r="E14" s="79" t="n">
        <f aca="false">RADIANS(B14)/3600/3</f>
        <v>3.23209120739691E-005</v>
      </c>
    </row>
    <row r="15" customFormat="false" ht="15" hidden="false" customHeight="false" outlineLevel="0" collapsed="false">
      <c r="A15" s="69" t="str">
        <f aca="false">truthStateInitialUncertainty!A15</f>
        <v>sig_thcy</v>
      </c>
      <c r="B15" s="34" t="n">
        <f aca="false">truthStateInitialUncertainty!B15</f>
        <v>20</v>
      </c>
      <c r="C15" s="34" t="str">
        <f aca="false">truthStateInitialUncertainty!C15</f>
        <v>arcsec</v>
      </c>
      <c r="D15" s="34" t="str">
        <f aca="false">truthStateInitialUncertainty!D15</f>
        <v>3-sigma initial terrain camera misalignment uncertainty</v>
      </c>
      <c r="E15" s="79" t="n">
        <f aca="false">RADIANS(B15)/3600/3</f>
        <v>3.23209120739691E-005</v>
      </c>
    </row>
    <row r="16" customFormat="false" ht="15" hidden="false" customHeight="false" outlineLevel="0" collapsed="false">
      <c r="A16" s="69" t="str">
        <f aca="false">truthStateInitialUncertainty!A16</f>
        <v>sig_thcz</v>
      </c>
      <c r="B16" s="34" t="n">
        <f aca="false">truthStateInitialUncertainty!B16</f>
        <v>20</v>
      </c>
      <c r="C16" s="34" t="str">
        <f aca="false">truthStateInitialUncertainty!C16</f>
        <v>arcsec</v>
      </c>
      <c r="D16" s="34" t="str">
        <f aca="false">truthStateInitialUncertainty!D16</f>
        <v>3-sigma initial terrain camera misalignment uncertainty</v>
      </c>
      <c r="E16" s="79" t="n">
        <f aca="false">RADIANS(B16)/3600/3</f>
        <v>3.23209120739691E-005</v>
      </c>
    </row>
    <row r="17" customFormat="false" ht="15" hidden="false" customHeight="false" outlineLevel="0" collapsed="false">
      <c r="A17" s="69" t="str">
        <f aca="false">truthStateInitialUncertainty!A17</f>
        <v>sig_gyrox</v>
      </c>
      <c r="B17" s="34" t="n">
        <f aca="false">truthStateInitialUncertainty!B17</f>
        <v>5</v>
      </c>
      <c r="C17" s="34" t="str">
        <f aca="false">truthStateInitialUncertainty!C17</f>
        <v>deg/hr</v>
      </c>
      <c r="D17" s="34" t="str">
        <f aca="false">truthStateInitialUncertainty!D17</f>
        <v>3-sigma initial gyro bias uncertainty</v>
      </c>
      <c r="E17" s="79" t="n">
        <f aca="false">RADIANS(B17)/hr2sec/3</f>
        <v>8.08022801849227E-006</v>
      </c>
    </row>
    <row r="18" customFormat="false" ht="15" hidden="false" customHeight="false" outlineLevel="0" collapsed="false">
      <c r="A18" s="69" t="str">
        <f aca="false">truthStateInitialUncertainty!A18</f>
        <v>sig_gyroy</v>
      </c>
      <c r="B18" s="34" t="n">
        <f aca="false">truthStateInitialUncertainty!B18</f>
        <v>5</v>
      </c>
      <c r="C18" s="34" t="str">
        <f aca="false">truthStateInitialUncertainty!C18</f>
        <v>deg/hr</v>
      </c>
      <c r="D18" s="34" t="str">
        <f aca="false">truthStateInitialUncertainty!D18</f>
        <v>3-sigma initial gyro bias uncertainty</v>
      </c>
      <c r="E18" s="79" t="n">
        <f aca="false">RADIANS(B18)/hr2sec/3</f>
        <v>8.08022801849227E-006</v>
      </c>
    </row>
    <row r="19" customFormat="false" ht="15" hidden="false" customHeight="false" outlineLevel="0" collapsed="false">
      <c r="A19" s="36" t="str">
        <f aca="false">truthStateInitialUncertainty!A19</f>
        <v>sig_gyroz</v>
      </c>
      <c r="B19" s="38" t="n">
        <f aca="false">truthStateInitialUncertainty!B19</f>
        <v>5</v>
      </c>
      <c r="C19" s="38" t="str">
        <f aca="false">truthStateInitialUncertainty!C19</f>
        <v>deg/hr</v>
      </c>
      <c r="D19" s="38" t="str">
        <f aca="false">truthStateInitialUncertainty!D19</f>
        <v>3-sigma initial gyro bias uncertainty</v>
      </c>
      <c r="E19" s="8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164</v>
      </c>
      <c r="B2" s="34" t="n">
        <v>1</v>
      </c>
      <c r="C2" s="34" t="s">
        <v>34</v>
      </c>
      <c r="D2" s="34"/>
      <c r="E2" s="79" t="n">
        <f aca="false">B2</f>
        <v>1</v>
      </c>
    </row>
    <row r="3" customFormat="false" ht="15" hidden="false" customHeight="false" outlineLevel="0" collapsed="false">
      <c r="A3" s="69" t="s">
        <v>165</v>
      </c>
      <c r="B3" s="34" t="n">
        <v>2</v>
      </c>
      <c r="C3" s="34" t="s">
        <v>34</v>
      </c>
      <c r="D3" s="34"/>
      <c r="E3" s="79" t="n">
        <f aca="false">B3</f>
        <v>2</v>
      </c>
    </row>
    <row r="4" customFormat="false" ht="15" hidden="false" customHeight="false" outlineLevel="0" collapsed="false">
      <c r="A4" s="69" t="s">
        <v>166</v>
      </c>
      <c r="B4" s="34" t="n">
        <v>3</v>
      </c>
      <c r="C4" s="34" t="s">
        <v>34</v>
      </c>
      <c r="D4" s="34"/>
      <c r="E4" s="79" t="n">
        <f aca="false">B4</f>
        <v>3</v>
      </c>
    </row>
    <row r="5" customFormat="false" ht="15" hidden="false" customHeight="false" outlineLevel="0" collapsed="false">
      <c r="A5" s="69" t="s">
        <v>167</v>
      </c>
      <c r="B5" s="34" t="n">
        <v>0.1</v>
      </c>
      <c r="C5" s="34" t="str">
        <f aca="false">truthStateInitialUncertainty!C5</f>
        <v>m/sec</v>
      </c>
      <c r="D5" s="34"/>
      <c r="E5" s="79" t="n">
        <f aca="false">B5</f>
        <v>0.1</v>
      </c>
    </row>
    <row r="6" customFormat="false" ht="15" hidden="false" customHeight="false" outlineLevel="0" collapsed="false">
      <c r="A6" s="69" t="s">
        <v>168</v>
      </c>
      <c r="B6" s="34" t="n">
        <v>0.2</v>
      </c>
      <c r="C6" s="34" t="str">
        <f aca="false">truthStateInitialUncertainty!C6</f>
        <v>m/sec</v>
      </c>
      <c r="D6" s="34"/>
      <c r="E6" s="79" t="n">
        <f aca="false">B6</f>
        <v>0.2</v>
      </c>
    </row>
    <row r="7" customFormat="false" ht="15" hidden="false" customHeight="false" outlineLevel="0" collapsed="false">
      <c r="A7" s="69" t="s">
        <v>169</v>
      </c>
      <c r="B7" s="34" t="n">
        <v>0.3</v>
      </c>
      <c r="C7" s="34" t="str">
        <f aca="false">truthStateInitialUncertainty!C7</f>
        <v>m/sec</v>
      </c>
      <c r="D7" s="34"/>
      <c r="E7" s="79" t="n">
        <f aca="false">B7</f>
        <v>0.3</v>
      </c>
    </row>
    <row r="8" customFormat="false" ht="15" hidden="false" customHeight="false" outlineLevel="0" collapsed="false">
      <c r="A8" s="69" t="s">
        <v>170</v>
      </c>
      <c r="B8" s="34" t="n">
        <v>0.11</v>
      </c>
      <c r="C8" s="34" t="s">
        <v>171</v>
      </c>
      <c r="D8" s="34"/>
      <c r="E8" s="79" t="n">
        <f aca="false">RADIANS(B8)</f>
        <v>0.00191986217719376</v>
      </c>
    </row>
    <row r="9" customFormat="false" ht="15" hidden="false" customHeight="false" outlineLevel="0" collapsed="false">
      <c r="A9" s="69" t="s">
        <v>172</v>
      </c>
      <c r="B9" s="34" t="n">
        <v>0.22</v>
      </c>
      <c r="C9" s="34" t="s">
        <v>73</v>
      </c>
      <c r="D9" s="34"/>
      <c r="E9" s="79" t="n">
        <f aca="false">RADIANS(B9)</f>
        <v>0.00383972435438752</v>
      </c>
    </row>
    <row r="10" customFormat="false" ht="15" hidden="false" customHeight="false" outlineLevel="0" collapsed="false">
      <c r="A10" s="69" t="s">
        <v>173</v>
      </c>
      <c r="B10" s="34" t="n">
        <v>0.33</v>
      </c>
      <c r="C10" s="34" t="s">
        <v>73</v>
      </c>
      <c r="D10" s="34"/>
      <c r="E10" s="79" t="n">
        <f aca="false">RADIANS(B10)</f>
        <v>0.00575958653158129</v>
      </c>
    </row>
    <row r="11" customFormat="false" ht="15" hidden="false" customHeight="false" outlineLevel="0" collapsed="false">
      <c r="A11" s="69" t="s">
        <v>174</v>
      </c>
      <c r="B11" s="34" t="n">
        <v>0.001</v>
      </c>
      <c r="C11" s="34" t="s">
        <v>36</v>
      </c>
      <c r="D11" s="34"/>
      <c r="E11" s="79" t="n">
        <f aca="false">g2mps2*B11</f>
        <v>0.00981</v>
      </c>
    </row>
    <row r="12" customFormat="false" ht="15" hidden="false" customHeight="false" outlineLevel="0" collapsed="false">
      <c r="A12" s="69" t="s">
        <v>175</v>
      </c>
      <c r="B12" s="34" t="n">
        <v>0.002</v>
      </c>
      <c r="C12" s="34" t="s">
        <v>36</v>
      </c>
      <c r="D12" s="34"/>
      <c r="E12" s="79" t="n">
        <f aca="false">g2mps2*B12</f>
        <v>0.01962</v>
      </c>
    </row>
    <row r="13" customFormat="false" ht="15" hidden="false" customHeight="false" outlineLevel="0" collapsed="false">
      <c r="A13" s="69" t="s">
        <v>176</v>
      </c>
      <c r="B13" s="34" t="n">
        <v>0.003</v>
      </c>
      <c r="C13" s="34" t="s">
        <v>36</v>
      </c>
      <c r="D13" s="34"/>
      <c r="E13" s="79" t="n">
        <f aca="false">g2mps2*B13</f>
        <v>0.02943</v>
      </c>
    </row>
    <row r="14" customFormat="false" ht="15" hidden="false" customHeight="false" outlineLevel="0" collapsed="false">
      <c r="A14" s="69" t="s">
        <v>177</v>
      </c>
      <c r="B14" s="34" t="n">
        <v>1.1</v>
      </c>
      <c r="C14" s="34" t="s">
        <v>84</v>
      </c>
      <c r="D14" s="34"/>
      <c r="E14" s="79" t="n">
        <f aca="false">RADIANS(B14)/hr2sec</f>
        <v>5.3329504922049E-006</v>
      </c>
    </row>
    <row r="15" customFormat="false" ht="15" hidden="false" customHeight="false" outlineLevel="0" collapsed="false">
      <c r="A15" s="69" t="s">
        <v>178</v>
      </c>
      <c r="B15" s="34" t="n">
        <v>1.2</v>
      </c>
      <c r="C15" s="34" t="s">
        <v>84</v>
      </c>
      <c r="D15" s="34"/>
      <c r="E15" s="79" t="n">
        <f aca="false">RADIANS(B15)/hr2sec</f>
        <v>5.81776417331443E-006</v>
      </c>
    </row>
    <row r="16" customFormat="false" ht="15" hidden="false" customHeight="false" outlineLevel="0" collapsed="false">
      <c r="A16" s="69" t="s">
        <v>179</v>
      </c>
      <c r="B16" s="34" t="n">
        <v>1.3</v>
      </c>
      <c r="C16" s="34" t="s">
        <v>84</v>
      </c>
      <c r="D16" s="34"/>
      <c r="E16" s="79" t="n">
        <f aca="false">RADIANS(B16)/hr2sec</f>
        <v>6.30257785442397E-006</v>
      </c>
    </row>
    <row r="17" customFormat="false" ht="15" hidden="false" customHeight="false" outlineLevel="0" collapsed="false">
      <c r="A17" s="69" t="s">
        <v>180</v>
      </c>
      <c r="B17" s="34" t="n">
        <v>0.01</v>
      </c>
      <c r="C17" s="34" t="s">
        <v>34</v>
      </c>
      <c r="D17" s="34"/>
      <c r="E17" s="79" t="n">
        <f aca="false">B17</f>
        <v>0.01</v>
      </c>
    </row>
    <row r="18" customFormat="false" ht="15" hidden="false" customHeight="false" outlineLevel="0" collapsed="false">
      <c r="A18" s="69" t="s">
        <v>181</v>
      </c>
      <c r="B18" s="34" t="n">
        <v>0.02</v>
      </c>
      <c r="C18" s="34" t="s">
        <v>34</v>
      </c>
      <c r="D18" s="34"/>
      <c r="E18" s="79" t="n">
        <f aca="false">B18</f>
        <v>0.02</v>
      </c>
    </row>
    <row r="19" customFormat="false" ht="15" hidden="false" customHeight="false" outlineLevel="0" collapsed="false">
      <c r="A19" s="36" t="s">
        <v>182</v>
      </c>
      <c r="B19" s="38" t="n">
        <v>0.03</v>
      </c>
      <c r="C19" s="38" t="s">
        <v>34</v>
      </c>
      <c r="D19" s="38"/>
      <c r="E19" s="80" t="n">
        <f aca="false">B19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2021-11-08T20:01:01Z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