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" sheetId="1" state="visible" r:id="rId2"/>
    <sheet name="initialConditions" sheetId="2" state="visible" r:id="rId3"/>
    <sheet name="errorInjection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<sst xmlns="http://schemas.openxmlformats.org/spreadsheetml/2006/main" count="364" uniqueCount="204">
  <si>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</si>
  <si>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</si>
  <si>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</si>
  <si>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</si>
  <si>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</si>
  <si>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dt_kalmanUpdate_ibc</t>
  </si>
  <si>
    <t xml:space="preserve">sec</t>
  </si>
  <si>
    <t xml:space="preserve">kalman update sampling time</t>
  </si>
  <si>
    <t xml:space="preserve">dt_kalmanUpdate_gps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</si>
  <si>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</si>
  <si>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</si>
  <si>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</si>
  <si>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</si>
  <si>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</si>
  <si>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</si>
  <si>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</si>
  <si>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</si>
  <si>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</si>
  <si>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</si>
  <si>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</si>
  <si>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</si>
  <si>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</si>
  <si>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</si>
  <si>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</si>
  <si>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measLinearizationCheckEnable</t>
  </si>
  <si>
    <t xml:space="preserve">flag to enable checking of measurement linearization</t>
  </si>
  <si>
    <t xml:space="preserve">process_IBC_enable</t>
  </si>
  <si>
    <t xml:space="preserve">flag to enable processing of IBC measurement for Kalman update</t>
  </si>
  <si>
    <t xml:space="preserve">process_GPS_enable</t>
  </si>
  <si>
    <t xml:space="preserve">flag to enable processing of GPS measurement for Kalman update</t>
  </si>
  <si>
    <t xml:space="preserve">checkProp</t>
  </si>
  <si>
    <t xml:space="preserve">flag to enable a "checkProp" run</t>
  </si>
  <si>
    <t xml:space="preserve">runSingleMonteCarlo</t>
  </si>
  <si>
    <t xml:space="preserve">flag to enable a single Monte Carlo simulation</t>
  </si>
  <si>
    <t xml:space="preserve">runMonteCarlo</t>
  </si>
  <si>
    <t xml:space="preserve">flag to enable a full Monte Carlo simulation</t>
  </si>
  <si>
    <t xml:space="preserve">savefigs</t>
  </si>
  <si>
    <t xml:space="preserve">flag to enable saving of figures</t>
  </si>
  <si>
    <t xml:space="preserve">L</t>
  </si>
  <si>
    <t xml:space="preserve">meters</t>
  </si>
  <si>
    <t xml:space="preserve">vehicle wheelbase</t>
  </si>
  <si>
    <t xml:space="preserve">tau_a</t>
  </si>
  <si>
    <t xml:space="preserve">accelerometer ECRV time constant</t>
  </si>
  <si>
    <t xml:space="preserve">tau_g</t>
  </si>
  <si>
    <t xml:space="preserve">gyroscope ECRV time constant</t>
  </si>
  <si>
    <t xml:space="preserve">f</t>
  </si>
  <si>
    <t xml:space="preserve">MHz</t>
  </si>
  <si>
    <t xml:space="preserve">Carrier frequency of ground circuit</t>
  </si>
  <si>
    <t xml:space="preserve">c </t>
  </si>
  <si>
    <t xml:space="preserve">m/s</t>
  </si>
  <si>
    <t xml:space="preserve">Speed of light in air</t>
  </si>
  <si>
    <t xml:space="preserve">r1_x</t>
  </si>
  <si>
    <t xml:space="preserve">m</t>
  </si>
  <si>
    <t xml:space="preserve">x component of sensing coil 1 position wrt to body frame</t>
  </si>
  <si>
    <t xml:space="preserve">r1_y</t>
  </si>
  <si>
    <t xml:space="preserve">y component of sensing coil 1 position wrt to body frame</t>
  </si>
  <si>
    <t xml:space="preserve">r1_z</t>
  </si>
  <si>
    <t xml:space="preserve">z component of sensing coil 1 position wrt to body frame</t>
  </si>
  <si>
    <t xml:space="preserve">r2_x</t>
  </si>
  <si>
    <t xml:space="preserve">x component of sensing coil 2 position wrt to body frame</t>
  </si>
  <si>
    <t xml:space="preserve">r2_y</t>
  </si>
  <si>
    <t xml:space="preserve">y component of sensing coil 2 position wrt to body frame</t>
  </si>
  <si>
    <t xml:space="preserve">r2_z</t>
  </si>
  <si>
    <t xml:space="preserve">z component of sensing coil 2 position wrt to body frame</t>
  </si>
  <si>
    <t xml:space="preserve">r_gps_x</t>
  </si>
  <si>
    <t xml:space="preserve">x component of gps position wrt to body frame</t>
  </si>
  <si>
    <t xml:space="preserve">r_gps_y</t>
  </si>
  <si>
    <t xml:space="preserve">y component of gps position wrt to body frame</t>
  </si>
  <si>
    <t xml:space="preserve">r_gps_z</t>
  </si>
  <si>
    <t xml:space="preserve">z component of gps position wrt to body frame</t>
  </si>
  <si>
    <t xml:space="preserve">g</t>
  </si>
  <si>
    <t xml:space="preserve">m/s^2</t>
  </si>
  <si>
    <t xml:space="preserve">gravity</t>
  </si>
  <si>
    <t xml:space="preserve">T_ibc</t>
  </si>
  <si>
    <t xml:space="preserve">A1_ibc</t>
  </si>
  <si>
    <t xml:space="preserve">V</t>
  </si>
  <si>
    <t xml:space="preserve">A2_ibc</t>
  </si>
  <si>
    <t xml:space="preserve">ibc_spacing_x</t>
  </si>
  <si>
    <t xml:space="preserve">spacing between IBC in x dimension</t>
  </si>
  <si>
    <t xml:space="preserve">ibc_spacing_y</t>
  </si>
  <si>
    <t xml:space="preserve">spacing between IBC in y dimension</t>
  </si>
  <si>
    <t xml:space="preserve">ibc_spacing_z</t>
  </si>
  <si>
    <t xml:space="preserve">spacing between IBC in z dimension</t>
  </si>
  <si>
    <t xml:space="preserve">r_Ei</t>
  </si>
  <si>
    <t xml:space="preserve">East component of initial position of vehicle(inertial)</t>
  </si>
  <si>
    <t xml:space="preserve">r_Ni</t>
  </si>
  <si>
    <t xml:space="preserve">North component of initial position of vehicle(inertial)</t>
  </si>
  <si>
    <t xml:space="preserve">v_yb</t>
  </si>
  <si>
    <t xml:space="preserve">head_angle</t>
  </si>
  <si>
    <t xml:space="preserve">deg</t>
  </si>
  <si>
    <t xml:space="preserve">st_angle</t>
  </si>
  <si>
    <t xml:space="preserve">abias_x</t>
  </si>
  <si>
    <t xml:space="preserve">x component of accelerometer measurement bias</t>
  </si>
  <si>
    <t xml:space="preserve">abias_y</t>
  </si>
  <si>
    <t xml:space="preserve">y component of accelerometer measurement  bias</t>
  </si>
  <si>
    <t xml:space="preserve">abias_z</t>
  </si>
  <si>
    <t xml:space="preserve">z component of accelerometer measurement  bias</t>
  </si>
  <si>
    <t xml:space="preserve">gbias_x</t>
  </si>
  <si>
    <t xml:space="preserve">deg/hr</t>
  </si>
  <si>
    <t xml:space="preserve">x component of gyroscope measurement  bias</t>
  </si>
  <si>
    <t xml:space="preserve">gbias_y</t>
  </si>
  <si>
    <t xml:space="preserve">y component of gyroscope measurement  bias</t>
  </si>
  <si>
    <t xml:space="preserve">gbias_z</t>
  </si>
  <si>
    <t xml:space="preserve">z component of gyroscope measurement  bias</t>
  </si>
  <si>
    <t xml:space="preserve">rc_x</t>
  </si>
  <si>
    <t xml:space="preserve">x component of position of ground coil(inertial)</t>
  </si>
  <si>
    <t xml:space="preserve">rc_y</t>
  </si>
  <si>
    <t xml:space="preserve">y component of position of ground coil(inertial)</t>
  </si>
  <si>
    <t xml:space="preserve">rc_z</t>
  </si>
  <si>
    <t xml:space="preserve">z component of position of ground coil(inertial)</t>
  </si>
  <si>
    <t xml:space="preserve">del_rsx</t>
  </si>
  <si>
    <t xml:space="preserve">Injected vehicle position error</t>
  </si>
  <si>
    <t xml:space="preserve">del_rsy</t>
  </si>
  <si>
    <t xml:space="preserve">del_rsz</t>
  </si>
  <si>
    <t xml:space="preserve">del_vsx</t>
  </si>
  <si>
    <t xml:space="preserve">m/sec</t>
  </si>
  <si>
    <t xml:space="preserve">Injected vehicle velocity error</t>
  </si>
  <si>
    <t xml:space="preserve">del_vsy</t>
  </si>
  <si>
    <t xml:space="preserve">del_vsz</t>
  </si>
  <si>
    <t xml:space="preserve">del_theta_x</t>
  </si>
  <si>
    <t xml:space="preserve">rad</t>
  </si>
  <si>
    <t xml:space="preserve">Injected vehicle quaternion error</t>
  </si>
  <si>
    <t xml:space="preserve">del_theta_y</t>
  </si>
  <si>
    <t xml:space="preserve">del_theta_z</t>
  </si>
  <si>
    <t xml:space="preserve">del_accelx</t>
  </si>
  <si>
    <t xml:space="preserve">Injected accel bias error</t>
  </si>
  <si>
    <t xml:space="preserve">del_accely</t>
  </si>
  <si>
    <t xml:space="preserve">del_accelz</t>
  </si>
  <si>
    <t xml:space="preserve">del_gyrox</t>
  </si>
  <si>
    <t xml:space="preserve">Injected gyro bias error</t>
  </si>
  <si>
    <t xml:space="preserve">del_gyroy</t>
  </si>
  <si>
    <t xml:space="preserve">del_gyroz</t>
  </si>
  <si>
    <t xml:space="preserve">del_rsx_c</t>
  </si>
  <si>
    <t xml:space="preserve">Injected coil position error</t>
  </si>
  <si>
    <t xml:space="preserve">del_rsy_c</t>
  </si>
  <si>
    <t xml:space="preserve">del_rsz_c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</si>
  <si>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</si>
  <si>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</si>
  <si>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</si>
  <si>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</si>
  <si>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</si>
  <si>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pos_E</t>
  </si>
  <si>
    <t xml:space="preserve">pos_N</t>
  </si>
  <si>
    <t xml:space="preserve">vel_yb</t>
  </si>
  <si>
    <t xml:space="preserve">abias</t>
  </si>
  <si>
    <t xml:space="preserve">gbias</t>
  </si>
  <si>
    <t xml:space="preserve">cpos</t>
  </si>
  <si>
    <t xml:space="preserve">vehicle</t>
  </si>
  <si>
    <t xml:space="preserve">parameter</t>
  </si>
  <si>
    <t xml:space="preserve">pos</t>
  </si>
  <si>
    <t xml:space="preserve">vel</t>
  </si>
  <si>
    <t xml:space="preserve">att</t>
  </si>
  <si>
    <t xml:space="preserve">sig_accel_ss</t>
  </si>
  <si>
    <t xml:space="preserve">3-sigma steady-state accel bias</t>
  </si>
  <si>
    <t xml:space="preserve">vrw</t>
  </si>
  <si>
    <t xml:space="preserve">m/s/sqrt(hr)</t>
  </si>
  <si>
    <t xml:space="preserve">3-sigma velocity random walk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</si>
  <si>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</si>
  <si>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</si>
  <si>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</si>
  <si>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</si>
  <si>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</si>
  <si>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sig_gps_x</t>
  </si>
  <si>
    <t xml:space="preserve">m </t>
  </si>
  <si>
    <t xml:space="preserve">3-sigma gps measurement noise</t>
  </si>
  <si>
    <t xml:space="preserve">sig_gps_y</t>
  </si>
  <si>
    <t xml:space="preserve">sig_gps_z</t>
  </si>
  <si>
    <t xml:space="preserve">sig_pdoa</t>
  </si>
  <si>
    <t xml:space="preserve">3-sigma pdoa measurement noise</t>
  </si>
  <si>
    <t xml:space="preserve">sig_r_E</t>
  </si>
  <si>
    <t xml:space="preserve">3-sigma initial vehicle position uncertainty</t>
  </si>
  <si>
    <t xml:space="preserve">sig_r_N</t>
  </si>
  <si>
    <t xml:space="preserve">sig_vyb</t>
  </si>
  <si>
    <t xml:space="preserve">3-sigma initial vehicle velocity uncertainty</t>
  </si>
  <si>
    <t xml:space="preserve">sig_psi</t>
  </si>
  <si>
    <t xml:space="preserve">deg </t>
  </si>
  <si>
    <t xml:space="preserve">3-sigma initial heading uncertainty</t>
  </si>
  <si>
    <t xml:space="preserve">sig_phi</t>
  </si>
  <si>
    <t xml:space="preserve">3-sigma initial steering angle uncertainty</t>
  </si>
  <si>
    <t xml:space="preserve">sig_accel_x</t>
  </si>
  <si>
    <t xml:space="preserve">3-sigma initial accel bias uncertainty</t>
  </si>
  <si>
    <t xml:space="preserve">sig_accel_y</t>
  </si>
  <si>
    <t xml:space="preserve">sig_accel_z</t>
  </si>
  <si>
    <t xml:space="preserve">sig_gyro_x</t>
  </si>
  <si>
    <t xml:space="preserve">3-sigma initial gyro bias uncertainty</t>
  </si>
  <si>
    <t xml:space="preserve">sig_gyro_y</t>
  </si>
  <si>
    <t xml:space="preserve">sig_gyro_z</t>
  </si>
  <si>
    <t xml:space="preserve">sig_r_c_E</t>
  </si>
  <si>
    <t xml:space="preserve">3-sigma initial initial ground coil position uncertainty</t>
  </si>
  <si>
    <t xml:space="preserve">sig_r_c_N</t>
  </si>
  <si>
    <t xml:space="preserve">sig_r_c_U</t>
  </si>
  <si>
    <t xml:space="preserve">sig_r_U</t>
  </si>
  <si>
    <t xml:space="preserve">sig_v_x</t>
  </si>
  <si>
    <t xml:space="preserve">sig_v_y</t>
  </si>
  <si>
    <t xml:space="preserve">sig_v_z</t>
  </si>
  <si>
    <t xml:space="preserve">sig_th_x</t>
  </si>
  <si>
    <t xml:space="preserve">3-sigma initial attitude uncertainty</t>
  </si>
  <si>
    <t xml:space="preserve">sig_th_y</t>
  </si>
  <si>
    <t xml:space="preserve">sig_th_z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</si>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</sst>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0"/>
    <numFmt numFmtId="170" formatCode="0.00E+00"/>
    <numFmt numFmtId="171" formatCode="0.000000"/>
    <numFmt numFmtId="172" formatCode="0.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EEECE1"/>
        <bgColor rgb="FFD9D9D9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/>
      <right style="thin">
        <color rgb="FFD9D9D9"/>
      </right>
      <top style="thin"/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/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  <border diagonalUp="false" diagonalDown="false">
      <left style="thin"/>
      <right style="thin">
        <color rgb="FFD9D9D9"/>
      </right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EEECE1"/>
      </left>
      <right style="thin">
        <color rgb="FFEEECE1"/>
      </right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D9D9D9"/>
      </left>
      <right style="thin">
        <color rgb="FFD9D9D9"/>
      </right>
      <top style="thin"/>
      <bottom style="thin">
        <color rgb="FFD9D9D9"/>
      </bottom>
      <diagonal/>
    </border>
    <border diagonalUp="false" diagonalDown="false">
      <left style="thin"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>
        <color rgb="FFD9D9D9"/>
      </right>
      <top/>
      <bottom style="thin">
        <color rgb="FFD9D9D9"/>
      </bottom>
      <diagonal/>
    </border>
    <border diagonalUp="false" diagonalDown="false">
      <left style="thin"/>
      <right style="thin">
        <color rgb="FFD9D9D9"/>
      </right>
      <top/>
      <bottom/>
      <diagonal/>
    </border>
    <border diagonalUp="false" diagonalDown="false">
      <left style="thin"/>
      <right style="thin">
        <color rgb="FFD9D9D9"/>
      </right>
      <top/>
      <bottom style="thin"/>
      <diagonal/>
    </border>
    <border diagonalUp="false" diagonalDown="false">
      <left style="thin">
        <color rgb="FFD9D9D9"/>
      </left>
      <right style="thin">
        <color rgb="FFD9D9D9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0" colorId="64" zoomScale="115" zoomScaleNormal="115" zoomScalePageLayoutView="100" workbookViewId="0">
      <selection pane="topLeft" activeCell="B12" activeCellId="0" sqref="B12"/>
    </sheetView>
  </sheetViews>
  <sheetFormatPr defaultRowHeight="14.25" zeroHeight="false" outlineLevelRow="0" outlineLevelCol="0"/>
  <cols>
    <col collapsed="false" customWidth="true" hidden="false" outlineLevel="0" max="1" min="1" style="0" width="39.73"/>
    <col collapsed="false" customWidth="true" hidden="false" outlineLevel="0" max="2" min="2" style="1" width="15.6"/>
    <col collapsed="false" customWidth="true" hidden="false" outlineLevel="0" max="3" min="3" style="0" width="16.6"/>
    <col collapsed="false" customWidth="true" hidden="false" outlineLevel="0" max="4" min="4" style="0" width="75.6"/>
    <col collapsed="false" customWidth="true" hidden="false" outlineLevel="0" max="5" min="5" style="2" width="16.4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s="6" customFormat="true" ht="14.2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</row>
    <row r="2" s="6" customFormat="true" ht="14.25" hidden="false" customHeight="false" outlineLevel="0" collapsed="false">
      <c r="A2" s="7" t="s">
        <v>5</v>
      </c>
      <c r="B2" s="8" t="n">
        <v>0.01</v>
      </c>
      <c r="C2" s="7" t="s">
        <v>6</v>
      </c>
      <c r="D2" s="7" t="s">
        <v>7</v>
      </c>
      <c r="E2" s="9" t="n">
        <f aca="false">B2</f>
        <v>0.01</v>
      </c>
    </row>
    <row r="3" s="6" customFormat="true" ht="14.25" hidden="false" customHeight="false" outlineLevel="0" collapsed="false">
      <c r="A3" s="6" t="s">
        <v>8</v>
      </c>
      <c r="B3" s="10" t="n">
        <v>0.1</v>
      </c>
      <c r="C3" s="6" t="s">
        <v>6</v>
      </c>
      <c r="D3" s="6" t="s">
        <v>7</v>
      </c>
      <c r="E3" s="9" t="n">
        <f aca="false">B3</f>
        <v>0.1</v>
      </c>
    </row>
    <row r="4" s="6" customFormat="true" ht="14.25" hidden="false" customHeight="false" outlineLevel="0" collapsed="false">
      <c r="A4" s="6" t="s">
        <v>9</v>
      </c>
      <c r="B4" s="10" t="n">
        <v>0.001</v>
      </c>
      <c r="C4" s="6" t="s">
        <v>6</v>
      </c>
      <c r="D4" s="6" t="s">
        <v>10</v>
      </c>
      <c r="E4" s="9" t="n">
        <f aca="false">B4</f>
        <v>0.001</v>
      </c>
    </row>
    <row r="5" s="6" customFormat="true" ht="14.25" hidden="false" customHeight="false" outlineLevel="0" collapsed="false">
      <c r="A5" s="6" t="s">
        <v>11</v>
      </c>
      <c r="B5" s="10" t="n">
        <v>10</v>
      </c>
      <c r="C5" s="6" t="s">
        <v>6</v>
      </c>
      <c r="D5" s="6" t="s">
        <v>12</v>
      </c>
      <c r="E5" s="9" t="n">
        <f aca="false">B5</f>
        <v>10</v>
      </c>
    </row>
    <row r="6" s="6" customFormat="true" ht="14.25" hidden="false" customHeight="false" outlineLevel="0" collapsed="false">
      <c r="A6" s="6" t="s">
        <v>13</v>
      </c>
      <c r="B6" s="11" t="n">
        <v>6</v>
      </c>
      <c r="C6" s="6" t="s">
        <v>14</v>
      </c>
      <c r="D6" s="6" t="s">
        <v>15</v>
      </c>
      <c r="E6" s="9" t="n">
        <f aca="false">B6</f>
        <v>6</v>
      </c>
    </row>
    <row r="7" s="6" customFormat="true" ht="14.25" hidden="false" customHeight="false" outlineLevel="0" collapsed="false">
      <c r="A7" s="6" t="s">
        <v>16</v>
      </c>
      <c r="B7" s="11" t="n">
        <v>12</v>
      </c>
      <c r="C7" s="6" t="s">
        <v>14</v>
      </c>
      <c r="D7" s="6" t="s">
        <v>17</v>
      </c>
      <c r="E7" s="9" t="n">
        <f aca="false">B7</f>
        <v>12</v>
      </c>
    </row>
    <row r="8" s="6" customFormat="true" ht="14.25" hidden="false" customHeight="false" outlineLevel="0" collapsed="false">
      <c r="A8" s="12" t="s">
        <v>18</v>
      </c>
      <c r="B8" s="13" t="n">
        <v>13</v>
      </c>
      <c r="C8" s="6" t="s">
        <v>14</v>
      </c>
      <c r="D8" s="6" t="s">
        <v>19</v>
      </c>
      <c r="E8" s="9" t="n">
        <f aca="false">B8</f>
        <v>13</v>
      </c>
    </row>
    <row r="9" s="6" customFormat="true" ht="14.25" hidden="false" customHeight="false" outlineLevel="0" collapsed="false">
      <c r="A9" s="14" t="s">
        <v>20</v>
      </c>
      <c r="B9" s="15" t="n">
        <v>0</v>
      </c>
      <c r="C9" s="16" t="s">
        <v>14</v>
      </c>
      <c r="D9" s="6" t="s">
        <v>21</v>
      </c>
      <c r="E9" s="9" t="n">
        <f aca="false">B9</f>
        <v>0</v>
      </c>
    </row>
    <row r="10" s="6" customFormat="true" ht="14.25" hidden="false" customHeight="false" outlineLevel="0" collapsed="false">
      <c r="A10" s="17" t="s">
        <v>22</v>
      </c>
      <c r="B10" s="18" t="n">
        <v>0</v>
      </c>
      <c r="C10" s="16" t="s">
        <v>14</v>
      </c>
      <c r="D10" s="6" t="s">
        <v>23</v>
      </c>
      <c r="E10" s="9" t="n">
        <f aca="false">B10</f>
        <v>0</v>
      </c>
    </row>
    <row r="11" s="6" customFormat="true" ht="14.25" hidden="false" customHeight="false" outlineLevel="0" collapsed="false">
      <c r="A11" s="19" t="s">
        <v>24</v>
      </c>
      <c r="B11" s="15" t="n">
        <v>0</v>
      </c>
      <c r="C11" s="16" t="s">
        <v>14</v>
      </c>
      <c r="D11" s="6" t="s">
        <v>25</v>
      </c>
      <c r="E11" s="9" t="n">
        <f aca="false">B11</f>
        <v>0</v>
      </c>
    </row>
    <row r="12" s="23" customFormat="true" ht="14.25" hidden="false" customHeight="false" outlineLevel="0" collapsed="false">
      <c r="A12" s="20" t="s">
        <v>26</v>
      </c>
      <c r="B12" s="21" t="n">
        <v>1</v>
      </c>
      <c r="C12" s="16" t="s">
        <v>14</v>
      </c>
      <c r="D12" s="6" t="s">
        <v>27</v>
      </c>
      <c r="E12" s="22" t="n">
        <f aca="false">B12</f>
        <v>1</v>
      </c>
    </row>
    <row r="13" s="23" customFormat="true" ht="14.25" hidden="false" customHeight="false" outlineLevel="0" collapsed="false">
      <c r="A13" s="24" t="s">
        <v>28</v>
      </c>
      <c r="B13" s="25" t="n">
        <v>1</v>
      </c>
      <c r="C13" s="16" t="s">
        <v>14</v>
      </c>
      <c r="D13" s="6" t="s">
        <v>29</v>
      </c>
      <c r="E13" s="22" t="n">
        <f aca="false">B13</f>
        <v>1</v>
      </c>
    </row>
    <row r="14" s="23" customFormat="true" ht="14.25" hidden="false" customHeight="false" outlineLevel="0" collapsed="false">
      <c r="A14" s="26" t="s">
        <v>30</v>
      </c>
      <c r="B14" s="27" t="n">
        <v>0</v>
      </c>
      <c r="C14" s="16" t="s">
        <v>14</v>
      </c>
      <c r="D14" s="6" t="s">
        <v>31</v>
      </c>
      <c r="E14" s="22" t="n">
        <f aca="false">B14</f>
        <v>0</v>
      </c>
    </row>
    <row r="15" customFormat="false" ht="14.25" hidden="false" customHeight="false" outlineLevel="0" collapsed="false">
      <c r="A15" s="20" t="s">
        <v>32</v>
      </c>
      <c r="B15" s="21" t="n">
        <v>0</v>
      </c>
      <c r="C15" s="16" t="s">
        <v>14</v>
      </c>
      <c r="D15" s="6" t="s">
        <v>33</v>
      </c>
      <c r="E15" s="22" t="n">
        <f aca="false">B15</f>
        <v>0</v>
      </c>
    </row>
    <row r="16" customFormat="false" ht="14.25" hidden="false" customHeight="false" outlineLevel="0" collapsed="false">
      <c r="A16" s="20" t="s">
        <v>34</v>
      </c>
      <c r="B16" s="21" t="n">
        <v>1</v>
      </c>
      <c r="C16" s="16" t="s">
        <v>14</v>
      </c>
      <c r="D16" s="6" t="s">
        <v>35</v>
      </c>
      <c r="E16" s="22" t="n">
        <f aca="false">B16</f>
        <v>1</v>
      </c>
    </row>
    <row r="17" customFormat="false" ht="14.25" hidden="false" customHeight="false" outlineLevel="0" collapsed="false">
      <c r="A17" s="24" t="s">
        <v>36</v>
      </c>
      <c r="B17" s="25" t="n">
        <v>0</v>
      </c>
      <c r="C17" s="16" t="s">
        <v>14</v>
      </c>
      <c r="D17" s="6" t="s">
        <v>37</v>
      </c>
      <c r="E17" s="22" t="n">
        <f aca="false">B17</f>
        <v>0</v>
      </c>
    </row>
    <row r="18" customFormat="false" ht="14.25" hidden="false" customHeight="false" outlineLevel="0" collapsed="false">
      <c r="A18" s="28" t="s">
        <v>38</v>
      </c>
      <c r="B18" s="1" t="n">
        <v>2</v>
      </c>
      <c r="C18" s="6" t="s">
        <v>39</v>
      </c>
      <c r="D18" s="6" t="s">
        <v>40</v>
      </c>
      <c r="E18" s="2" t="n">
        <f aca="false">B18</f>
        <v>2</v>
      </c>
    </row>
    <row r="19" customFormat="false" ht="14.25" hidden="false" customHeight="false" outlineLevel="0" collapsed="false">
      <c r="A19" s="6" t="s">
        <v>41</v>
      </c>
      <c r="B19" s="1" t="n">
        <v>100</v>
      </c>
      <c r="C19" s="6" t="s">
        <v>6</v>
      </c>
      <c r="D19" s="6" t="s">
        <v>42</v>
      </c>
      <c r="E19" s="2" t="n">
        <f aca="false">B19</f>
        <v>100</v>
      </c>
    </row>
    <row r="20" customFormat="false" ht="14.25" hidden="false" customHeight="false" outlineLevel="0" collapsed="false">
      <c r="A20" s="6" t="s">
        <v>43</v>
      </c>
      <c r="B20" s="1" t="n">
        <v>100</v>
      </c>
      <c r="C20" s="6" t="s">
        <v>6</v>
      </c>
      <c r="D20" s="6" t="s">
        <v>44</v>
      </c>
      <c r="E20" s="2" t="n">
        <f aca="false">B20</f>
        <v>100</v>
      </c>
    </row>
    <row r="21" customFormat="false" ht="14.25" hidden="false" customHeight="false" outlineLevel="0" collapsed="false">
      <c r="A21" s="6" t="s">
        <v>45</v>
      </c>
      <c r="B21" s="1" t="n">
        <v>122</v>
      </c>
      <c r="C21" s="6" t="s">
        <v>46</v>
      </c>
      <c r="D21" s="6" t="s">
        <v>47</v>
      </c>
      <c r="E21" s="2" t="n">
        <f aca="false">B21*1000000</f>
        <v>122000000</v>
      </c>
    </row>
    <row r="22" customFormat="false" ht="14.25" hidden="false" customHeight="false" outlineLevel="0" collapsed="false">
      <c r="A22" s="12" t="s">
        <v>48</v>
      </c>
      <c r="B22" s="1" t="n">
        <v>299702547</v>
      </c>
      <c r="C22" s="12" t="s">
        <v>49</v>
      </c>
      <c r="D22" s="12" t="s">
        <v>50</v>
      </c>
      <c r="E22" s="2" t="n">
        <f aca="false">B22</f>
        <v>299702547</v>
      </c>
    </row>
    <row r="23" customFormat="false" ht="14.25" hidden="false" customHeight="false" outlineLevel="0" collapsed="false">
      <c r="A23" s="29" t="s">
        <v>51</v>
      </c>
      <c r="B23" s="30" t="n">
        <v>0.5</v>
      </c>
      <c r="C23" s="31" t="s">
        <v>52</v>
      </c>
      <c r="D23" s="31" t="s">
        <v>53</v>
      </c>
      <c r="E23" s="32" t="n">
        <f aca="false">B23</f>
        <v>0.5</v>
      </c>
    </row>
    <row r="24" customFormat="false" ht="14.25" hidden="false" customHeight="false" outlineLevel="0" collapsed="false">
      <c r="A24" s="33" t="s">
        <v>54</v>
      </c>
      <c r="B24" s="34" t="n">
        <v>1</v>
      </c>
      <c r="C24" s="6" t="s">
        <v>52</v>
      </c>
      <c r="D24" s="35" t="s">
        <v>55</v>
      </c>
      <c r="E24" s="36" t="n">
        <f aca="false">B24</f>
        <v>1</v>
      </c>
    </row>
    <row r="25" customFormat="false" ht="14.25" hidden="false" customHeight="false" outlineLevel="0" collapsed="false">
      <c r="A25" s="37" t="s">
        <v>56</v>
      </c>
      <c r="B25" s="38" t="n">
        <v>0</v>
      </c>
      <c r="C25" s="39" t="s">
        <v>52</v>
      </c>
      <c r="D25" s="40" t="s">
        <v>57</v>
      </c>
      <c r="E25" s="41" t="n">
        <f aca="false">B25</f>
        <v>0</v>
      </c>
    </row>
    <row r="26" customFormat="false" ht="14.25" hidden="false" customHeight="false" outlineLevel="0" collapsed="false">
      <c r="A26" s="42" t="s">
        <v>58</v>
      </c>
      <c r="B26" s="34" t="n">
        <v>-0.5</v>
      </c>
      <c r="C26" s="7" t="s">
        <v>52</v>
      </c>
      <c r="D26" s="43" t="s">
        <v>59</v>
      </c>
      <c r="E26" s="36" t="n">
        <f aca="false">B26</f>
        <v>-0.5</v>
      </c>
    </row>
    <row r="27" customFormat="false" ht="14.25" hidden="false" customHeight="false" outlineLevel="0" collapsed="false">
      <c r="A27" s="33" t="s">
        <v>60</v>
      </c>
      <c r="B27" s="34" t="n">
        <v>1</v>
      </c>
      <c r="C27" s="6" t="s">
        <v>52</v>
      </c>
      <c r="D27" s="35" t="s">
        <v>61</v>
      </c>
      <c r="E27" s="36" t="n">
        <f aca="false">B27</f>
        <v>1</v>
      </c>
    </row>
    <row r="28" customFormat="false" ht="14.25" hidden="false" customHeight="false" outlineLevel="0" collapsed="false">
      <c r="A28" s="37" t="s">
        <v>62</v>
      </c>
      <c r="B28" s="38" t="n">
        <v>0</v>
      </c>
      <c r="C28" s="40" t="s">
        <v>52</v>
      </c>
      <c r="D28" s="40" t="s">
        <v>63</v>
      </c>
      <c r="E28" s="41" t="n">
        <f aca="false">B28</f>
        <v>0</v>
      </c>
    </row>
    <row r="29" customFormat="false" ht="14.25" hidden="false" customHeight="false" outlineLevel="0" collapsed="false">
      <c r="A29" s="44" t="s">
        <v>64</v>
      </c>
      <c r="B29" s="30" t="n">
        <v>0</v>
      </c>
      <c r="C29" s="45"/>
      <c r="D29" s="31" t="s">
        <v>65</v>
      </c>
      <c r="E29" s="32" t="n">
        <f aca="false">B29</f>
        <v>0</v>
      </c>
    </row>
    <row r="30" customFormat="false" ht="14.25" hidden="false" customHeight="false" outlineLevel="0" collapsed="false">
      <c r="A30" s="46" t="s">
        <v>66</v>
      </c>
      <c r="B30" s="34" t="n">
        <v>-0.25</v>
      </c>
      <c r="C30" s="47"/>
      <c r="D30" s="35" t="s">
        <v>67</v>
      </c>
      <c r="E30" s="36" t="n">
        <f aca="false">B30</f>
        <v>-0.25</v>
      </c>
    </row>
    <row r="31" customFormat="false" ht="14.25" hidden="false" customHeight="false" outlineLevel="0" collapsed="false">
      <c r="A31" s="48" t="s">
        <v>68</v>
      </c>
      <c r="B31" s="38" t="n">
        <v>0</v>
      </c>
      <c r="C31" s="49"/>
      <c r="D31" s="40" t="s">
        <v>69</v>
      </c>
      <c r="E31" s="41" t="n">
        <f aca="false">B31</f>
        <v>0</v>
      </c>
    </row>
    <row r="32" customFormat="false" ht="14.25" hidden="false" customHeight="false" outlineLevel="0" collapsed="false">
      <c r="A32" s="50" t="s">
        <v>70</v>
      </c>
      <c r="B32" s="1" t="n">
        <v>9.81</v>
      </c>
      <c r="C32" s="51" t="s">
        <v>71</v>
      </c>
      <c r="D32" s="50" t="s">
        <v>72</v>
      </c>
      <c r="E32" s="2" t="n">
        <f aca="false">B32</f>
        <v>9.81</v>
      </c>
    </row>
    <row r="33" customFormat="false" ht="14.25" hidden="false" customHeight="false" outlineLevel="0" collapsed="false">
      <c r="A33" s="44" t="s">
        <v>73</v>
      </c>
      <c r="B33" s="30" t="n">
        <v>0.01</v>
      </c>
      <c r="C33" s="45" t="s">
        <v>6</v>
      </c>
      <c r="D33" s="45"/>
      <c r="E33" s="32" t="n">
        <f aca="false">B33</f>
        <v>0.01</v>
      </c>
    </row>
    <row r="34" customFormat="false" ht="14.25" hidden="false" customHeight="false" outlineLevel="0" collapsed="false">
      <c r="A34" s="46" t="s">
        <v>74</v>
      </c>
      <c r="B34" s="34" t="n">
        <v>0.01</v>
      </c>
      <c r="C34" s="47" t="s">
        <v>75</v>
      </c>
      <c r="D34" s="47"/>
      <c r="E34" s="36" t="n">
        <f aca="false">B34</f>
        <v>0.01</v>
      </c>
    </row>
    <row r="35" customFormat="false" ht="14.25" hidden="false" customHeight="false" outlineLevel="0" collapsed="false">
      <c r="A35" s="48" t="s">
        <v>76</v>
      </c>
      <c r="B35" s="38" t="n">
        <v>0.01</v>
      </c>
      <c r="C35" s="49" t="s">
        <v>75</v>
      </c>
      <c r="D35" s="49"/>
      <c r="E35" s="41" t="n">
        <f aca="false">B35</f>
        <v>0.01</v>
      </c>
    </row>
    <row r="36" customFormat="false" ht="14.25" hidden="false" customHeight="false" outlineLevel="0" collapsed="false">
      <c r="A36" s="0" t="s">
        <v>77</v>
      </c>
      <c r="B36" s="1" t="n">
        <v>0</v>
      </c>
      <c r="C36" s="0" t="s">
        <v>52</v>
      </c>
      <c r="D36" s="0" t="s">
        <v>78</v>
      </c>
      <c r="E36" s="2" t="n">
        <f aca="false">B36</f>
        <v>0</v>
      </c>
    </row>
    <row r="37" customFormat="false" ht="13.8" hidden="false" customHeight="false" outlineLevel="0" collapsed="false">
      <c r="A37" s="0" t="s">
        <v>79</v>
      </c>
      <c r="B37" s="1" t="n">
        <v>5</v>
      </c>
      <c r="C37" s="0" t="s">
        <v>52</v>
      </c>
      <c r="D37" s="0" t="s">
        <v>80</v>
      </c>
      <c r="E37" s="2" t="n">
        <f aca="false">B37</f>
        <v>5</v>
      </c>
    </row>
    <row r="38" customFormat="false" ht="13.8" hidden="false" customHeight="false" outlineLevel="0" collapsed="false">
      <c r="A38" s="0" t="s">
        <v>81</v>
      </c>
      <c r="B38" s="1" t="n">
        <v>0</v>
      </c>
      <c r="C38" s="0" t="s">
        <v>52</v>
      </c>
      <c r="D38" s="0" t="s">
        <v>82</v>
      </c>
      <c r="E38" s="2" t="n">
        <f aca="false">B38</f>
        <v>0</v>
      </c>
    </row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4.25" zeroHeight="false" outlineLevelRow="0" outlineLevelCol="0"/>
  <cols>
    <col collapsed="false" customWidth="true" hidden="false" outlineLevel="0" max="1" min="1" style="0" width="10.6"/>
    <col collapsed="false" customWidth="true" hidden="false" outlineLevel="0" max="1025" min="2" style="0" width="8.53"/>
  </cols>
  <sheetData>
    <row r="1" customFormat="false" ht="14.25" hidden="false" customHeight="false" outlineLevel="0" collapsed="false">
      <c r="A1" s="0" t="s">
        <v>199</v>
      </c>
      <c r="B1" s="0" t="n">
        <v>60</v>
      </c>
    </row>
    <row r="2" customFormat="false" ht="14.25" hidden="false" customHeight="false" outlineLevel="0" collapsed="false">
      <c r="A2" s="0" t="s">
        <v>200</v>
      </c>
      <c r="B2" s="0" t="n">
        <v>60</v>
      </c>
    </row>
    <row r="3" customFormat="false" ht="14.25" hidden="false" customHeight="false" outlineLevel="0" collapsed="false">
      <c r="A3" s="0" t="s">
        <v>201</v>
      </c>
      <c r="B3" s="0" t="n">
        <f aca="false">hr2min*min2sec</f>
        <v>3600</v>
      </c>
    </row>
    <row r="4" customFormat="false" ht="14.25" hidden="false" customHeight="false" outlineLevel="0" collapsed="false">
      <c r="A4" s="0" t="s">
        <v>202</v>
      </c>
      <c r="B4" s="0" t="n">
        <v>9.81</v>
      </c>
    </row>
    <row r="5" customFormat="false" ht="14.25" hidden="false" customHeight="false" outlineLevel="0" collapsed="false">
      <c r="A5" s="0" t="s">
        <v>203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2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4.2"/>
    <col collapsed="false" customWidth="true" hidden="false" outlineLevel="0" max="3" min="3" style="0" width="8.53"/>
    <col collapsed="false" customWidth="true" hidden="false" outlineLevel="0" max="4" min="4" style="0" width="72.4"/>
    <col collapsed="false" customWidth="true" hidden="false" outlineLevel="0" max="5" min="5" style="0" width="15.4"/>
    <col collapsed="false" customWidth="true" hidden="false" outlineLevel="0" max="1025" min="6" style="0" width="8.53"/>
  </cols>
  <sheetData>
    <row r="1" customFormat="false" ht="14.25" hidden="false" customHeight="false" outlineLevel="0" collapsed="false">
      <c r="A1" s="52" t="s">
        <v>0</v>
      </c>
      <c r="B1" s="53" t="s">
        <v>1</v>
      </c>
      <c r="C1" s="54" t="s">
        <v>2</v>
      </c>
      <c r="D1" s="54" t="s">
        <v>3</v>
      </c>
      <c r="E1" s="55" t="s">
        <v>4</v>
      </c>
    </row>
    <row r="2" customFormat="false" ht="14.25" hidden="false" customHeight="false" outlineLevel="0" collapsed="false">
      <c r="A2" s="56" t="s">
        <v>83</v>
      </c>
      <c r="B2" s="57" t="n">
        <v>0</v>
      </c>
      <c r="C2" s="45" t="s">
        <v>52</v>
      </c>
      <c r="D2" s="58" t="s">
        <v>84</v>
      </c>
      <c r="E2" s="59" t="n">
        <f aca="false">B2</f>
        <v>0</v>
      </c>
    </row>
    <row r="3" customFormat="false" ht="14.25" hidden="false" customHeight="false" outlineLevel="0" collapsed="false">
      <c r="A3" s="60" t="s">
        <v>85</v>
      </c>
      <c r="B3" s="61" t="n">
        <v>10</v>
      </c>
      <c r="C3" s="49" t="s">
        <v>52</v>
      </c>
      <c r="D3" s="58" t="s">
        <v>86</v>
      </c>
      <c r="E3" s="59" t="n">
        <f aca="false">B3</f>
        <v>10</v>
      </c>
    </row>
    <row r="4" customFormat="false" ht="14.25" hidden="false" customHeight="false" outlineLevel="0" collapsed="false">
      <c r="A4" s="62" t="s">
        <v>87</v>
      </c>
      <c r="B4" s="63" t="n">
        <v>5</v>
      </c>
      <c r="C4" s="64" t="s">
        <v>49</v>
      </c>
      <c r="D4" s="65"/>
      <c r="E4" s="66" t="n">
        <f aca="false">B4</f>
        <v>5</v>
      </c>
    </row>
    <row r="5" customFormat="false" ht="14.25" hidden="false" customHeight="false" outlineLevel="0" collapsed="false">
      <c r="A5" s="62" t="s">
        <v>88</v>
      </c>
      <c r="B5" s="63" t="n">
        <v>0</v>
      </c>
      <c r="C5" s="64" t="s">
        <v>89</v>
      </c>
      <c r="D5" s="58"/>
      <c r="E5" s="59" t="n">
        <f aca="false">RADIANS(B5)</f>
        <v>0</v>
      </c>
    </row>
    <row r="6" customFormat="false" ht="14.25" hidden="false" customHeight="false" outlineLevel="0" collapsed="false">
      <c r="A6" s="62" t="s">
        <v>90</v>
      </c>
      <c r="B6" s="63" t="n">
        <v>0</v>
      </c>
      <c r="C6" s="64" t="s">
        <v>89</v>
      </c>
      <c r="D6" s="67"/>
      <c r="E6" s="59" t="n">
        <f aca="false">RADIANS(B6)</f>
        <v>0</v>
      </c>
    </row>
    <row r="7" customFormat="false" ht="14.25" hidden="false" customHeight="false" outlineLevel="0" collapsed="false">
      <c r="A7" s="56" t="s">
        <v>91</v>
      </c>
      <c r="B7" s="57" t="n">
        <v>0</v>
      </c>
      <c r="C7" s="45" t="s">
        <v>70</v>
      </c>
      <c r="D7" s="45" t="s">
        <v>92</v>
      </c>
      <c r="E7" s="59" t="n">
        <f aca="false">B7</f>
        <v>0</v>
      </c>
    </row>
    <row r="8" s="47" customFormat="true" ht="14.25" hidden="false" customHeight="false" outlineLevel="0" collapsed="false">
      <c r="A8" s="68" t="s">
        <v>93</v>
      </c>
      <c r="B8" s="69" t="n">
        <v>0</v>
      </c>
      <c r="C8" s="47" t="s">
        <v>70</v>
      </c>
      <c r="D8" s="47" t="s">
        <v>94</v>
      </c>
      <c r="E8" s="32" t="n">
        <f aca="false">B8</f>
        <v>0</v>
      </c>
    </row>
    <row r="9" s="47" customFormat="true" ht="14.25" hidden="false" customHeight="false" outlineLevel="0" collapsed="false">
      <c r="A9" s="60" t="s">
        <v>95</v>
      </c>
      <c r="B9" s="70" t="n">
        <v>0</v>
      </c>
      <c r="C9" s="49" t="s">
        <v>70</v>
      </c>
      <c r="D9" s="49" t="s">
        <v>96</v>
      </c>
      <c r="E9" s="32" t="n">
        <f aca="false">B9</f>
        <v>0</v>
      </c>
    </row>
    <row r="10" s="47" customFormat="true" ht="14.25" hidden="false" customHeight="false" outlineLevel="0" collapsed="false">
      <c r="A10" s="68" t="s">
        <v>97</v>
      </c>
      <c r="B10" s="71" t="n">
        <v>0</v>
      </c>
      <c r="C10" s="45" t="s">
        <v>98</v>
      </c>
      <c r="D10" s="47" t="s">
        <v>99</v>
      </c>
      <c r="E10" s="72" t="n">
        <f aca="false">RADIANS(B10)/hr2sec</f>
        <v>0</v>
      </c>
    </row>
    <row r="11" s="47" customFormat="true" ht="14.25" hidden="false" customHeight="false" outlineLevel="0" collapsed="false">
      <c r="A11" s="68" t="s">
        <v>100</v>
      </c>
      <c r="B11" s="69" t="n">
        <v>0</v>
      </c>
      <c r="C11" s="47" t="s">
        <v>98</v>
      </c>
      <c r="D11" s="67" t="s">
        <v>101</v>
      </c>
      <c r="E11" s="72" t="n">
        <f aca="false">RADIANS(B11)/hr2sec</f>
        <v>0</v>
      </c>
    </row>
    <row r="12" customFormat="false" ht="14.25" hidden="false" customHeight="false" outlineLevel="0" collapsed="false">
      <c r="A12" s="60" t="s">
        <v>102</v>
      </c>
      <c r="B12" s="70" t="n">
        <v>0</v>
      </c>
      <c r="C12" s="49" t="s">
        <v>98</v>
      </c>
      <c r="D12" s="49" t="s">
        <v>103</v>
      </c>
      <c r="E12" s="72" t="n">
        <f aca="false">RADIANS(B12)/hr2sec</f>
        <v>0</v>
      </c>
    </row>
    <row r="13" customFormat="false" ht="14.25" hidden="false" customHeight="false" outlineLevel="0" collapsed="false">
      <c r="A13" s="67" t="s">
        <v>104</v>
      </c>
      <c r="B13" s="71" t="n">
        <v>0</v>
      </c>
      <c r="C13" s="45" t="s">
        <v>52</v>
      </c>
      <c r="D13" s="67" t="s">
        <v>105</v>
      </c>
      <c r="E13" s="73" t="n">
        <f aca="false">B13</f>
        <v>0</v>
      </c>
    </row>
    <row r="14" customFormat="false" ht="14.25" hidden="false" customHeight="false" outlineLevel="0" collapsed="false">
      <c r="A14" s="67" t="s">
        <v>106</v>
      </c>
      <c r="B14" s="69" t="n">
        <v>20</v>
      </c>
      <c r="C14" s="0" t="s">
        <v>52</v>
      </c>
      <c r="D14" s="67" t="s">
        <v>107</v>
      </c>
      <c r="E14" s="73" t="n">
        <f aca="false">B14</f>
        <v>20</v>
      </c>
    </row>
    <row r="15" customFormat="false" ht="14.25" hidden="false" customHeight="false" outlineLevel="0" collapsed="false">
      <c r="A15" s="65" t="s">
        <v>108</v>
      </c>
      <c r="B15" s="70" t="n">
        <v>-0.15</v>
      </c>
      <c r="C15" s="49" t="s">
        <v>52</v>
      </c>
      <c r="D15" s="65" t="s">
        <v>109</v>
      </c>
      <c r="E15" s="73" t="n">
        <f aca="false">B15</f>
        <v>-0.15</v>
      </c>
    </row>
    <row r="16" customFormat="false" ht="14.25" hidden="false" customHeight="false" outlineLevel="0" collapsed="false">
      <c r="B16" s="45"/>
      <c r="C16" s="45"/>
      <c r="E16" s="72"/>
    </row>
    <row r="17" customFormat="false" ht="14.25" hidden="false" customHeight="false" outlineLevel="0" collapsed="false">
      <c r="B17" s="67"/>
      <c r="C17" s="47"/>
      <c r="E17" s="74"/>
    </row>
    <row r="18" customFormat="false" ht="14.25" hidden="false" customHeight="false" outlineLevel="0" collapsed="false">
      <c r="B18" s="49"/>
      <c r="C18" s="49"/>
      <c r="E18" s="75"/>
    </row>
    <row r="19" customFormat="false" ht="14.25" hidden="false" customHeight="false" outlineLevel="0" collapsed="false">
      <c r="B19" s="47"/>
      <c r="C19" s="47"/>
      <c r="E19" s="74"/>
    </row>
    <row r="20" customFormat="false" ht="14.25" hidden="false" customHeight="false" outlineLevel="0" collapsed="false">
      <c r="B20" s="67"/>
      <c r="C20" s="47"/>
      <c r="E20" s="74"/>
    </row>
    <row r="21" customFormat="false" ht="14.25" hidden="false" customHeight="false" outlineLevel="0" collapsed="false">
      <c r="B21" s="49"/>
      <c r="C21" s="49"/>
      <c r="E21" s="75"/>
    </row>
    <row r="22" customFormat="false" ht="14.25" hidden="false" customHeight="false" outlineLevel="0" collapsed="false">
      <c r="B22" s="76"/>
      <c r="C22" s="67"/>
      <c r="E22" s="77"/>
    </row>
    <row r="23" customFormat="false" ht="14.25" hidden="false" customHeight="false" outlineLevel="0" collapsed="false">
      <c r="B23" s="76"/>
      <c r="C23" s="67"/>
      <c r="E23" s="77"/>
    </row>
    <row r="24" customFormat="false" ht="14.25" hidden="false" customHeight="false" outlineLevel="0" collapsed="false">
      <c r="B24" s="78"/>
      <c r="C24" s="49"/>
      <c r="E24" s="7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3" activeCellId="0" sqref="E13"/>
    </sheetView>
  </sheetViews>
  <sheetFormatPr defaultRowHeight="14.25" zeroHeight="false" outlineLevelRow="0" outlineLevelCol="0"/>
  <cols>
    <col collapsed="false" customWidth="true" hidden="false" outlineLevel="0" max="1" min="1" style="0" width="10.72"/>
    <col collapsed="false" customWidth="true" hidden="false" outlineLevel="0" max="3" min="2" style="0" width="7"/>
    <col collapsed="false" customWidth="true" hidden="false" outlineLevel="0" max="4" min="4" style="0" width="32.6"/>
    <col collapsed="false" customWidth="true" hidden="false" outlineLevel="0" max="5" min="5" style="0" width="13.86"/>
    <col collapsed="false" customWidth="true" hidden="false" outlineLevel="0" max="1025" min="6" style="0" width="8.53"/>
  </cols>
  <sheetData>
    <row r="1" customFormat="false" ht="14.25" hidden="false" customHeight="false" outlineLevel="0" collapsed="false">
      <c r="A1" s="80" t="s">
        <v>0</v>
      </c>
      <c r="B1" s="81" t="s">
        <v>1</v>
      </c>
      <c r="C1" s="82" t="s">
        <v>2</v>
      </c>
      <c r="D1" s="82" t="s">
        <v>3</v>
      </c>
      <c r="E1" s="83" t="s">
        <v>4</v>
      </c>
    </row>
    <row r="2" customFormat="false" ht="14.25" hidden="false" customHeight="false" outlineLevel="0" collapsed="false">
      <c r="A2" s="56" t="s">
        <v>110</v>
      </c>
      <c r="B2" s="45" t="n">
        <v>0.1</v>
      </c>
      <c r="C2" s="45" t="str">
        <f aca="false">truthStateInitialUncertainty!C2</f>
        <v>m</v>
      </c>
      <c r="D2" s="45" t="s">
        <v>111</v>
      </c>
      <c r="E2" s="72" t="n">
        <f aca="false">B2</f>
        <v>0.1</v>
      </c>
      <c r="F2" s="47"/>
    </row>
    <row r="3" customFormat="false" ht="14.25" hidden="false" customHeight="false" outlineLevel="0" collapsed="false">
      <c r="A3" s="68" t="s">
        <v>112</v>
      </c>
      <c r="B3" s="47" t="n">
        <v>0.2</v>
      </c>
      <c r="C3" s="47" t="str">
        <f aca="false">truthStateInitialUncertainty!C3</f>
        <v>m</v>
      </c>
      <c r="D3" s="47" t="s">
        <v>111</v>
      </c>
      <c r="E3" s="74" t="n">
        <f aca="false">B3</f>
        <v>0.2</v>
      </c>
      <c r="F3" s="47"/>
    </row>
    <row r="4" customFormat="false" ht="14.25" hidden="false" customHeight="false" outlineLevel="0" collapsed="false">
      <c r="A4" s="68" t="s">
        <v>113</v>
      </c>
      <c r="B4" s="47" t="n">
        <v>0.3</v>
      </c>
      <c r="C4" s="47" t="s">
        <v>52</v>
      </c>
      <c r="D4" s="47" t="s">
        <v>111</v>
      </c>
      <c r="E4" s="74" t="n">
        <f aca="false">B4</f>
        <v>0.3</v>
      </c>
      <c r="F4" s="47"/>
    </row>
    <row r="5" customFormat="false" ht="14.25" hidden="false" customHeight="false" outlineLevel="0" collapsed="false">
      <c r="A5" s="68" t="s">
        <v>114</v>
      </c>
      <c r="B5" s="47" t="n">
        <v>1</v>
      </c>
      <c r="C5" s="47" t="s">
        <v>115</v>
      </c>
      <c r="D5" s="47" t="s">
        <v>116</v>
      </c>
      <c r="E5" s="74" t="n">
        <f aca="false">B5</f>
        <v>1</v>
      </c>
      <c r="F5" s="47"/>
    </row>
    <row r="6" customFormat="false" ht="14.25" hidden="false" customHeight="false" outlineLevel="0" collapsed="false">
      <c r="A6" s="68" t="s">
        <v>117</v>
      </c>
      <c r="B6" s="47" t="n">
        <v>2</v>
      </c>
      <c r="C6" s="47" t="s">
        <v>115</v>
      </c>
      <c r="D6" s="47" t="s">
        <v>116</v>
      </c>
      <c r="E6" s="74" t="n">
        <f aca="false">B6</f>
        <v>2</v>
      </c>
      <c r="F6" s="47"/>
    </row>
    <row r="7" customFormat="false" ht="14.25" hidden="false" customHeight="false" outlineLevel="0" collapsed="false">
      <c r="A7" s="68" t="s">
        <v>118</v>
      </c>
      <c r="B7" s="47" t="n">
        <v>3</v>
      </c>
      <c r="C7" s="47" t="str">
        <f aca="false">truthStateInitialUncertainty!C4</f>
        <v>m/sec</v>
      </c>
      <c r="D7" s="47" t="s">
        <v>116</v>
      </c>
      <c r="E7" s="74" t="n">
        <f aca="false">B7</f>
        <v>3</v>
      </c>
      <c r="F7" s="47"/>
    </row>
    <row r="8" customFormat="false" ht="14.25" hidden="false" customHeight="false" outlineLevel="0" collapsed="false">
      <c r="A8" s="68" t="s">
        <v>119</v>
      </c>
      <c r="B8" s="47" t="n">
        <v>0.01</v>
      </c>
      <c r="C8" s="47" t="s">
        <v>120</v>
      </c>
      <c r="D8" s="47" t="s">
        <v>121</v>
      </c>
      <c r="E8" s="74" t="n">
        <f aca="false">B8</f>
        <v>0.01</v>
      </c>
      <c r="F8" s="47"/>
    </row>
    <row r="9" customFormat="false" ht="14.25" hidden="false" customHeight="false" outlineLevel="0" collapsed="false">
      <c r="A9" s="68" t="s">
        <v>122</v>
      </c>
      <c r="B9" s="47" t="n">
        <v>0.02</v>
      </c>
      <c r="C9" s="47" t="s">
        <v>120</v>
      </c>
      <c r="D9" s="47" t="s">
        <v>121</v>
      </c>
      <c r="E9" s="74" t="n">
        <f aca="false">B9</f>
        <v>0.02</v>
      </c>
      <c r="F9" s="47"/>
    </row>
    <row r="10" customFormat="false" ht="14.25" hidden="false" customHeight="false" outlineLevel="0" collapsed="false">
      <c r="A10" s="68" t="s">
        <v>123</v>
      </c>
      <c r="B10" s="47" t="n">
        <v>0.03</v>
      </c>
      <c r="C10" s="47" t="s">
        <v>120</v>
      </c>
      <c r="D10" s="47" t="s">
        <v>121</v>
      </c>
      <c r="E10" s="74" t="n">
        <f aca="false">B10</f>
        <v>0.03</v>
      </c>
      <c r="F10" s="47"/>
    </row>
    <row r="11" customFormat="false" ht="14.25" hidden="false" customHeight="false" outlineLevel="0" collapsed="false">
      <c r="A11" s="68" t="s">
        <v>124</v>
      </c>
      <c r="B11" s="67" t="n">
        <v>0.001</v>
      </c>
      <c r="C11" s="67" t="s">
        <v>70</v>
      </c>
      <c r="D11" s="67" t="s">
        <v>125</v>
      </c>
      <c r="E11" s="74" t="n">
        <f aca="false">B11*g2mps2</f>
        <v>0.00981</v>
      </c>
      <c r="F11" s="47"/>
    </row>
    <row r="12" customFormat="false" ht="14.25" hidden="false" customHeight="false" outlineLevel="0" collapsed="false">
      <c r="A12" s="68" t="s">
        <v>126</v>
      </c>
      <c r="B12" s="67" t="n">
        <v>0.002</v>
      </c>
      <c r="C12" s="67" t="s">
        <v>70</v>
      </c>
      <c r="D12" s="67" t="s">
        <v>125</v>
      </c>
      <c r="E12" s="74" t="n">
        <f aca="false">B12*g2mps2</f>
        <v>0.01962</v>
      </c>
      <c r="F12" s="47"/>
    </row>
    <row r="13" customFormat="false" ht="14.25" hidden="false" customHeight="false" outlineLevel="0" collapsed="false">
      <c r="A13" s="68" t="s">
        <v>127</v>
      </c>
      <c r="B13" s="67" t="n">
        <v>0.003</v>
      </c>
      <c r="C13" s="67" t="s">
        <v>70</v>
      </c>
      <c r="D13" s="67" t="s">
        <v>125</v>
      </c>
      <c r="E13" s="74" t="n">
        <f aca="false">B13*g2mps2</f>
        <v>0.02943</v>
      </c>
      <c r="F13" s="47"/>
    </row>
    <row r="14" customFormat="false" ht="14.25" hidden="false" customHeight="false" outlineLevel="0" collapsed="false">
      <c r="A14" s="68" t="s">
        <v>128</v>
      </c>
      <c r="B14" s="47" t="n">
        <v>1</v>
      </c>
      <c r="C14" s="47" t="s">
        <v>98</v>
      </c>
      <c r="D14" s="47" t="s">
        <v>129</v>
      </c>
      <c r="E14" s="74" t="n">
        <f aca="false">RADIANS(B14)/hr2sec</f>
        <v>4.84813681109536E-006</v>
      </c>
      <c r="F14" s="47"/>
    </row>
    <row r="15" customFormat="false" ht="14.25" hidden="false" customHeight="false" outlineLevel="0" collapsed="false">
      <c r="A15" s="68" t="s">
        <v>130</v>
      </c>
      <c r="B15" s="47" t="n">
        <v>2</v>
      </c>
      <c r="C15" s="47" t="s">
        <v>98</v>
      </c>
      <c r="D15" s="47" t="s">
        <v>129</v>
      </c>
      <c r="E15" s="74" t="n">
        <f aca="false">RADIANS(B15)/hr2sec</f>
        <v>9.69627362219072E-006</v>
      </c>
    </row>
    <row r="16" customFormat="false" ht="14.25" hidden="false" customHeight="false" outlineLevel="0" collapsed="false">
      <c r="A16" s="47" t="s">
        <v>131</v>
      </c>
      <c r="B16" s="47" t="n">
        <v>3</v>
      </c>
      <c r="C16" s="47" t="s">
        <v>98</v>
      </c>
      <c r="D16" s="47" t="s">
        <v>129</v>
      </c>
      <c r="E16" s="74" t="n">
        <f aca="false">RADIANS(B16)/hr2sec</f>
        <v>1.45444104332861E-005</v>
      </c>
    </row>
    <row r="17" customFormat="false" ht="14.25" hidden="false" customHeight="false" outlineLevel="0" collapsed="false">
      <c r="A17" s="68" t="s">
        <v>132</v>
      </c>
      <c r="B17" s="47" t="n">
        <v>0.11</v>
      </c>
      <c r="C17" s="47" t="s">
        <v>52</v>
      </c>
      <c r="D17" s="47" t="s">
        <v>133</v>
      </c>
      <c r="E17" s="74" t="n">
        <f aca="false">B17</f>
        <v>0.11</v>
      </c>
    </row>
    <row r="18" customFormat="false" ht="14.25" hidden="false" customHeight="false" outlineLevel="0" collapsed="false">
      <c r="A18" s="68" t="s">
        <v>134</v>
      </c>
      <c r="B18" s="47" t="n">
        <v>0.22</v>
      </c>
      <c r="C18" s="47" t="s">
        <v>52</v>
      </c>
      <c r="D18" s="47" t="s">
        <v>133</v>
      </c>
      <c r="E18" s="74" t="n">
        <f aca="false">B18</f>
        <v>0.22</v>
      </c>
    </row>
    <row r="19" customFormat="false" ht="14.25" hidden="false" customHeight="false" outlineLevel="0" collapsed="false">
      <c r="A19" s="60" t="s">
        <v>135</v>
      </c>
      <c r="B19" s="49" t="n">
        <v>0.33</v>
      </c>
      <c r="C19" s="49" t="s">
        <v>52</v>
      </c>
      <c r="D19" s="49" t="s">
        <v>133</v>
      </c>
      <c r="E19" s="75" t="n">
        <f aca="false">B19</f>
        <v>0.33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RowHeight="14.25" zeroHeight="false" outlineLevelRow="0" outlineLevelCol="0"/>
  <cols>
    <col collapsed="false" customWidth="true" hidden="false" outlineLevel="0" max="1" min="1" style="0" width="10.72"/>
    <col collapsed="false" customWidth="true" hidden="false" outlineLevel="0" max="3" min="2" style="0" width="8.53"/>
    <col collapsed="false" customWidth="true" hidden="false" outlineLevel="0" max="4" min="4" style="0" width="14.86"/>
    <col collapsed="false" customWidth="true" hidden="false" outlineLevel="0" max="5" min="5" style="0" width="14.27"/>
    <col collapsed="false" customWidth="true" hidden="false" outlineLevel="0" max="1025" min="6" style="0" width="8.53"/>
  </cols>
  <sheetData>
    <row r="1" customFormat="false" ht="14.25" hidden="false" customHeight="false" outlineLevel="0" collapsed="false">
      <c r="A1" s="0" t="s">
        <v>136</v>
      </c>
      <c r="B1" s="0" t="s">
        <v>137</v>
      </c>
      <c r="C1" s="0" t="s">
        <v>138</v>
      </c>
      <c r="D1" s="0" t="s">
        <v>139</v>
      </c>
      <c r="E1" s="0" t="s">
        <v>140</v>
      </c>
    </row>
    <row r="2" customFormat="false" ht="14.25" hidden="false" customHeight="false" outlineLevel="0" collapsed="false">
      <c r="A2" s="56" t="s">
        <v>141</v>
      </c>
      <c r="B2" s="45" t="n">
        <v>1</v>
      </c>
      <c r="C2" s="72" t="n">
        <v>1</v>
      </c>
      <c r="D2" s="45" t="n">
        <v>1</v>
      </c>
      <c r="E2" s="72" t="n">
        <v>1</v>
      </c>
    </row>
    <row r="3" customFormat="false" ht="14.25" hidden="false" customHeight="false" outlineLevel="0" collapsed="false">
      <c r="A3" s="68" t="s">
        <v>142</v>
      </c>
      <c r="B3" s="47" t="n">
        <v>2</v>
      </c>
      <c r="C3" s="74" t="n">
        <v>2</v>
      </c>
      <c r="D3" s="47" t="n">
        <v>2</v>
      </c>
      <c r="E3" s="74" t="n">
        <v>2</v>
      </c>
    </row>
    <row r="4" customFormat="false" ht="14.25" hidden="false" customHeight="false" outlineLevel="0" collapsed="false">
      <c r="A4" s="68" t="s">
        <v>143</v>
      </c>
      <c r="B4" s="47" t="n">
        <v>3</v>
      </c>
      <c r="C4" s="74" t="n">
        <v>3</v>
      </c>
      <c r="D4" s="47" t="n">
        <v>3</v>
      </c>
      <c r="E4" s="74" t="n">
        <v>3</v>
      </c>
    </row>
    <row r="5" customFormat="false" ht="14.25" hidden="false" customHeight="false" outlineLevel="0" collapsed="false">
      <c r="A5" s="68" t="s">
        <v>88</v>
      </c>
      <c r="B5" s="67" t="n">
        <v>4</v>
      </c>
      <c r="C5" s="74" t="n">
        <v>4</v>
      </c>
      <c r="D5" s="67" t="n">
        <v>4</v>
      </c>
      <c r="E5" s="74" t="n">
        <v>4</v>
      </c>
    </row>
    <row r="6" customFormat="false" ht="14.25" hidden="false" customHeight="false" outlineLevel="0" collapsed="false">
      <c r="A6" s="60" t="s">
        <v>90</v>
      </c>
      <c r="B6" s="49" t="n">
        <v>5</v>
      </c>
      <c r="C6" s="75" t="n">
        <v>5</v>
      </c>
      <c r="D6" s="49" t="n">
        <v>5</v>
      </c>
      <c r="E6" s="75" t="n">
        <v>5</v>
      </c>
    </row>
    <row r="7" customFormat="false" ht="14.25" hidden="false" customHeight="false" outlineLevel="0" collapsed="false">
      <c r="A7" s="68" t="s">
        <v>144</v>
      </c>
      <c r="B7" s="47" t="n">
        <v>6</v>
      </c>
      <c r="C7" s="74" t="n">
        <v>8</v>
      </c>
      <c r="D7" s="47" t="n">
        <v>6</v>
      </c>
      <c r="E7" s="74" t="n">
        <v>8</v>
      </c>
    </row>
    <row r="8" customFormat="false" ht="14.25" hidden="false" customHeight="false" outlineLevel="0" collapsed="false">
      <c r="A8" s="68" t="s">
        <v>145</v>
      </c>
      <c r="B8" s="47" t="n">
        <v>9</v>
      </c>
      <c r="C8" s="74" t="n">
        <v>11</v>
      </c>
      <c r="D8" s="47" t="n">
        <v>9</v>
      </c>
      <c r="E8" s="74" t="n">
        <v>11</v>
      </c>
    </row>
    <row r="9" customFormat="false" ht="14.25" hidden="false" customHeight="false" outlineLevel="0" collapsed="false">
      <c r="A9" s="68" t="s">
        <v>146</v>
      </c>
      <c r="B9" s="47" t="n">
        <v>12</v>
      </c>
      <c r="C9" s="74" t="n">
        <v>14</v>
      </c>
      <c r="D9" s="47" t="n">
        <v>12</v>
      </c>
      <c r="E9" s="74" t="n">
        <v>14</v>
      </c>
    </row>
    <row r="10" customFormat="false" ht="14.25" hidden="false" customHeight="false" outlineLevel="0" collapsed="false">
      <c r="A10" s="56" t="s">
        <v>147</v>
      </c>
      <c r="B10" s="45" t="n">
        <f aca="false">B2</f>
        <v>1</v>
      </c>
      <c r="C10" s="72" t="n">
        <f aca="false">C6</f>
        <v>5</v>
      </c>
      <c r="D10" s="56" t="n">
        <v>1</v>
      </c>
      <c r="E10" s="72" t="n">
        <f aca="false">E6</f>
        <v>5</v>
      </c>
    </row>
    <row r="11" customFormat="false" ht="14.25" hidden="false" customHeight="false" outlineLevel="0" collapsed="false">
      <c r="A11" s="60" t="s">
        <v>148</v>
      </c>
      <c r="B11" s="49" t="n">
        <f aca="false">B7</f>
        <v>6</v>
      </c>
      <c r="C11" s="75" t="n">
        <f aca="false">C9</f>
        <v>14</v>
      </c>
      <c r="D11" s="60" t="n">
        <f aca="false">D7</f>
        <v>6</v>
      </c>
      <c r="E11" s="75" t="n">
        <f aca="false">E9</f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4" activeCellId="0" sqref="B4"/>
    </sheetView>
  </sheetViews>
  <sheetFormatPr defaultRowHeight="14.25" zeroHeight="false" outlineLevelRow="0" outlineLevelCol="0"/>
  <cols>
    <col collapsed="false" customWidth="true" hidden="false" outlineLevel="0" max="1" min="1" style="0" width="10.72"/>
    <col collapsed="false" customWidth="true" hidden="false" outlineLevel="0" max="3" min="2" style="0" width="8.53"/>
    <col collapsed="false" customWidth="true" hidden="false" outlineLevel="0" max="4" min="4" style="0" width="14.86"/>
    <col collapsed="false" customWidth="true" hidden="false" outlineLevel="0" max="5" min="5" style="0" width="14.27"/>
    <col collapsed="false" customWidth="true" hidden="false" outlineLevel="0" max="1025" min="6" style="0" width="8.53"/>
  </cols>
  <sheetData>
    <row r="1" customFormat="false" ht="14.25" hidden="false" customHeight="false" outlineLevel="0" collapsed="false">
      <c r="A1" s="0" t="s">
        <v>136</v>
      </c>
      <c r="B1" s="0" t="s">
        <v>137</v>
      </c>
      <c r="C1" s="0" t="s">
        <v>138</v>
      </c>
      <c r="D1" s="0" t="s">
        <v>139</v>
      </c>
      <c r="E1" s="0" t="s">
        <v>140</v>
      </c>
    </row>
    <row r="2" customFormat="false" ht="14.25" hidden="false" customHeight="false" outlineLevel="0" collapsed="false">
      <c r="A2" s="56" t="s">
        <v>149</v>
      </c>
      <c r="B2" s="45" t="n">
        <v>1</v>
      </c>
      <c r="C2" s="72" t="n">
        <v>3</v>
      </c>
      <c r="D2" s="56" t="n">
        <v>1</v>
      </c>
      <c r="E2" s="72" t="n">
        <v>3</v>
      </c>
    </row>
    <row r="3" customFormat="false" ht="14.25" hidden="false" customHeight="false" outlineLevel="0" collapsed="false">
      <c r="A3" s="68" t="s">
        <v>150</v>
      </c>
      <c r="B3" s="47" t="n">
        <v>4</v>
      </c>
      <c r="C3" s="74" t="n">
        <v>6</v>
      </c>
      <c r="D3" s="68" t="n">
        <v>4</v>
      </c>
      <c r="E3" s="74" t="n">
        <v>6</v>
      </c>
    </row>
    <row r="4" customFormat="false" ht="14.25" hidden="false" customHeight="false" outlineLevel="0" collapsed="false">
      <c r="A4" s="68" t="s">
        <v>151</v>
      </c>
      <c r="B4" s="47" t="n">
        <v>7</v>
      </c>
      <c r="C4" s="74" t="n">
        <v>10</v>
      </c>
      <c r="D4" s="68" t="n">
        <v>7</v>
      </c>
      <c r="E4" s="74" t="n">
        <v>9</v>
      </c>
    </row>
    <row r="5" customFormat="false" ht="14.25" hidden="false" customHeight="false" outlineLevel="0" collapsed="false">
      <c r="A5" s="56" t="s">
        <v>144</v>
      </c>
      <c r="B5" s="45" t="n">
        <v>11</v>
      </c>
      <c r="C5" s="72" t="n">
        <v>13</v>
      </c>
      <c r="D5" s="56" t="n">
        <v>10</v>
      </c>
      <c r="E5" s="72" t="n">
        <v>12</v>
      </c>
    </row>
    <row r="6" customFormat="false" ht="14.25" hidden="false" customHeight="false" outlineLevel="0" collapsed="false">
      <c r="A6" s="68" t="s">
        <v>145</v>
      </c>
      <c r="B6" s="47" t="n">
        <v>14</v>
      </c>
      <c r="C6" s="74" t="n">
        <v>16</v>
      </c>
      <c r="D6" s="68" t="n">
        <v>13</v>
      </c>
      <c r="E6" s="74" t="n">
        <v>15</v>
      </c>
    </row>
    <row r="7" customFormat="false" ht="14.25" hidden="false" customHeight="false" outlineLevel="0" collapsed="false">
      <c r="A7" s="60" t="s">
        <v>146</v>
      </c>
      <c r="B7" s="49" t="n">
        <v>17</v>
      </c>
      <c r="C7" s="75" t="n">
        <v>19</v>
      </c>
      <c r="D7" s="60" t="n">
        <v>16</v>
      </c>
      <c r="E7" s="75" t="n">
        <v>18</v>
      </c>
    </row>
    <row r="8" customFormat="false" ht="14.25" hidden="false" customHeight="false" outlineLevel="0" collapsed="false">
      <c r="A8" s="68" t="s">
        <v>147</v>
      </c>
      <c r="B8" s="47" t="n">
        <f aca="false">B2</f>
        <v>1</v>
      </c>
      <c r="C8" s="74" t="n">
        <f aca="false">C4</f>
        <v>10</v>
      </c>
      <c r="D8" s="68" t="n">
        <f aca="false">D2</f>
        <v>1</v>
      </c>
      <c r="E8" s="74" t="n">
        <f aca="false">E4</f>
        <v>9</v>
      </c>
    </row>
    <row r="9" customFormat="false" ht="14.25" hidden="false" customHeight="false" outlineLevel="0" collapsed="false">
      <c r="A9" s="60" t="s">
        <v>148</v>
      </c>
      <c r="B9" s="49" t="n">
        <f aca="false">B5</f>
        <v>11</v>
      </c>
      <c r="C9" s="75" t="n">
        <f aca="false">C7</f>
        <v>19</v>
      </c>
      <c r="D9" s="60" t="n">
        <f aca="false">D5</f>
        <v>10</v>
      </c>
      <c r="E9" s="75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RowHeight="14.25" zeroHeight="false" outlineLevelRow="0" outlineLevelCol="0"/>
  <cols>
    <col collapsed="false" customWidth="true" hidden="false" outlineLevel="0" max="1" min="1" style="0" width="12.72"/>
    <col collapsed="false" customWidth="true" hidden="false" outlineLevel="0" max="2" min="2" style="84" width="11.6"/>
    <col collapsed="false" customWidth="true" hidden="false" outlineLevel="0" max="3" min="3" style="0" width="11.86"/>
    <col collapsed="false" customWidth="true" hidden="false" outlineLevel="0" max="4" min="4" style="0" width="48.13"/>
    <col collapsed="false" customWidth="true" hidden="false" outlineLevel="0" max="5" min="5" style="2" width="14.72"/>
    <col collapsed="false" customWidth="true" hidden="false" outlineLevel="0" max="6" min="6" style="0" width="14.4"/>
    <col collapsed="false" customWidth="true" hidden="false" outlineLevel="0" max="1025" min="7" style="0" width="8.53"/>
  </cols>
  <sheetData>
    <row r="1" customFormat="false" ht="14.25" hidden="false" customHeight="false" outlineLevel="0" collapsed="false">
      <c r="A1" s="80" t="s">
        <v>0</v>
      </c>
      <c r="B1" s="85" t="s">
        <v>1</v>
      </c>
      <c r="C1" s="82" t="s">
        <v>2</v>
      </c>
      <c r="D1" s="82" t="s">
        <v>3</v>
      </c>
      <c r="E1" s="83" t="s">
        <v>4</v>
      </c>
    </row>
    <row r="2" customFormat="false" ht="14.25" hidden="false" customHeight="false" outlineLevel="0" collapsed="false">
      <c r="A2" s="47" t="s">
        <v>152</v>
      </c>
      <c r="B2" s="86" t="n">
        <v>0.001</v>
      </c>
      <c r="C2" s="47" t="s">
        <v>70</v>
      </c>
      <c r="D2" s="67" t="s">
        <v>153</v>
      </c>
      <c r="E2" s="87" t="n">
        <f aca="false">B2*g2mps2/3</f>
        <v>0.00327</v>
      </c>
    </row>
    <row r="3" customFormat="false" ht="14.25" hidden="false" customHeight="false" outlineLevel="0" collapsed="false">
      <c r="A3" s="47" t="s">
        <v>154</v>
      </c>
      <c r="B3" s="88" t="n">
        <v>0.06</v>
      </c>
      <c r="C3" s="86" t="s">
        <v>155</v>
      </c>
      <c r="D3" s="47" t="s">
        <v>156</v>
      </c>
      <c r="E3" s="47" t="n">
        <f aca="false">B3/SQRT(hr2sec)/3</f>
        <v>0.000333333333333333</v>
      </c>
      <c r="F3" s="2"/>
    </row>
    <row r="4" customFormat="false" ht="14.25" hidden="false" customHeight="false" outlineLevel="0" collapsed="false">
      <c r="A4" s="47" t="s">
        <v>157</v>
      </c>
      <c r="B4" s="88" t="n">
        <v>5</v>
      </c>
      <c r="C4" s="47" t="s">
        <v>98</v>
      </c>
      <c r="D4" s="47" t="s">
        <v>158</v>
      </c>
      <c r="E4" s="87" t="n">
        <f aca="false">RADIANS(B4)/hr2sec/3</f>
        <v>8.08022801849227E-006</v>
      </c>
    </row>
    <row r="5" customFormat="false" ht="14.25" hidden="false" customHeight="false" outlineLevel="0" collapsed="false">
      <c r="A5" s="67" t="s">
        <v>159</v>
      </c>
      <c r="B5" s="88" t="n">
        <v>0.05</v>
      </c>
      <c r="C5" s="67" t="s">
        <v>160</v>
      </c>
      <c r="D5" s="67" t="s">
        <v>161</v>
      </c>
      <c r="E5" s="47" t="n">
        <f aca="false">RADIANS(B5)/SQRT(hr2sec)/3</f>
        <v>4.84813681109536E-006</v>
      </c>
    </row>
    <row r="6" customFormat="false" ht="14.25" hidden="false" customHeight="false" outlineLevel="0" collapsed="false">
      <c r="A6" s="67" t="s">
        <v>162</v>
      </c>
      <c r="B6" s="88" t="n">
        <v>1</v>
      </c>
      <c r="C6" s="67" t="s">
        <v>163</v>
      </c>
      <c r="D6" s="67" t="s">
        <v>164</v>
      </c>
      <c r="E6" s="87" t="n">
        <f aca="false">B6/3</f>
        <v>0.333333333333333</v>
      </c>
    </row>
    <row r="7" customFormat="false" ht="14.25" hidden="false" customHeight="false" outlineLevel="0" collapsed="false">
      <c r="A7" s="67" t="s">
        <v>165</v>
      </c>
      <c r="B7" s="88" t="n">
        <v>1</v>
      </c>
      <c r="C7" s="67" t="s">
        <v>52</v>
      </c>
      <c r="D7" s="67" t="s">
        <v>164</v>
      </c>
      <c r="E7" s="87" t="n">
        <f aca="false">B7/3</f>
        <v>0.333333333333333</v>
      </c>
    </row>
    <row r="8" customFormat="false" ht="14.25" hidden="false" customHeight="false" outlineLevel="0" collapsed="false">
      <c r="A8" s="67" t="s">
        <v>166</v>
      </c>
      <c r="B8" s="88" t="n">
        <v>1</v>
      </c>
      <c r="C8" s="67" t="s">
        <v>52</v>
      </c>
      <c r="D8" s="67" t="s">
        <v>164</v>
      </c>
      <c r="E8" s="87" t="n">
        <f aca="false">B8/3</f>
        <v>0.333333333333333</v>
      </c>
    </row>
    <row r="9" customFormat="false" ht="14.25" hidden="false" customHeight="false" outlineLevel="0" collapsed="false">
      <c r="A9" s="67" t="s">
        <v>167</v>
      </c>
      <c r="B9" s="88" t="n">
        <v>1E-005</v>
      </c>
      <c r="C9" s="67" t="s">
        <v>75</v>
      </c>
      <c r="D9" s="67" t="s">
        <v>168</v>
      </c>
      <c r="E9" s="87" t="n">
        <f aca="false">B9/3</f>
        <v>3.33333333333333E-006</v>
      </c>
    </row>
    <row r="10" customFormat="false" ht="14.25" hidden="false" customHeight="false" outlineLevel="0" collapsed="false">
      <c r="A10" s="67"/>
      <c r="B10" s="89"/>
      <c r="C10" s="67"/>
      <c r="D10" s="67"/>
      <c r="E10" s="87"/>
    </row>
    <row r="11" customFormat="false" ht="14.25" hidden="false" customHeight="false" outlineLevel="0" collapsed="false">
      <c r="A11" s="67"/>
      <c r="B11" s="89"/>
      <c r="C11" s="67"/>
      <c r="D11" s="67"/>
      <c r="E11" s="87"/>
    </row>
    <row r="12" customFormat="false" ht="14.25" hidden="false" customHeight="false" outlineLevel="0" collapsed="false">
      <c r="A12" s="68"/>
      <c r="C12" s="67"/>
      <c r="D12" s="67"/>
    </row>
    <row r="13" customFormat="false" ht="14.25" hidden="false" customHeight="false" outlineLevel="0" collapsed="false">
      <c r="A13" s="68"/>
      <c r="C13" s="67"/>
      <c r="D13" s="67"/>
    </row>
    <row r="14" customFormat="false" ht="14.25" hidden="false" customHeight="false" outlineLevel="0" collapsed="false">
      <c r="A14" s="68"/>
      <c r="C14" s="67"/>
      <c r="D14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4.25" zeroHeight="false" outlineLevelRow="0" outlineLevelCol="0"/>
  <cols>
    <col collapsed="false" customWidth="true" hidden="false" outlineLevel="0" max="1" min="1" style="47" width="10.94"/>
    <col collapsed="false" customWidth="true" hidden="false" outlineLevel="0" max="3" min="2" style="47" width="7"/>
    <col collapsed="false" customWidth="true" hidden="false" outlineLevel="0" max="4" min="4" style="47" width="51.28"/>
    <col collapsed="false" customWidth="true" hidden="false" outlineLevel="0" max="5" min="5" style="87" width="14.72"/>
    <col collapsed="false" customWidth="true" hidden="false" outlineLevel="0" max="6" min="6" style="47" width="17.4"/>
    <col collapsed="false" customWidth="true" hidden="false" outlineLevel="0" max="1025" min="7" style="47" width="9.13"/>
  </cols>
  <sheetData>
    <row r="1" customFormat="false" ht="14.25" hidden="false" customHeight="false" outlineLevel="0" collapsed="false">
      <c r="A1" s="52" t="s">
        <v>0</v>
      </c>
      <c r="B1" s="53" t="s">
        <v>1</v>
      </c>
      <c r="C1" s="54" t="s">
        <v>2</v>
      </c>
      <c r="D1" s="54" t="s">
        <v>3</v>
      </c>
      <c r="E1" s="55" t="s">
        <v>4</v>
      </c>
    </row>
    <row r="2" customFormat="false" ht="15" hidden="false" customHeight="true" outlineLevel="0" collapsed="false">
      <c r="A2" s="56" t="s">
        <v>169</v>
      </c>
      <c r="B2" s="45" t="n">
        <v>1</v>
      </c>
      <c r="C2" s="45" t="s">
        <v>52</v>
      </c>
      <c r="D2" s="45" t="s">
        <v>170</v>
      </c>
      <c r="E2" s="32" t="n">
        <f aca="false">B2/3</f>
        <v>0.333333333333333</v>
      </c>
    </row>
    <row r="3" customFormat="false" ht="14.25" hidden="false" customHeight="false" outlineLevel="0" collapsed="false">
      <c r="A3" s="60" t="s">
        <v>171</v>
      </c>
      <c r="B3" s="49" t="n">
        <v>1</v>
      </c>
      <c r="C3" s="49" t="s">
        <v>52</v>
      </c>
      <c r="D3" s="49" t="s">
        <v>170</v>
      </c>
      <c r="E3" s="41" t="n">
        <f aca="false">B3/3</f>
        <v>0.333333333333333</v>
      </c>
    </row>
    <row r="4" customFormat="false" ht="14.25" hidden="false" customHeight="false" outlineLevel="0" collapsed="false">
      <c r="A4" s="62" t="s">
        <v>172</v>
      </c>
      <c r="B4" s="64" t="n">
        <v>0.1</v>
      </c>
      <c r="C4" s="64" t="s">
        <v>115</v>
      </c>
      <c r="D4" s="64" t="s">
        <v>173</v>
      </c>
      <c r="E4" s="90" t="n">
        <f aca="false">B4/3</f>
        <v>0.0333333333333333</v>
      </c>
    </row>
    <row r="5" customFormat="false" ht="14.25" hidden="false" customHeight="false" outlineLevel="0" collapsed="false">
      <c r="A5" s="62" t="s">
        <v>174</v>
      </c>
      <c r="B5" s="64" t="n">
        <v>1</v>
      </c>
      <c r="C5" s="64" t="s">
        <v>175</v>
      </c>
      <c r="D5" s="64" t="s">
        <v>176</v>
      </c>
      <c r="E5" s="90" t="n">
        <f aca="false">RADIANS(B5)/3</f>
        <v>0.00581776417331443</v>
      </c>
    </row>
    <row r="6" customFormat="false" ht="14.25" hidden="false" customHeight="false" outlineLevel="0" collapsed="false">
      <c r="A6" s="62" t="s">
        <v>177</v>
      </c>
      <c r="B6" s="64" t="n">
        <v>1</v>
      </c>
      <c r="C6" s="64" t="s">
        <v>175</v>
      </c>
      <c r="D6" s="64" t="s">
        <v>178</v>
      </c>
      <c r="E6" s="90" t="n">
        <f aca="false">RADIANS(B6)/3</f>
        <v>0.00581776417331443</v>
      </c>
    </row>
    <row r="7" customFormat="false" ht="14.25" hidden="false" customHeight="false" outlineLevel="0" collapsed="false">
      <c r="A7" s="56" t="s">
        <v>179</v>
      </c>
      <c r="B7" s="45" t="n">
        <v>0.001</v>
      </c>
      <c r="C7" s="45" t="s">
        <v>70</v>
      </c>
      <c r="D7" s="45" t="s">
        <v>180</v>
      </c>
      <c r="E7" s="32" t="n">
        <f aca="false">B7*g2mps2/3</f>
        <v>0.00327</v>
      </c>
    </row>
    <row r="8" customFormat="false" ht="14.25" hidden="false" customHeight="false" outlineLevel="0" collapsed="false">
      <c r="A8" s="68" t="s">
        <v>181</v>
      </c>
      <c r="B8" s="47" t="n">
        <v>0.001</v>
      </c>
      <c r="C8" s="47" t="s">
        <v>70</v>
      </c>
      <c r="D8" s="47" t="s">
        <v>180</v>
      </c>
      <c r="E8" s="36" t="n">
        <f aca="false">B8*g2mps2/3</f>
        <v>0.00327</v>
      </c>
    </row>
    <row r="9" customFormat="false" ht="14.25" hidden="false" customHeight="false" outlineLevel="0" collapsed="false">
      <c r="A9" s="60" t="s">
        <v>182</v>
      </c>
      <c r="B9" s="49" t="n">
        <v>0.001</v>
      </c>
      <c r="C9" s="49" t="s">
        <v>70</v>
      </c>
      <c r="D9" s="49" t="s">
        <v>180</v>
      </c>
      <c r="E9" s="41" t="n">
        <f aca="false">B9*g2mps2/3</f>
        <v>0.00327</v>
      </c>
    </row>
    <row r="10" customFormat="false" ht="14.25" hidden="false" customHeight="false" outlineLevel="0" collapsed="false">
      <c r="A10" s="56" t="s">
        <v>183</v>
      </c>
      <c r="B10" s="45" t="n">
        <v>5</v>
      </c>
      <c r="C10" s="45" t="s">
        <v>98</v>
      </c>
      <c r="D10" s="45" t="s">
        <v>184</v>
      </c>
      <c r="E10" s="32" t="n">
        <f aca="false">RADIANS(B10)/hr2sec/3</f>
        <v>8.08022801849227E-006</v>
      </c>
    </row>
    <row r="11" customFormat="false" ht="14.25" hidden="false" customHeight="false" outlineLevel="0" collapsed="false">
      <c r="A11" s="68" t="s">
        <v>185</v>
      </c>
      <c r="B11" s="47" t="n">
        <v>5</v>
      </c>
      <c r="C11" s="47" t="s">
        <v>98</v>
      </c>
      <c r="D11" s="47" t="s">
        <v>184</v>
      </c>
      <c r="E11" s="36" t="n">
        <f aca="false">RADIANS(B11)/hr2sec/3</f>
        <v>8.08022801849227E-006</v>
      </c>
    </row>
    <row r="12" customFormat="false" ht="14.25" hidden="false" customHeight="false" outlineLevel="0" collapsed="false">
      <c r="A12" s="60" t="s">
        <v>186</v>
      </c>
      <c r="B12" s="49" t="n">
        <v>5</v>
      </c>
      <c r="C12" s="49" t="s">
        <v>98</v>
      </c>
      <c r="D12" s="49" t="s">
        <v>184</v>
      </c>
      <c r="E12" s="41" t="n">
        <f aca="false">RADIANS(B12)/hr2sec/3</f>
        <v>8.08022801849227E-006</v>
      </c>
    </row>
    <row r="13" customFormat="false" ht="14.25" hidden="false" customHeight="false" outlineLevel="0" collapsed="false">
      <c r="A13" s="56" t="s">
        <v>187</v>
      </c>
      <c r="B13" s="45" t="n">
        <v>0.001</v>
      </c>
      <c r="C13" s="45" t="s">
        <v>52</v>
      </c>
      <c r="D13" s="91" t="s">
        <v>188</v>
      </c>
      <c r="E13" s="32" t="n">
        <f aca="false">B13/3</f>
        <v>0.000333333333333333</v>
      </c>
    </row>
    <row r="14" customFormat="false" ht="14.25" hidden="false" customHeight="false" outlineLevel="0" collapsed="false">
      <c r="A14" s="68" t="s">
        <v>189</v>
      </c>
      <c r="B14" s="47" t="n">
        <v>0.001</v>
      </c>
      <c r="C14" s="86" t="s">
        <v>52</v>
      </c>
      <c r="D14" s="67" t="s">
        <v>188</v>
      </c>
      <c r="E14" s="36" t="n">
        <f aca="false">B14/3</f>
        <v>0.000333333333333333</v>
      </c>
    </row>
    <row r="15" customFormat="false" ht="14.25" hidden="false" customHeight="false" outlineLevel="0" collapsed="false">
      <c r="A15" s="60" t="s">
        <v>190</v>
      </c>
      <c r="B15" s="49" t="n">
        <v>0.001</v>
      </c>
      <c r="C15" s="92" t="s">
        <v>52</v>
      </c>
      <c r="D15" s="49" t="s">
        <v>188</v>
      </c>
      <c r="E15" s="41" t="n">
        <f aca="false">B15/3</f>
        <v>0.000333333333333333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4.25" zeroHeight="false" outlineLevelRow="0" outlineLevelCol="0"/>
  <cols>
    <col collapsed="false" customWidth="true" hidden="false" outlineLevel="0" max="1" min="1" style="0" width="12.72"/>
    <col collapsed="false" customWidth="true" hidden="false" outlineLevel="0" max="2" min="2" style="84" width="17.13"/>
    <col collapsed="false" customWidth="true" hidden="false" outlineLevel="0" max="3" min="3" style="0" width="11.86"/>
    <col collapsed="false" customWidth="true" hidden="false" outlineLevel="0" max="4" min="4" style="0" width="48.13"/>
    <col collapsed="false" customWidth="true" hidden="false" outlineLevel="0" max="5" min="5" style="2" width="14.72"/>
    <col collapsed="false" customWidth="true" hidden="false" outlineLevel="0" max="6" min="6" style="0" width="14.4"/>
    <col collapsed="false" customWidth="true" hidden="false" outlineLevel="0" max="1025" min="7" style="0" width="8.53"/>
  </cols>
  <sheetData>
    <row r="1" customFormat="false" ht="14.25" hidden="false" customHeight="false" outlineLevel="0" collapsed="false">
      <c r="A1" s="80" t="s">
        <v>0</v>
      </c>
      <c r="B1" s="85" t="s">
        <v>1</v>
      </c>
      <c r="C1" s="82" t="s">
        <v>2</v>
      </c>
      <c r="D1" s="82" t="s">
        <v>3</v>
      </c>
      <c r="E1" s="83" t="s">
        <v>4</v>
      </c>
    </row>
    <row r="2" customFormat="false" ht="14.25" hidden="false" customHeight="false" outlineLevel="0" collapsed="false">
      <c r="A2" s="47" t="s">
        <v>152</v>
      </c>
      <c r="B2" s="93" t="n">
        <f aca="false">truthStateParams!B2</f>
        <v>0.001</v>
      </c>
      <c r="C2" s="47" t="s">
        <v>70</v>
      </c>
      <c r="D2" s="67" t="s">
        <v>153</v>
      </c>
      <c r="E2" s="87" t="n">
        <f aca="false">B2*g2mps2/3</f>
        <v>0.00327</v>
      </c>
    </row>
    <row r="3" customFormat="false" ht="14.25" hidden="false" customHeight="false" outlineLevel="0" collapsed="false">
      <c r="A3" s="47" t="s">
        <v>154</v>
      </c>
      <c r="B3" s="93" t="n">
        <f aca="false">truthStateParams!B3</f>
        <v>0.06</v>
      </c>
      <c r="C3" s="86" t="s">
        <v>155</v>
      </c>
      <c r="D3" s="47" t="s">
        <v>156</v>
      </c>
      <c r="E3" s="47" t="n">
        <f aca="false">B3/SQRT(hr2sec)/3</f>
        <v>0.000333333333333333</v>
      </c>
      <c r="F3" s="2"/>
    </row>
    <row r="4" customFormat="false" ht="14.25" hidden="false" customHeight="false" outlineLevel="0" collapsed="false">
      <c r="A4" s="47" t="s">
        <v>157</v>
      </c>
      <c r="B4" s="93" t="n">
        <f aca="false">truthStateParams!B4</f>
        <v>5</v>
      </c>
      <c r="C4" s="47" t="s">
        <v>98</v>
      </c>
      <c r="D4" s="47" t="s">
        <v>158</v>
      </c>
      <c r="E4" s="87" t="n">
        <f aca="false">RADIANS(B4)/hr2sec/3</f>
        <v>8.08022801849227E-006</v>
      </c>
    </row>
    <row r="5" customFormat="false" ht="14.25" hidden="false" customHeight="false" outlineLevel="0" collapsed="false">
      <c r="A5" s="67" t="s">
        <v>159</v>
      </c>
      <c r="B5" s="93" t="n">
        <f aca="false">truthStateParams!B5</f>
        <v>0.05</v>
      </c>
      <c r="C5" s="67" t="s">
        <v>160</v>
      </c>
      <c r="D5" s="67" t="s">
        <v>161</v>
      </c>
      <c r="E5" s="47" t="n">
        <f aca="false">RADIANS(B5)/SQRT(hr2sec)/3</f>
        <v>4.84813681109536E-006</v>
      </c>
    </row>
    <row r="6" customFormat="false" ht="14.25" hidden="false" customHeight="false" outlineLevel="0" collapsed="false">
      <c r="A6" s="67" t="s">
        <v>162</v>
      </c>
      <c r="B6" s="93" t="n">
        <f aca="false">truthStateParams!B6</f>
        <v>1</v>
      </c>
      <c r="C6" s="67" t="s">
        <v>163</v>
      </c>
      <c r="D6" s="67" t="s">
        <v>164</v>
      </c>
      <c r="E6" s="87" t="n">
        <f aca="false">B6/3</f>
        <v>0.333333333333333</v>
      </c>
    </row>
    <row r="7" customFormat="false" ht="14.25" hidden="false" customHeight="false" outlineLevel="0" collapsed="false">
      <c r="A7" s="67" t="s">
        <v>165</v>
      </c>
      <c r="B7" s="93" t="n">
        <f aca="false">truthStateParams!B7</f>
        <v>1</v>
      </c>
      <c r="C7" s="67" t="s">
        <v>52</v>
      </c>
      <c r="D7" s="67" t="s">
        <v>164</v>
      </c>
      <c r="E7" s="87" t="n">
        <f aca="false">B7/3</f>
        <v>0.333333333333333</v>
      </c>
    </row>
    <row r="8" customFormat="false" ht="14.25" hidden="false" customHeight="false" outlineLevel="0" collapsed="false">
      <c r="A8" s="67" t="s">
        <v>166</v>
      </c>
      <c r="B8" s="93" t="n">
        <f aca="false">truthStateParams!B8</f>
        <v>1</v>
      </c>
      <c r="C8" s="67" t="s">
        <v>52</v>
      </c>
      <c r="D8" s="67" t="s">
        <v>164</v>
      </c>
      <c r="E8" s="87" t="n">
        <f aca="false">B8/3</f>
        <v>0.333333333333333</v>
      </c>
    </row>
    <row r="9" customFormat="false" ht="14.25" hidden="false" customHeight="false" outlineLevel="0" collapsed="false">
      <c r="A9" s="67" t="s">
        <v>167</v>
      </c>
      <c r="B9" s="93" t="n">
        <f aca="false">truthStateParams!B9</f>
        <v>1E-005</v>
      </c>
      <c r="C9" s="67" t="s">
        <v>75</v>
      </c>
      <c r="D9" s="67"/>
      <c r="E9" s="87" t="n">
        <f aca="false">B9/3</f>
        <v>3.33333333333333E-006</v>
      </c>
    </row>
    <row r="10" customFormat="false" ht="14.25" hidden="false" customHeight="false" outlineLevel="0" collapsed="false">
      <c r="A10" s="67"/>
      <c r="B10" s="89"/>
      <c r="C10" s="67"/>
      <c r="D10" s="67"/>
      <c r="E10" s="87"/>
    </row>
    <row r="11" customFormat="false" ht="14.25" hidden="false" customHeight="false" outlineLevel="0" collapsed="false">
      <c r="A11" s="67"/>
      <c r="B11" s="89"/>
      <c r="C11" s="67"/>
      <c r="D11" s="67"/>
      <c r="E11" s="87"/>
    </row>
    <row r="12" customFormat="false" ht="14.25" hidden="false" customHeight="false" outlineLevel="0" collapsed="false">
      <c r="A12" s="68"/>
      <c r="C12" s="67"/>
      <c r="D12" s="67"/>
    </row>
    <row r="13" customFormat="false" ht="14.25" hidden="false" customHeight="false" outlineLevel="0" collapsed="false">
      <c r="A13" s="68"/>
      <c r="C13" s="67"/>
      <c r="D13" s="67"/>
    </row>
    <row r="14" customFormat="false" ht="14.25" hidden="false" customHeight="false" outlineLevel="0" collapsed="false">
      <c r="A14" s="68"/>
      <c r="C14" s="67"/>
      <c r="D14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4.25" zeroHeight="false" outlineLevelRow="0" outlineLevelCol="0"/>
  <cols>
    <col collapsed="false" customWidth="true" hidden="false" outlineLevel="0" max="1" min="1" style="47" width="9.27"/>
    <col collapsed="false" customWidth="true" hidden="false" outlineLevel="0" max="3" min="2" style="47" width="7"/>
    <col collapsed="false" customWidth="true" hidden="false" outlineLevel="0" max="4" min="4" style="47" width="51.28"/>
    <col collapsed="false" customWidth="true" hidden="false" outlineLevel="0" max="5" min="5" style="87" width="13.86"/>
    <col collapsed="false" customWidth="true" hidden="false" outlineLevel="0" max="6" min="6" style="47" width="14.6"/>
    <col collapsed="false" customWidth="true" hidden="false" outlineLevel="0" max="1025" min="7" style="47" width="9.13"/>
  </cols>
  <sheetData>
    <row r="1" customFormat="false" ht="14.25" hidden="false" customHeight="false" outlineLevel="0" collapsed="false">
      <c r="A1" s="52" t="s">
        <v>0</v>
      </c>
      <c r="B1" s="53" t="s">
        <v>1</v>
      </c>
      <c r="C1" s="54" t="s">
        <v>2</v>
      </c>
      <c r="D1" s="54" t="s">
        <v>3</v>
      </c>
      <c r="E1" s="55" t="s">
        <v>4</v>
      </c>
    </row>
    <row r="2" customFormat="false" ht="15" hidden="false" customHeight="true" outlineLevel="0" collapsed="false">
      <c r="A2" s="56" t="str">
        <f aca="false">truthStateInitialUncertainty!A2</f>
        <v>sig_r_E</v>
      </c>
      <c r="B2" s="45" t="n">
        <f aca="false">truthStateInitialUncertainty!B2</f>
        <v>1</v>
      </c>
      <c r="C2" s="45" t="str">
        <f aca="false">truthStateInitialUncertainty!C2</f>
        <v>m</v>
      </c>
      <c r="D2" s="45" t="str">
        <f aca="false">truthStateInitialUncertainty!D2</f>
        <v>3-sigma initial vehicle position uncertainty</v>
      </c>
      <c r="E2" s="72" t="n">
        <f aca="false">B2/3</f>
        <v>0.333333333333333</v>
      </c>
      <c r="F2" s="87"/>
    </row>
    <row r="3" customFormat="false" ht="14.25" hidden="false" customHeight="false" outlineLevel="0" collapsed="false">
      <c r="A3" s="68" t="str">
        <f aca="false">truthStateInitialUncertainty!A3</f>
        <v>sig_r_N</v>
      </c>
      <c r="B3" s="47" t="n">
        <f aca="false">truthStateInitialUncertainty!B3</f>
        <v>1</v>
      </c>
      <c r="C3" s="47" t="str">
        <f aca="false">truthStateInitialUncertainty!C3</f>
        <v>m</v>
      </c>
      <c r="D3" s="47" t="str">
        <f aca="false">truthStateInitialUncertainty!D3</f>
        <v>3-sigma initial vehicle position uncertainty</v>
      </c>
      <c r="E3" s="74" t="n">
        <f aca="false">B3/3</f>
        <v>0.333333333333333</v>
      </c>
      <c r="F3" s="87"/>
    </row>
    <row r="4" customFormat="false" ht="14.25" hidden="false" customHeight="false" outlineLevel="0" collapsed="false">
      <c r="A4" s="60" t="s">
        <v>191</v>
      </c>
      <c r="B4" s="49" t="n">
        <v>0.001</v>
      </c>
      <c r="C4" s="49" t="s">
        <v>52</v>
      </c>
      <c r="D4" s="49" t="s">
        <v>170</v>
      </c>
      <c r="E4" s="75" t="n">
        <f aca="false">B4/3</f>
        <v>0.000333333333333333</v>
      </c>
      <c r="F4" s="87"/>
    </row>
    <row r="5" customFormat="false" ht="14.25" hidden="false" customHeight="false" outlineLevel="0" collapsed="false">
      <c r="A5" s="56" t="s">
        <v>192</v>
      </c>
      <c r="B5" s="45" t="n">
        <f aca="false">truthStateInitialUncertainty!B4</f>
        <v>0.1</v>
      </c>
      <c r="C5" s="45" t="str">
        <f aca="false">truthStateInitialUncertainty!C4</f>
        <v>m/sec</v>
      </c>
      <c r="D5" s="45" t="str">
        <f aca="false">truthStateInitialUncertainty!D4</f>
        <v>3-sigma initial vehicle velocity uncertainty</v>
      </c>
      <c r="E5" s="72" t="n">
        <f aca="false">B5/3</f>
        <v>0.0333333333333333</v>
      </c>
      <c r="F5" s="87"/>
    </row>
    <row r="6" customFormat="false" ht="14.25" hidden="false" customHeight="false" outlineLevel="0" collapsed="false">
      <c r="A6" s="68" t="s">
        <v>193</v>
      </c>
      <c r="B6" s="47" t="n">
        <f aca="false">truthStateInitialUncertainty!B4</f>
        <v>0.1</v>
      </c>
      <c r="C6" s="47" t="str">
        <f aca="false">truthStateInitialUncertainty!C4</f>
        <v>m/sec</v>
      </c>
      <c r="D6" s="47" t="str">
        <f aca="false">truthStateInitialUncertainty!D4</f>
        <v>3-sigma initial vehicle velocity uncertainty</v>
      </c>
      <c r="E6" s="74" t="n">
        <f aca="false">B6/3</f>
        <v>0.0333333333333333</v>
      </c>
    </row>
    <row r="7" customFormat="false" ht="14.25" hidden="false" customHeight="false" outlineLevel="0" collapsed="false">
      <c r="A7" s="60" t="s">
        <v>194</v>
      </c>
      <c r="B7" s="49" t="n">
        <f aca="false">truthStateInitialUncertainty!B4</f>
        <v>0.1</v>
      </c>
      <c r="C7" s="49" t="str">
        <f aca="false">truthStateInitialUncertainty!C4</f>
        <v>m/sec</v>
      </c>
      <c r="D7" s="49" t="str">
        <f aca="false">truthStateInitialUncertainty!D4</f>
        <v>3-sigma initial vehicle velocity uncertainty</v>
      </c>
      <c r="E7" s="75" t="n">
        <f aca="false">B7/3</f>
        <v>0.0333333333333333</v>
      </c>
    </row>
    <row r="8" customFormat="false" ht="14.25" hidden="false" customHeight="false" outlineLevel="0" collapsed="false">
      <c r="A8" s="56" t="s">
        <v>195</v>
      </c>
      <c r="B8" s="45" t="n">
        <v>0.001</v>
      </c>
      <c r="C8" s="45" t="str">
        <f aca="false">truthStateInitialUncertainty!C6</f>
        <v>deg</v>
      </c>
      <c r="D8" s="45" t="s">
        <v>196</v>
      </c>
      <c r="E8" s="72" t="n">
        <f aca="false">RADIANS(B8)/3</f>
        <v>5.81776417331443E-006</v>
      </c>
    </row>
    <row r="9" customFormat="false" ht="14.25" hidden="false" customHeight="false" outlineLevel="0" collapsed="false">
      <c r="A9" s="68" t="s">
        <v>197</v>
      </c>
      <c r="B9" s="47" t="n">
        <v>0.001</v>
      </c>
      <c r="C9" s="47" t="str">
        <f aca="false">truthStateInitialUncertainty!C6</f>
        <v>deg</v>
      </c>
      <c r="D9" s="47" t="s">
        <v>196</v>
      </c>
      <c r="E9" s="74" t="n">
        <f aca="false">RADIANS(B9)/3</f>
        <v>5.81776417331443E-006</v>
      </c>
    </row>
    <row r="10" customFormat="false" ht="14.25" hidden="false" customHeight="false" outlineLevel="0" collapsed="false">
      <c r="A10" s="60" t="s">
        <v>198</v>
      </c>
      <c r="B10" s="49" t="n">
        <f aca="false">truthStateInitialUncertainty!B6</f>
        <v>1</v>
      </c>
      <c r="C10" s="49" t="str">
        <f aca="false">truthStateInitialUncertainty!C6</f>
        <v>deg</v>
      </c>
      <c r="D10" s="49" t="s">
        <v>196</v>
      </c>
      <c r="E10" s="75" t="n">
        <f aca="false">RADIANS(B10)/3</f>
        <v>0.00581776417331443</v>
      </c>
    </row>
    <row r="11" customFormat="false" ht="14.25" hidden="false" customHeight="false" outlineLevel="0" collapsed="false">
      <c r="A11" s="56" t="str">
        <f aca="false">truthStateInitialUncertainty!A7</f>
        <v>sig_accel_x</v>
      </c>
      <c r="B11" s="45" t="n">
        <f aca="false">truthStateInitialUncertainty!B7</f>
        <v>0.001</v>
      </c>
      <c r="C11" s="45" t="str">
        <f aca="false">truthStateInitialUncertainty!C7</f>
        <v>g</v>
      </c>
      <c r="D11" s="45" t="str">
        <f aca="false">truthStateInitialUncertainty!D7</f>
        <v>3-sigma initial accel bias uncertainty</v>
      </c>
      <c r="E11" s="72" t="n">
        <f aca="false">B11*g2mps2/3</f>
        <v>0.00327</v>
      </c>
    </row>
    <row r="12" customFormat="false" ht="14.25" hidden="false" customHeight="false" outlineLevel="0" collapsed="false">
      <c r="A12" s="68" t="str">
        <f aca="false">truthStateInitialUncertainty!A8</f>
        <v>sig_accel_y</v>
      </c>
      <c r="B12" s="47" t="n">
        <f aca="false">truthStateInitialUncertainty!B8</f>
        <v>0.001</v>
      </c>
      <c r="C12" s="47" t="str">
        <f aca="false">truthStateInitialUncertainty!C8</f>
        <v>g</v>
      </c>
      <c r="D12" s="47" t="str">
        <f aca="false">truthStateInitialUncertainty!D8</f>
        <v>3-sigma initial accel bias uncertainty</v>
      </c>
      <c r="E12" s="74" t="n">
        <f aca="false">B12*g2mps2/3</f>
        <v>0.00327</v>
      </c>
    </row>
    <row r="13" customFormat="false" ht="14.25" hidden="false" customHeight="false" outlineLevel="0" collapsed="false">
      <c r="A13" s="60" t="str">
        <f aca="false">truthStateInitialUncertainty!A9</f>
        <v>sig_accel_z</v>
      </c>
      <c r="B13" s="49" t="n">
        <f aca="false">truthStateInitialUncertainty!B9</f>
        <v>0.001</v>
      </c>
      <c r="C13" s="49" t="str">
        <f aca="false">truthStateInitialUncertainty!C9</f>
        <v>g</v>
      </c>
      <c r="D13" s="49" t="str">
        <f aca="false">truthStateInitialUncertainty!D9</f>
        <v>3-sigma initial accel bias uncertainty</v>
      </c>
      <c r="E13" s="75" t="n">
        <f aca="false">B13*g2mps2/3</f>
        <v>0.00327</v>
      </c>
    </row>
    <row r="14" customFormat="false" ht="14.25" hidden="false" customHeight="false" outlineLevel="0" collapsed="false">
      <c r="A14" s="56" t="str">
        <f aca="false">truthStateInitialUncertainty!A10</f>
        <v>sig_gyro_x</v>
      </c>
      <c r="B14" s="45" t="n">
        <f aca="false">truthStateInitialUncertainty!B10</f>
        <v>5</v>
      </c>
      <c r="C14" s="45" t="str">
        <f aca="false">truthStateInitialUncertainty!C10</f>
        <v>deg/hr</v>
      </c>
      <c r="D14" s="45" t="str">
        <f aca="false">truthStateInitialUncertainty!D10</f>
        <v>3-sigma initial gyro bias uncertainty</v>
      </c>
      <c r="E14" s="72" t="n">
        <f aca="false">RADIANS(B14)/3600/3</f>
        <v>8.08022801849227E-006</v>
      </c>
    </row>
    <row r="15" customFormat="false" ht="14.25" hidden="false" customHeight="false" outlineLevel="0" collapsed="false">
      <c r="A15" s="68" t="str">
        <f aca="false">truthStateInitialUncertainty!A11</f>
        <v>sig_gyro_y</v>
      </c>
      <c r="B15" s="47" t="n">
        <f aca="false">truthStateInitialUncertainty!B11</f>
        <v>5</v>
      </c>
      <c r="C15" s="47" t="str">
        <f aca="false">truthStateInitialUncertainty!C11</f>
        <v>deg/hr</v>
      </c>
      <c r="D15" s="47" t="str">
        <f aca="false">truthStateInitialUncertainty!D11</f>
        <v>3-sigma initial gyro bias uncertainty</v>
      </c>
      <c r="E15" s="74" t="n">
        <f aca="false">RADIANS(B15)/3600/3</f>
        <v>8.08022801849227E-006</v>
      </c>
    </row>
    <row r="16" customFormat="false" ht="14.25" hidden="false" customHeight="false" outlineLevel="0" collapsed="false">
      <c r="A16" s="60" t="str">
        <f aca="false">truthStateInitialUncertainty!A12</f>
        <v>sig_gyro_z</v>
      </c>
      <c r="B16" s="49" t="n">
        <f aca="false">truthStateInitialUncertainty!B12</f>
        <v>5</v>
      </c>
      <c r="C16" s="49" t="str">
        <f aca="false">truthStateInitialUncertainty!C12</f>
        <v>deg/hr</v>
      </c>
      <c r="D16" s="49" t="str">
        <f aca="false">truthStateInitialUncertainty!D12</f>
        <v>3-sigma initial gyro bias uncertainty</v>
      </c>
      <c r="E16" s="75" t="n">
        <f aca="false">RADIANS(B16)/3600/3</f>
        <v>8.08022801849227E-006</v>
      </c>
    </row>
    <row r="17" customFormat="false" ht="14.25" hidden="false" customHeight="false" outlineLevel="0" collapsed="false">
      <c r="A17" s="56" t="str">
        <f aca="false">truthStateInitialUncertainty!A13</f>
        <v>sig_r_c_E</v>
      </c>
      <c r="B17" s="45" t="n">
        <f aca="false">truthStateInitialUncertainty!B13</f>
        <v>0.001</v>
      </c>
      <c r="C17" s="45" t="str">
        <f aca="false">truthStateInitialUncertainty!C13</f>
        <v>m</v>
      </c>
      <c r="D17" s="45" t="str">
        <f aca="false">truthStateInitialUncertainty!D13</f>
        <v>3-sigma initial initial ground coil position uncertainty</v>
      </c>
      <c r="E17" s="72" t="n">
        <f aca="false">B17/3</f>
        <v>0.000333333333333333</v>
      </c>
    </row>
    <row r="18" customFormat="false" ht="14.25" hidden="false" customHeight="false" outlineLevel="0" collapsed="false">
      <c r="A18" s="68" t="str">
        <f aca="false">truthStateInitialUncertainty!A14</f>
        <v>sig_r_c_N</v>
      </c>
      <c r="B18" s="47" t="n">
        <f aca="false">truthStateInitialUncertainty!B14</f>
        <v>0.001</v>
      </c>
      <c r="C18" s="47" t="str">
        <f aca="false">truthStateInitialUncertainty!C14</f>
        <v>m</v>
      </c>
      <c r="D18" s="47" t="str">
        <f aca="false">truthStateInitialUncertainty!D14</f>
        <v>3-sigma initial initial ground coil position uncertainty</v>
      </c>
      <c r="E18" s="74" t="n">
        <f aca="false">B18/3</f>
        <v>0.000333333333333333</v>
      </c>
    </row>
    <row r="19" customFormat="false" ht="14.25" hidden="false" customHeight="false" outlineLevel="0" collapsed="false">
      <c r="A19" s="60" t="str">
        <f aca="false">truthStateInitialUncertainty!A15</f>
        <v>sig_r_c_U</v>
      </c>
      <c r="B19" s="49" t="n">
        <f aca="false">truthStateInitialUncertainty!B15</f>
        <v>0.001</v>
      </c>
      <c r="C19" s="49" t="str">
        <f aca="false">truthStateInitialUncertainty!C15</f>
        <v>m</v>
      </c>
      <c r="D19" s="49" t="str">
        <f aca="false">truthStateInitialUncertainty!D15</f>
        <v>3-sigma initial initial ground coil position uncertainty</v>
      </c>
      <c r="E19" s="75" t="n">
        <f aca="false">B19/3</f>
        <v>0.000333333333333333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2021-12-14T10:42:41Z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