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<sst xmlns="http://schemas.openxmlformats.org/spreadsheetml/2006/main" count="347" uniqueCount="192">
  <si>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</si>
  <si>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</si>
  <si>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</si>
  <si>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</si>
  <si>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</si>
  <si>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</si>
  <si>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</si>
  <si>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</si>
  <si>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</si>
  <si>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</si>
  <si>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</si>
  <si>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</si>
  <si>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</si>
  <si>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</si>
  <si>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</si>
  <si>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</si>
  <si>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</si>
  <si>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</si>
  <si>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</si>
  <si>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corrRV</t>
  </si>
  <si>
    <t xml:space="preserve">Correlatation of position and velocity</t>
  </si>
  <si>
    <t xml:space="preserve">tau_gyro</t>
  </si>
  <si>
    <t xml:space="preserve">Gyro bias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</si>
  <si>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</si>
  <si>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</si>
  <si>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</si>
  <si>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</si>
  <si>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</si>
  <si>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</si>
  <si>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</si>
  <si>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</si>
  <si>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</si>
  <si>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</si>
  <si>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</si>
  <si>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</si>
  <si>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</si>
  <si>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</si>
  <si>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</si>
  <si>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</si>
  <si>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</si>
  <si>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</si>
  <si>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</si>
  <si>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correlated_kalman_update_enable</t>
  </si>
  <si>
    <t xml:space="preserve">flag to enable correlated Kalman update</t>
  </si>
  <si>
    <t xml:space="preserve">Unknown</t>
  </si>
  <si>
    <t xml:space="preserve">position of antennas in body frame</t>
  </si>
  <si>
    <t xml:space="preserve">distance between antennas</t>
  </si>
  <si>
    <t xml:space="preserve">orientation of antennas</t>
  </si>
  <si>
    <t xml:space="preserve">height of antennas above rfid tags</t>
  </si>
  <si>
    <t xml:space="preserve">ri_x</t>
  </si>
  <si>
    <t xml:space="preserve">m</t>
  </si>
  <si>
    <t xml:space="preserve">x component of initial position of vehicle (inertial)</t>
  </si>
  <si>
    <t xml:space="preserve">ri_y</t>
  </si>
  <si>
    <t xml:space="preserve">y component of initial position of vehicle (inertial)</t>
  </si>
  <si>
    <t xml:space="preserve">ri_z</t>
  </si>
  <si>
    <t xml:space="preserve">z component of initial position of vehicle (inertial)</t>
  </si>
  <si>
    <t xml:space="preserve">vi_x</t>
  </si>
  <si>
    <t xml:space="preserve">vi_y</t>
  </si>
  <si>
    <t xml:space="preserve">vi_z</t>
  </si>
  <si>
    <t xml:space="preserve">th_z</t>
  </si>
  <si>
    <t xml:space="preserve">z angle of a ZYX euler angle sequence to define initial orientation of vehicle </t>
  </si>
  <si>
    <t xml:space="preserve">th_y</t>
  </si>
  <si>
    <t xml:space="preserve">y angle of a ZYX euler angle sequence to define initial orientation of vehicle </t>
  </si>
  <si>
    <t xml:space="preserve">th_x</t>
  </si>
  <si>
    <t xml:space="preserve">x angle of a ZYX euler angle sequence to define initial orientation of vehicle </t>
  </si>
  <si>
    <t xml:space="preserve">angrate_x</t>
  </si>
  <si>
    <t xml:space="preserve">deg/s</t>
  </si>
  <si>
    <t xml:space="preserve">x angluar rate of the vehicle</t>
  </si>
  <si>
    <t xml:space="preserve">angrate_y</t>
  </si>
  <si>
    <t xml:space="preserve">y angluar rate of the vehicle</t>
  </si>
  <si>
    <t xml:space="preserve">angrate_z</t>
  </si>
  <si>
    <t xml:space="preserve">z angluar rate of the vehicle</t>
  </si>
  <si>
    <t xml:space="preserve">steer_ang</t>
  </si>
  <si>
    <t xml:space="preserve">steering angle of the vehicle</t>
  </si>
  <si>
    <t xml:space="preserve">accl_bias_x</t>
  </si>
  <si>
    <t xml:space="preserve">m/s2</t>
  </si>
  <si>
    <t xml:space="preserve">accelerometer bias in the x direction</t>
  </si>
  <si>
    <t xml:space="preserve">accl_bias_y</t>
  </si>
  <si>
    <t xml:space="preserve">accelerometer bias in the y direction</t>
  </si>
  <si>
    <t xml:space="preserve">accl_bias_z</t>
  </si>
  <si>
    <t xml:space="preserve">accelerometer bias in the z direction</t>
  </si>
  <si>
    <t xml:space="preserve">gyro_bias_x</t>
  </si>
  <si>
    <t xml:space="preserve">gyroscope bias around x</t>
  </si>
  <si>
    <t xml:space="preserve">gyro_bias_y</t>
  </si>
  <si>
    <t xml:space="preserve">gyro_bias_z</t>
  </si>
  <si>
    <t xml:space="preserve">crumb_pos_x</t>
  </si>
  <si>
    <t xml:space="preserve">breadcrumb position in x</t>
  </si>
  <si>
    <t xml:space="preserve">crumb_pos_y</t>
  </si>
  <si>
    <t xml:space="preserve">breadcrumb position in y</t>
  </si>
  <si>
    <t xml:space="preserve">crumb_pos_z</t>
  </si>
  <si>
    <t xml:space="preserve">breadcrumb position in z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</si>
  <si>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</si>
  <si>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</si>
  <si>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</si>
  <si>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</si>
  <si>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</si>
  <si>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position</t>
  </si>
  <si>
    <t xml:space="preserve">velocity</t>
  </si>
  <si>
    <t xml:space="preserve">attitude</t>
  </si>
  <si>
    <t xml:space="preserve">angular_rate</t>
  </si>
  <si>
    <t xml:space="preserve">steer_angle</t>
  </si>
  <si>
    <t xml:space="preserve">accel_bias</t>
  </si>
  <si>
    <t xml:space="preserve">gyro_bias</t>
  </si>
  <si>
    <t xml:space="preserve">crumb_pos</t>
  </si>
  <si>
    <t xml:space="preserve">vehicle</t>
  </si>
  <si>
    <t xml:space="preserve">parameter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</si>
  <si>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</si>
  <si>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</si>
  <si>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</si>
  <si>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</si>
  <si>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</si>
  <si>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</si>
  <si>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</si>
  <si>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</si>
  <si>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</si>
  <si>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</si>
  <si>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</si>
  <si>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</si>
  <si>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</si>
  <si>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</si>
  <si>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</si>
  <si>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</si>
  <si>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</si>
  <si>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</si>
  <si>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</si>
  <si>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</si>
  <si>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</si>
  <si>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</si>
  <si>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</si>
  <si>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</si>
  <si>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</si>
  <si>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</si>
  <si>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</si>
  <si>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</si>
  <si>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</si>
  <si>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</si>
  <si>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</si>
  <si>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</si>
  <si>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</si>
  <si>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</si>
  <si>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</si>
  <si>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</si>
  <si>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</si>
  <si>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</si>
  <si>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</si>
  <si>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</si>
  <si>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</si>
  <si>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</si>
  <si>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</si>
  <si>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</si>
  <si>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</si>
  <si>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</si>
  <si>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</si>
  <si>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</si>
  <si>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</si>
  <si>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</si>
  <si>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</si>
  <si>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</si>
  <si>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</si>
  <si>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</si>
  <si>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</si>
  <si>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</si>
  <si>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del_rx</t>
  </si>
  <si>
    <t xml:space="preserve">Injected vehicle position error</t>
  </si>
  <si>
    <t xml:space="preserve">del_ry</t>
  </si>
  <si>
    <t xml:space="preserve">del_rz</t>
  </si>
  <si>
    <t xml:space="preserve">del_vx</t>
  </si>
  <si>
    <t xml:space="preserve">m/s</t>
  </si>
  <si>
    <t xml:space="preserve">Injected vehicle velocity error</t>
  </si>
  <si>
    <t xml:space="preserve">del_vy</t>
  </si>
  <si>
    <t xml:space="preserve">del_vz</t>
  </si>
  <si>
    <t xml:space="preserve">del_thetax</t>
  </si>
  <si>
    <t xml:space="preserve">Injected vehicle orientation error</t>
  </si>
  <si>
    <t xml:space="preserve">del_thetay</t>
  </si>
  <si>
    <t xml:space="preserve">del_thetaz</t>
  </si>
  <si>
    <t xml:space="preserve">del_accelx</t>
  </si>
  <si>
    <t xml:space="preserve">Injected accelerometer bias error</t>
  </si>
  <si>
    <t xml:space="preserve">del_accely</t>
  </si>
  <si>
    <t xml:space="preserve">del_accelz</t>
  </si>
  <si>
    <t xml:space="preserve">del_gyrox</t>
  </si>
  <si>
    <t xml:space="preserve">Injected gyroscope bias error</t>
  </si>
  <si>
    <t xml:space="preserve">del_gyroy</t>
  </si>
  <si>
    <t xml:space="preserve">del_gyroz</t>
  </si>
  <si>
    <t xml:space="preserve">del_breadx</t>
  </si>
  <si>
    <t xml:space="preserve">Injected breadcrumb position error</t>
  </si>
  <si>
    <t xml:space="preserve">del_bready</t>
  </si>
  <si>
    <t xml:space="preserve">del_breadz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</si>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</sst>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0.0000000"/>
    <numFmt numFmtId="169" formatCode="0.00E+00"/>
    <numFmt numFmtId="170" formatCode="0.000000"/>
    <numFmt numFmtId="171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EBF1DE"/>
      </patternFill>
    </fill>
    <fill>
      <patternFill patternType="solid">
        <fgColor rgb="FFEBF1D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</cellStyles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3" activeCellId="0" sqref="A1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39.71"/>
    <col collapsed="false" customWidth="true" hidden="false" outlineLevel="0" max="2" min="2" style="2" width="12.85"/>
    <col collapsed="false" customWidth="true" hidden="false" outlineLevel="0" max="3" min="3" style="1" width="16.57"/>
    <col collapsed="false" customWidth="true" hidden="false" outlineLevel="0" max="4" min="4" style="1" width="75.57"/>
    <col collapsed="false" customWidth="true" hidden="false" outlineLevel="0" max="5" min="5" style="3" width="16.43"/>
    <col collapsed="false" customWidth="true" hidden="false" outlineLevel="0" max="6" min="6" style="1" width="25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7" t="n">
        <v>2</v>
      </c>
      <c r="C2" s="7" t="s">
        <v>6</v>
      </c>
      <c r="D2" s="7" t="s">
        <v>7</v>
      </c>
      <c r="E2" s="7" t="n">
        <f aca="false">B2</f>
        <v>2</v>
      </c>
    </row>
    <row r="3" customFormat="false" ht="15" hidden="false" customHeight="false" outlineLevel="0" collapsed="false">
      <c r="A3" s="7" t="s">
        <v>8</v>
      </c>
      <c r="B3" s="7" t="n">
        <v>0.25</v>
      </c>
      <c r="C3" s="7" t="s">
        <v>6</v>
      </c>
      <c r="D3" s="7" t="s">
        <v>9</v>
      </c>
      <c r="E3" s="7" t="n">
        <f aca="false">B3</f>
        <v>0.25</v>
      </c>
    </row>
    <row r="4" customFormat="false" ht="15" hidden="false" customHeight="false" outlineLevel="0" collapsed="false">
      <c r="A4" s="7" t="s">
        <v>10</v>
      </c>
      <c r="B4" s="7" t="n">
        <v>0</v>
      </c>
      <c r="C4" s="7" t="s">
        <v>6</v>
      </c>
      <c r="D4" s="7" t="s">
        <v>11</v>
      </c>
      <c r="E4" s="7" t="n">
        <f aca="false">B4</f>
        <v>0</v>
      </c>
    </row>
    <row r="5" customFormat="false" ht="15" hidden="false" customHeight="false" outlineLevel="0" collapsed="false">
      <c r="A5" s="7" t="s">
        <v>12</v>
      </c>
      <c r="B5" s="7" t="n">
        <v>3</v>
      </c>
      <c r="C5" s="7" t="s">
        <v>13</v>
      </c>
      <c r="D5" s="7" t="s">
        <v>14</v>
      </c>
      <c r="E5" s="7" t="n">
        <f aca="false">B5</f>
        <v>3</v>
      </c>
    </row>
    <row r="6" customFormat="false" ht="15" hidden="false" customHeight="false" outlineLevel="0" collapsed="false">
      <c r="A6" s="7" t="s">
        <v>15</v>
      </c>
      <c r="B6" s="7" t="n">
        <v>15</v>
      </c>
      <c r="C6" s="7" t="s">
        <v>13</v>
      </c>
      <c r="D6" s="7" t="s">
        <v>16</v>
      </c>
      <c r="E6" s="7" t="n">
        <f aca="false">B6</f>
        <v>15</v>
      </c>
    </row>
    <row r="7" customFormat="false" ht="15" hidden="false" customHeight="false" outlineLevel="0" collapsed="false">
      <c r="A7" s="7" t="s">
        <v>17</v>
      </c>
      <c r="B7" s="7" t="n">
        <f aca="false">12*6</f>
        <v>72</v>
      </c>
      <c r="C7" s="7" t="s">
        <v>13</v>
      </c>
      <c r="D7" s="7" t="s">
        <v>18</v>
      </c>
      <c r="E7" s="7" t="n">
        <f aca="false">B7</f>
        <v>72</v>
      </c>
    </row>
    <row r="8" customFormat="false" ht="15" hidden="false" customHeight="false" outlineLevel="0" collapsed="false">
      <c r="A8" s="7" t="s">
        <v>19</v>
      </c>
      <c r="B8" s="7" t="n">
        <v>0</v>
      </c>
      <c r="C8" s="7" t="s">
        <v>13</v>
      </c>
      <c r="D8" s="7" t="s">
        <v>20</v>
      </c>
      <c r="E8" s="7" t="n">
        <f aca="false">B8</f>
        <v>0</v>
      </c>
    </row>
    <row r="9" customFormat="false" ht="15" hidden="false" customHeight="false" outlineLevel="0" collapsed="false">
      <c r="A9" s="7" t="s">
        <v>21</v>
      </c>
      <c r="B9" s="7" t="n">
        <v>0</v>
      </c>
      <c r="C9" s="7" t="s">
        <v>6</v>
      </c>
      <c r="D9" s="7" t="s">
        <v>22</v>
      </c>
      <c r="E9" s="7" t="n">
        <f aca="false">B9</f>
        <v>0</v>
      </c>
    </row>
    <row r="10" customFormat="false" ht="15" hidden="false" customHeight="false" outlineLevel="0" collapsed="false">
      <c r="A10" s="7" t="s">
        <v>23</v>
      </c>
      <c r="B10" s="7" t="n">
        <v>1</v>
      </c>
      <c r="C10" s="7" t="s">
        <v>13</v>
      </c>
      <c r="D10" s="7" t="s">
        <v>24</v>
      </c>
      <c r="E10" s="7" t="n">
        <f aca="false">B10</f>
        <v>1</v>
      </c>
    </row>
    <row r="11" customFormat="false" ht="15" hidden="false" customHeight="false" outlineLevel="0" collapsed="false">
      <c r="A11" s="7" t="s">
        <v>25</v>
      </c>
      <c r="B11" s="7" t="n">
        <v>0</v>
      </c>
      <c r="C11" s="7" t="s">
        <v>13</v>
      </c>
      <c r="D11" s="7" t="s">
        <v>26</v>
      </c>
      <c r="E11" s="7" t="n">
        <f aca="false">B11</f>
        <v>0</v>
      </c>
    </row>
    <row r="12" customFormat="false" ht="15" hidden="false" customHeight="false" outlineLevel="0" collapsed="false">
      <c r="A12" s="7" t="s">
        <v>27</v>
      </c>
      <c r="B12" s="7" t="n">
        <v>0</v>
      </c>
      <c r="C12" s="7" t="s">
        <v>13</v>
      </c>
      <c r="D12" s="7" t="s">
        <v>28</v>
      </c>
      <c r="E12" s="7" t="n">
        <f aca="false">B12</f>
        <v>0</v>
      </c>
    </row>
    <row r="13" customFormat="false" ht="15" hidden="false" customHeight="false" outlineLevel="0" collapsed="false">
      <c r="A13" s="7" t="s">
        <v>29</v>
      </c>
      <c r="B13" s="7" t="n">
        <v>0</v>
      </c>
      <c r="C13" s="7" t="s">
        <v>30</v>
      </c>
      <c r="D13" s="7" t="s">
        <v>31</v>
      </c>
      <c r="E13" s="7" t="n">
        <f aca="false">RADIANS(B13)</f>
        <v>0</v>
      </c>
    </row>
    <row r="14" customFormat="false" ht="15" hidden="false" customHeight="false" outlineLevel="0" collapsed="false">
      <c r="A14" s="7" t="s">
        <v>32</v>
      </c>
      <c r="B14" s="7" t="n">
        <v>0</v>
      </c>
      <c r="C14" s="7" t="s">
        <v>30</v>
      </c>
      <c r="D14" s="7" t="s">
        <v>33</v>
      </c>
      <c r="E14" s="7" t="n">
        <f aca="false">RADIANS(B14)</f>
        <v>0</v>
      </c>
    </row>
    <row r="15" customFormat="false" ht="15" hidden="false" customHeight="false" outlineLevel="0" collapsed="false">
      <c r="A15" s="7" t="s">
        <v>34</v>
      </c>
      <c r="B15" s="7" t="n">
        <v>180</v>
      </c>
      <c r="C15" s="7" t="s">
        <v>30</v>
      </c>
      <c r="D15" s="7" t="s">
        <v>35</v>
      </c>
      <c r="E15" s="7" t="n">
        <f aca="false">RADIANS(B15)</f>
        <v>3.14159265358979</v>
      </c>
    </row>
    <row r="16" customFormat="false" ht="15" hidden="false" customHeight="false" outlineLevel="0" collapsed="false">
      <c r="A16" s="7" t="s">
        <v>36</v>
      </c>
      <c r="B16" s="7" t="n">
        <v>0</v>
      </c>
      <c r="C16" s="7" t="s">
        <v>30</v>
      </c>
      <c r="D16" s="7" t="s">
        <v>37</v>
      </c>
      <c r="E16" s="7" t="n">
        <f aca="false">RADIANS(B16)</f>
        <v>0</v>
      </c>
    </row>
    <row r="17" customFormat="false" ht="15" hidden="false" customHeight="false" outlineLevel="0" collapsed="false">
      <c r="A17" s="7" t="s">
        <v>38</v>
      </c>
      <c r="B17" s="7" t="n">
        <v>10</v>
      </c>
      <c r="C17" s="7" t="s">
        <v>30</v>
      </c>
      <c r="D17" s="7" t="s">
        <v>39</v>
      </c>
      <c r="E17" s="7" t="n">
        <f aca="false">RADIANS(B17)</f>
        <v>0.174532925199433</v>
      </c>
    </row>
    <row r="18" customFormat="false" ht="15" hidden="false" customHeight="false" outlineLevel="0" collapsed="false">
      <c r="A18" s="7" t="s">
        <v>40</v>
      </c>
      <c r="B18" s="7" t="n">
        <v>0</v>
      </c>
      <c r="C18" s="7" t="s">
        <v>30</v>
      </c>
      <c r="D18" s="7" t="s">
        <v>41</v>
      </c>
      <c r="E18" s="7" t="n">
        <f aca="false">RADIANS(B18)</f>
        <v>0</v>
      </c>
    </row>
    <row r="19" customFormat="false" ht="15" hidden="false" customHeight="false" outlineLevel="0" collapsed="false">
      <c r="A19" s="7" t="s">
        <v>42</v>
      </c>
      <c r="B19" s="7" t="n">
        <v>0</v>
      </c>
      <c r="C19" s="7" t="s">
        <v>13</v>
      </c>
      <c r="D19" s="7" t="s">
        <v>43</v>
      </c>
      <c r="E19" s="7" t="n">
        <f aca="false">B19</f>
        <v>0</v>
      </c>
    </row>
    <row r="20" customFormat="false" ht="15" hidden="false" customHeight="false" outlineLevel="0" collapsed="false">
      <c r="A20" s="8" t="s">
        <v>44</v>
      </c>
      <c r="B20" s="8" t="n">
        <v>88</v>
      </c>
      <c r="C20" s="8" t="s">
        <v>44</v>
      </c>
      <c r="D20" s="1" t="s">
        <v>45</v>
      </c>
      <c r="E20" s="1" t="n">
        <f aca="false">B20</f>
        <v>88</v>
      </c>
    </row>
    <row r="21" customFormat="false" ht="15" hidden="false" customHeight="false" outlineLevel="0" collapsed="false">
      <c r="A21" s="8" t="s">
        <v>44</v>
      </c>
      <c r="B21" s="8" t="n">
        <v>88</v>
      </c>
      <c r="C21" s="8" t="s">
        <v>44</v>
      </c>
      <c r="D21" s="1" t="s">
        <v>46</v>
      </c>
      <c r="E21" s="1" t="n">
        <f aca="false">B21</f>
        <v>88</v>
      </c>
    </row>
    <row r="22" customFormat="false" ht="15" hidden="false" customHeight="false" outlineLevel="0" collapsed="false">
      <c r="A22" s="8" t="s">
        <v>44</v>
      </c>
      <c r="B22" s="8" t="n">
        <v>88</v>
      </c>
      <c r="C22" s="8" t="s">
        <v>44</v>
      </c>
      <c r="D22" s="1" t="s">
        <v>47</v>
      </c>
      <c r="E22" s="1" t="n">
        <f aca="false">B22</f>
        <v>88</v>
      </c>
    </row>
    <row r="23" customFormat="false" ht="15" hidden="false" customHeight="false" outlineLevel="0" collapsed="false">
      <c r="A23" s="8" t="s">
        <v>44</v>
      </c>
      <c r="B23" s="8" t="n">
        <v>88</v>
      </c>
      <c r="C23" s="8" t="s">
        <v>44</v>
      </c>
      <c r="D23" s="1" t="s">
        <v>48</v>
      </c>
      <c r="E23" s="1" t="n">
        <f aca="false">B23</f>
        <v>88</v>
      </c>
    </row>
    <row r="24" customFormat="false" ht="15" hidden="false" customHeight="false" outlineLevel="0" collapsed="false">
      <c r="E24" s="1"/>
    </row>
    <row r="31" customFormat="false" ht="15" hidden="false" customHeight="false" outlineLevel="0" collapsed="false">
      <c r="A31" s="8"/>
      <c r="B31" s="9"/>
      <c r="C31" s="8"/>
      <c r="D31" s="8"/>
      <c r="E31" s="10"/>
    </row>
    <row r="32" customFormat="false" ht="15" hidden="false" customHeight="false" outlineLevel="0" collapsed="false">
      <c r="A32" s="8"/>
      <c r="B32" s="9"/>
      <c r="C32" s="8"/>
      <c r="D32" s="8"/>
      <c r="E32" s="10"/>
    </row>
    <row r="33" customFormat="false" ht="15" hidden="false" customHeight="false" outlineLevel="0" collapsed="false">
      <c r="A33" s="8"/>
      <c r="B33" s="9"/>
      <c r="C33" s="8"/>
      <c r="D33" s="8"/>
      <c r="E33" s="10"/>
    </row>
    <row r="34" customFormat="false" ht="15" hidden="false" customHeight="false" outlineLevel="0" collapsed="false">
      <c r="A34" s="8"/>
      <c r="B34" s="9"/>
      <c r="C34" s="8"/>
      <c r="D34" s="8"/>
      <c r="E34" s="10"/>
    </row>
    <row r="35" customFormat="false" ht="15" hidden="false" customHeight="false" outlineLevel="0" collapsed="false">
      <c r="A35" s="8"/>
      <c r="B35" s="9"/>
      <c r="C35" s="8"/>
      <c r="D35" s="8"/>
      <c r="E35" s="10"/>
    </row>
    <row r="36" customFormat="false" ht="15" hidden="false" customHeight="false" outlineLevel="0" collapsed="false">
      <c r="A36" s="8"/>
      <c r="B36" s="9"/>
      <c r="C36" s="8"/>
      <c r="D36" s="8"/>
      <c r="E36" s="10"/>
    </row>
    <row r="37" customFormat="false" ht="15" hidden="false" customHeight="false" outlineLevel="0" collapsed="false">
      <c r="A37" s="8"/>
      <c r="B37" s="11"/>
      <c r="C37" s="8"/>
      <c r="D37" s="8"/>
      <c r="E37" s="10"/>
    </row>
    <row r="38" customFormat="false" ht="15" hidden="false" customHeight="false" outlineLevel="0" collapsed="false">
      <c r="A38" s="12"/>
      <c r="B38" s="13"/>
      <c r="C38" s="12"/>
      <c r="D38" s="12"/>
      <c r="E38" s="14"/>
    </row>
    <row r="39" customFormat="false" ht="15" hidden="false" customHeight="false" outlineLevel="0" collapsed="false">
      <c r="A39" s="12"/>
      <c r="B39" s="13"/>
      <c r="C39" s="12"/>
      <c r="D39" s="12"/>
      <c r="E39" s="14"/>
    </row>
    <row r="40" customFormat="false" ht="15" hidden="false" customHeight="false" outlineLevel="0" collapsed="false">
      <c r="A40" s="8"/>
      <c r="B40" s="11"/>
      <c r="C40" s="8"/>
      <c r="D40" s="8"/>
      <c r="E40" s="10"/>
    </row>
    <row r="41" customFormat="false" ht="15" hidden="false" customHeight="false" outlineLevel="0" collapsed="false">
      <c r="A41" s="8"/>
      <c r="B41" s="11"/>
      <c r="C41" s="8"/>
      <c r="D41" s="8"/>
      <c r="E41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</cols>
  <sheetData>
    <row r="1" customFormat="false" ht="15" hidden="false" customHeight="false" outlineLevel="0" collapsed="false">
      <c r="A1" s="0" t="s">
        <v>187</v>
      </c>
      <c r="B1" s="0" t="n">
        <v>60</v>
      </c>
    </row>
    <row r="2" customFormat="false" ht="15" hidden="false" customHeight="false" outlineLevel="0" collapsed="false">
      <c r="A2" s="0" t="s">
        <v>188</v>
      </c>
      <c r="B2" s="0" t="n">
        <v>60</v>
      </c>
    </row>
    <row r="3" customFormat="false" ht="15" hidden="false" customHeight="false" outlineLevel="0" collapsed="false">
      <c r="A3" s="0" t="s">
        <v>189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190</v>
      </c>
      <c r="B4" s="0" t="n">
        <v>9.81</v>
      </c>
    </row>
    <row r="5" customFormat="false" ht="15" hidden="false" customHeight="false" outlineLevel="0" collapsed="false">
      <c r="A5" s="0" t="s">
        <v>191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12.57"/>
    <col collapsed="false" customWidth="true" hidden="false" outlineLevel="0" max="4" min="4" style="0" width="72.43"/>
    <col collapsed="false" customWidth="true" hidden="false" outlineLevel="0" max="5" min="5" style="0" width="15.43"/>
  </cols>
  <sheetData>
    <row r="1" customFormat="false" ht="15" hidden="false" customHeight="false" outlineLevel="0" collapsed="false">
      <c r="A1" s="15" t="s">
        <v>0</v>
      </c>
      <c r="B1" s="16" t="s">
        <v>1</v>
      </c>
      <c r="C1" s="15" t="s">
        <v>2</v>
      </c>
      <c r="D1" s="15" t="s">
        <v>3</v>
      </c>
      <c r="E1" s="17" t="s">
        <v>4</v>
      </c>
      <c r="F1" s="1"/>
      <c r="G1" s="1"/>
      <c r="H1" s="1"/>
    </row>
    <row r="2" customFormat="false" ht="15" hidden="false" customHeight="false" outlineLevel="0" collapsed="false">
      <c r="A2" s="18" t="s">
        <v>49</v>
      </c>
      <c r="B2" s="19" t="n">
        <v>0</v>
      </c>
      <c r="C2" s="18" t="s">
        <v>50</v>
      </c>
      <c r="D2" s="18" t="s">
        <v>51</v>
      </c>
      <c r="E2" s="20" t="n">
        <f aca="false">B2*1000</f>
        <v>0</v>
      </c>
      <c r="F2" s="1"/>
      <c r="G2" s="1"/>
      <c r="H2" s="1"/>
    </row>
    <row r="3" customFormat="false" ht="15" hidden="false" customHeight="false" outlineLevel="0" collapsed="false">
      <c r="A3" s="18" t="s">
        <v>52</v>
      </c>
      <c r="B3" s="19" t="n">
        <v>0</v>
      </c>
      <c r="C3" s="18" t="s">
        <v>50</v>
      </c>
      <c r="D3" s="18" t="s">
        <v>53</v>
      </c>
      <c r="E3" s="20" t="n">
        <f aca="false">B3*1000</f>
        <v>0</v>
      </c>
      <c r="F3" s="1"/>
      <c r="G3" s="1"/>
      <c r="H3" s="1"/>
    </row>
    <row r="4" customFormat="false" ht="15" hidden="false" customHeight="false" outlineLevel="0" collapsed="false">
      <c r="A4" s="18" t="s">
        <v>54</v>
      </c>
      <c r="B4" s="19" t="n">
        <v>0</v>
      </c>
      <c r="C4" s="18" t="s">
        <v>50</v>
      </c>
      <c r="D4" s="18" t="s">
        <v>55</v>
      </c>
      <c r="E4" s="20" t="n">
        <f aca="false">B4*1000</f>
        <v>0</v>
      </c>
      <c r="F4" s="1"/>
      <c r="G4" s="1"/>
      <c r="H4" s="1"/>
    </row>
    <row r="5" customFormat="false" ht="15" hidden="false" customHeight="false" outlineLevel="0" collapsed="false">
      <c r="A5" s="8" t="s">
        <v>56</v>
      </c>
      <c r="B5" s="19" t="n">
        <v>0</v>
      </c>
      <c r="C5" s="18" t="s">
        <v>50</v>
      </c>
      <c r="D5" s="18" t="s">
        <v>51</v>
      </c>
      <c r="E5" s="20" t="n">
        <f aca="false">B5*1000</f>
        <v>0</v>
      </c>
      <c r="F5" s="1"/>
      <c r="G5" s="1"/>
      <c r="H5" s="1"/>
    </row>
    <row r="6" customFormat="false" ht="15" hidden="false" customHeight="false" outlineLevel="0" collapsed="false">
      <c r="A6" s="8" t="s">
        <v>57</v>
      </c>
      <c r="B6" s="19" t="n">
        <v>0</v>
      </c>
      <c r="C6" s="18" t="s">
        <v>50</v>
      </c>
      <c r="D6" s="18" t="s">
        <v>53</v>
      </c>
      <c r="E6" s="20" t="n">
        <f aca="false">B6*1000</f>
        <v>0</v>
      </c>
      <c r="F6" s="1"/>
      <c r="G6" s="1"/>
      <c r="H6" s="1"/>
    </row>
    <row r="7" customFormat="false" ht="15" hidden="false" customHeight="false" outlineLevel="0" collapsed="false">
      <c r="A7" s="18" t="s">
        <v>58</v>
      </c>
      <c r="B7" s="19" t="n">
        <v>0</v>
      </c>
      <c r="C7" s="18" t="s">
        <v>50</v>
      </c>
      <c r="D7" s="18" t="s">
        <v>55</v>
      </c>
      <c r="E7" s="20" t="n">
        <f aca="false">B7*1000</f>
        <v>0</v>
      </c>
      <c r="F7" s="1"/>
      <c r="G7" s="1"/>
      <c r="H7" s="1"/>
    </row>
    <row r="8" customFormat="false" ht="15" hidden="false" customHeight="false" outlineLevel="0" collapsed="false">
      <c r="A8" s="8" t="s">
        <v>59</v>
      </c>
      <c r="B8" s="21" t="n">
        <v>0</v>
      </c>
      <c r="C8" s="1" t="s">
        <v>30</v>
      </c>
      <c r="D8" s="1" t="s">
        <v>60</v>
      </c>
      <c r="E8" s="3" t="n">
        <f aca="false">RADIANS(B8)</f>
        <v>0</v>
      </c>
      <c r="F8" s="1"/>
      <c r="G8" s="1"/>
      <c r="H8" s="1"/>
    </row>
    <row r="9" customFormat="false" ht="15" hidden="false" customHeight="false" outlineLevel="0" collapsed="false">
      <c r="A9" s="8" t="s">
        <v>61</v>
      </c>
      <c r="B9" s="21" t="n">
        <v>0</v>
      </c>
      <c r="C9" s="1" t="s">
        <v>30</v>
      </c>
      <c r="D9" s="1" t="s">
        <v>62</v>
      </c>
      <c r="E9" s="3" t="n">
        <f aca="false">RADIANS(B9)</f>
        <v>0</v>
      </c>
      <c r="F9" s="1"/>
      <c r="G9" s="1"/>
      <c r="H9" s="1"/>
    </row>
    <row r="10" customFormat="false" ht="15" hidden="false" customHeight="false" outlineLevel="0" collapsed="false">
      <c r="A10" s="8" t="s">
        <v>63</v>
      </c>
      <c r="B10" s="22" t="n">
        <v>0</v>
      </c>
      <c r="C10" s="1" t="s">
        <v>30</v>
      </c>
      <c r="D10" s="1" t="s">
        <v>64</v>
      </c>
      <c r="E10" s="3" t="n">
        <f aca="false">RADIANS(B10)</f>
        <v>0</v>
      </c>
      <c r="F10" s="1"/>
      <c r="G10" s="1"/>
      <c r="H10" s="1"/>
    </row>
    <row r="11" customFormat="false" ht="15" hidden="false" customHeight="false" outlineLevel="0" collapsed="false">
      <c r="A11" s="8" t="s">
        <v>65</v>
      </c>
      <c r="B11" s="22" t="n">
        <v>0</v>
      </c>
      <c r="C11" s="1" t="s">
        <v>66</v>
      </c>
      <c r="D11" s="1" t="s">
        <v>67</v>
      </c>
      <c r="E11" s="3" t="n">
        <f aca="false">RADIANS(B11)</f>
        <v>0</v>
      </c>
      <c r="F11" s="1"/>
      <c r="G11" s="1"/>
      <c r="H11" s="1"/>
    </row>
    <row r="12" customFormat="false" ht="15" hidden="false" customHeight="false" outlineLevel="0" collapsed="false">
      <c r="A12" s="8" t="s">
        <v>68</v>
      </c>
      <c r="B12" s="22" t="n">
        <v>0</v>
      </c>
      <c r="C12" s="1" t="s">
        <v>66</v>
      </c>
      <c r="D12" s="1" t="s">
        <v>69</v>
      </c>
      <c r="E12" s="3" t="n">
        <f aca="false">RADIANS(B12)</f>
        <v>0</v>
      </c>
      <c r="F12" s="1"/>
      <c r="G12" s="1"/>
      <c r="H12" s="1"/>
    </row>
    <row r="13" customFormat="false" ht="15" hidden="false" customHeight="false" outlineLevel="0" collapsed="false">
      <c r="A13" s="8" t="s">
        <v>70</v>
      </c>
      <c r="B13" s="22" t="n">
        <v>0</v>
      </c>
      <c r="C13" s="1" t="s">
        <v>66</v>
      </c>
      <c r="D13" s="1" t="s">
        <v>71</v>
      </c>
      <c r="E13" s="3" t="n">
        <f aca="false">RADIANS(B13)</f>
        <v>0</v>
      </c>
      <c r="F13" s="1"/>
      <c r="G13" s="1"/>
      <c r="H13" s="1"/>
    </row>
    <row r="14" customFormat="false" ht="15" hidden="false" customHeight="false" outlineLevel="0" collapsed="false">
      <c r="A14" s="8" t="s">
        <v>72</v>
      </c>
      <c r="B14" s="22" t="n">
        <v>0</v>
      </c>
      <c r="C14" s="8" t="s">
        <v>30</v>
      </c>
      <c r="D14" s="8" t="s">
        <v>73</v>
      </c>
      <c r="E14" s="10" t="n">
        <f aca="false">RADIANS(B14)</f>
        <v>0</v>
      </c>
      <c r="F14" s="1"/>
      <c r="G14" s="1"/>
      <c r="H14" s="1"/>
    </row>
    <row r="15" customFormat="false" ht="15" hidden="false" customHeight="false" outlineLevel="0" collapsed="false">
      <c r="A15" s="8" t="s">
        <v>74</v>
      </c>
      <c r="B15" s="22" t="n">
        <v>0</v>
      </c>
      <c r="C15" s="8" t="s">
        <v>75</v>
      </c>
      <c r="D15" s="8" t="s">
        <v>76</v>
      </c>
      <c r="E15" s="10" t="n">
        <f aca="false">RADIANS(B15)</f>
        <v>0</v>
      </c>
      <c r="F15" s="1"/>
      <c r="G15" s="1"/>
      <c r="H15" s="1"/>
    </row>
    <row r="16" customFormat="false" ht="15" hidden="false" customHeight="false" outlineLevel="0" collapsed="false">
      <c r="A16" s="8" t="s">
        <v>77</v>
      </c>
      <c r="B16" s="22" t="n">
        <v>0</v>
      </c>
      <c r="C16" s="8" t="s">
        <v>75</v>
      </c>
      <c r="D16" s="8" t="s">
        <v>78</v>
      </c>
      <c r="E16" s="10" t="n">
        <f aca="false">RADIANS(B16)</f>
        <v>0</v>
      </c>
      <c r="F16" s="1"/>
      <c r="G16" s="1"/>
      <c r="H16" s="1"/>
    </row>
    <row r="17" customFormat="false" ht="15" hidden="false" customHeight="false" outlineLevel="0" collapsed="false">
      <c r="A17" s="8" t="s">
        <v>79</v>
      </c>
      <c r="B17" s="22" t="n">
        <v>0</v>
      </c>
      <c r="C17" s="8" t="s">
        <v>75</v>
      </c>
      <c r="D17" s="8" t="s">
        <v>80</v>
      </c>
      <c r="E17" s="10" t="n">
        <f aca="false">RADIANS(B17)</f>
        <v>0</v>
      </c>
      <c r="F17" s="1"/>
      <c r="G17" s="1"/>
      <c r="H17" s="1"/>
    </row>
    <row r="18" customFormat="false" ht="15" hidden="false" customHeight="false" outlineLevel="0" collapsed="false">
      <c r="A18" s="8" t="s">
        <v>81</v>
      </c>
      <c r="B18" s="22" t="n">
        <v>0</v>
      </c>
      <c r="C18" s="8" t="s">
        <v>66</v>
      </c>
      <c r="D18" s="8" t="s">
        <v>82</v>
      </c>
      <c r="E18" s="10" t="n">
        <f aca="false">RADIANS(B18)</f>
        <v>0</v>
      </c>
      <c r="F18" s="1"/>
      <c r="G18" s="1"/>
      <c r="H18" s="1"/>
    </row>
    <row r="19" customFormat="false" ht="15" hidden="false" customHeight="false" outlineLevel="0" collapsed="false">
      <c r="A19" s="8" t="s">
        <v>83</v>
      </c>
      <c r="B19" s="22" t="n">
        <v>0</v>
      </c>
      <c r="C19" s="8" t="s">
        <v>66</v>
      </c>
      <c r="D19" s="8" t="s">
        <v>82</v>
      </c>
      <c r="E19" s="10" t="n">
        <f aca="false">RADIANS(B19)</f>
        <v>0</v>
      </c>
      <c r="F19" s="1"/>
      <c r="G19" s="1"/>
      <c r="H19" s="1"/>
    </row>
    <row r="20" customFormat="false" ht="15" hidden="false" customHeight="false" outlineLevel="0" collapsed="false">
      <c r="A20" s="8" t="s">
        <v>84</v>
      </c>
      <c r="B20" s="22" t="n">
        <v>0</v>
      </c>
      <c r="C20" s="8" t="s">
        <v>66</v>
      </c>
      <c r="D20" s="8" t="s">
        <v>82</v>
      </c>
      <c r="E20" s="10" t="n">
        <f aca="false">RADIANS(B20)</f>
        <v>0</v>
      </c>
      <c r="F20" s="1"/>
      <c r="G20" s="1"/>
      <c r="H20" s="1"/>
    </row>
    <row r="21" customFormat="false" ht="15" hidden="false" customHeight="false" outlineLevel="0" collapsed="false">
      <c r="A21" s="8" t="s">
        <v>85</v>
      </c>
      <c r="B21" s="22" t="n">
        <v>0</v>
      </c>
      <c r="C21" s="8" t="s">
        <v>50</v>
      </c>
      <c r="D21" s="8" t="s">
        <v>86</v>
      </c>
      <c r="E21" s="10" t="n">
        <f aca="false">RADIANS(B21)</f>
        <v>0</v>
      </c>
      <c r="F21" s="1"/>
      <c r="G21" s="1"/>
      <c r="H21" s="1"/>
    </row>
    <row r="22" customFormat="false" ht="15" hidden="false" customHeight="false" outlineLevel="0" collapsed="false">
      <c r="A22" s="8" t="s">
        <v>87</v>
      </c>
      <c r="B22" s="22" t="n">
        <v>0</v>
      </c>
      <c r="C22" s="8" t="s">
        <v>50</v>
      </c>
      <c r="D22" s="8" t="s">
        <v>88</v>
      </c>
      <c r="E22" s="10" t="n">
        <f aca="false">RADIANS(B22)</f>
        <v>0</v>
      </c>
      <c r="F22" s="1"/>
      <c r="G22" s="1"/>
      <c r="H22" s="1"/>
    </row>
    <row r="23" customFormat="false" ht="15" hidden="false" customHeight="false" outlineLevel="0" collapsed="false">
      <c r="A23" s="8" t="s">
        <v>89</v>
      </c>
      <c r="B23" s="22" t="n">
        <v>0</v>
      </c>
      <c r="C23" s="8" t="s">
        <v>50</v>
      </c>
      <c r="D23" s="8" t="s">
        <v>90</v>
      </c>
      <c r="E23" s="10" t="n">
        <f aca="false">RADIANS(B23)</f>
        <v>0</v>
      </c>
      <c r="F23" s="1"/>
      <c r="G23" s="1"/>
      <c r="H2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4" min="4" style="0" width="14.85"/>
    <col collapsed="false" customWidth="true" hidden="false" outlineLevel="0" max="5" min="5" style="0" width="14.28"/>
  </cols>
  <sheetData>
    <row r="1" customFormat="false" ht="15" hidden="false" customHeight="false" outlineLevel="0" collapsed="false">
      <c r="A1" s="0" t="s">
        <v>91</v>
      </c>
      <c r="B1" s="0" t="s">
        <v>92</v>
      </c>
      <c r="C1" s="0" t="s">
        <v>93</v>
      </c>
      <c r="D1" s="0" t="s">
        <v>94</v>
      </c>
      <c r="E1" s="0" t="s">
        <v>95</v>
      </c>
    </row>
    <row r="2" customFormat="false" ht="15" hidden="false" customHeight="false" outlineLevel="0" collapsed="false">
      <c r="A2" s="0" t="s">
        <v>96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97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98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99</v>
      </c>
      <c r="B5" s="0" t="n">
        <v>11</v>
      </c>
      <c r="C5" s="0" t="n">
        <v>13</v>
      </c>
      <c r="D5" s="0" t="n">
        <f aca="false">E4+1</f>
        <v>10</v>
      </c>
      <c r="E5" s="0" t="n">
        <f aca="false">D5+2</f>
        <v>12</v>
      </c>
    </row>
    <row r="6" customFormat="false" ht="15" hidden="false" customHeight="false" outlineLevel="0" collapsed="false">
      <c r="A6" s="0" t="s">
        <v>100</v>
      </c>
      <c r="B6" s="0" t="n">
        <f aca="false">C5+1</f>
        <v>14</v>
      </c>
      <c r="C6" s="0" t="n">
        <f aca="false">B6+0</f>
        <v>14</v>
      </c>
      <c r="D6" s="0" t="n">
        <f aca="false">E5+1</f>
        <v>13</v>
      </c>
      <c r="E6" s="0" t="n">
        <f aca="false">D6+0</f>
        <v>13</v>
      </c>
    </row>
    <row r="7" customFormat="false" ht="15" hidden="false" customHeight="false" outlineLevel="0" collapsed="false">
      <c r="A7" s="0" t="s">
        <v>101</v>
      </c>
      <c r="B7" s="0" t="n">
        <f aca="false">C6+1</f>
        <v>15</v>
      </c>
      <c r="C7" s="0" t="n">
        <f aca="false">B7+2</f>
        <v>17</v>
      </c>
      <c r="D7" s="0" t="n">
        <f aca="false">E6+1</f>
        <v>14</v>
      </c>
      <c r="E7" s="0" t="n">
        <f aca="false">D7+2</f>
        <v>16</v>
      </c>
    </row>
    <row r="8" customFormat="false" ht="15" hidden="false" customHeight="false" outlineLevel="0" collapsed="false">
      <c r="A8" s="0" t="s">
        <v>102</v>
      </c>
      <c r="B8" s="0" t="n">
        <f aca="false">C7+1</f>
        <v>18</v>
      </c>
      <c r="C8" s="0" t="n">
        <f aca="false">B8+2</f>
        <v>20</v>
      </c>
      <c r="D8" s="0" t="n">
        <f aca="false">E7+1</f>
        <v>17</v>
      </c>
      <c r="E8" s="0" t="n">
        <f aca="false">D8+2</f>
        <v>19</v>
      </c>
    </row>
    <row r="9" customFormat="false" ht="15" hidden="false" customHeight="false" outlineLevel="0" collapsed="false">
      <c r="A9" s="0" t="s">
        <v>103</v>
      </c>
      <c r="B9" s="0" t="n">
        <f aca="false">C8+1</f>
        <v>21</v>
      </c>
      <c r="C9" s="0" t="n">
        <f aca="false">B9+2</f>
        <v>23</v>
      </c>
      <c r="D9" s="0" t="n">
        <f aca="false">E8+1</f>
        <v>20</v>
      </c>
      <c r="E9" s="0" t="n">
        <f aca="false">D9+2</f>
        <v>22</v>
      </c>
    </row>
    <row r="10" customFormat="false" ht="15" hidden="false" customHeight="false" outlineLevel="0" collapsed="false">
      <c r="A10" s="0" t="s">
        <v>104</v>
      </c>
      <c r="B10" s="0" t="n">
        <v>1</v>
      </c>
      <c r="C10" s="0" t="n">
        <v>14</v>
      </c>
      <c r="D10" s="0" t="n">
        <v>1</v>
      </c>
      <c r="E10" s="0" t="n">
        <v>13</v>
      </c>
    </row>
    <row r="11" customFormat="false" ht="15" hidden="false" customHeight="false" outlineLevel="0" collapsed="false">
      <c r="A11" s="0" t="s">
        <v>105</v>
      </c>
      <c r="B11" s="0" t="n">
        <v>14</v>
      </c>
      <c r="C11" s="0" t="n">
        <v>23</v>
      </c>
      <c r="D11" s="0" t="n">
        <v>10</v>
      </c>
      <c r="E11" s="0" t="n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4" min="4" style="0" width="14.85"/>
    <col collapsed="false" customWidth="true" hidden="false" outlineLevel="0" max="5" min="5" style="0" width="14.28"/>
  </cols>
  <sheetData>
    <row r="1" customFormat="false" ht="15" hidden="false" customHeight="false" outlineLevel="0" collapsed="false">
      <c r="A1" s="0" t="s">
        <v>91</v>
      </c>
      <c r="B1" s="0" t="s">
        <v>92</v>
      </c>
      <c r="C1" s="0" t="s">
        <v>93</v>
      </c>
      <c r="D1" s="0" t="s">
        <v>94</v>
      </c>
      <c r="E1" s="0" t="s">
        <v>95</v>
      </c>
    </row>
    <row r="2" customFormat="false" ht="15" hidden="false" customHeight="false" outlineLevel="0" collapsed="false">
      <c r="A2" s="0" t="s">
        <v>96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97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98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101</v>
      </c>
      <c r="B5" s="0" t="n">
        <f aca="false">C4+1</f>
        <v>11</v>
      </c>
      <c r="C5" s="0" t="n">
        <f aca="false">B5+2</f>
        <v>13</v>
      </c>
      <c r="D5" s="0" t="n">
        <f aca="false">E4+1</f>
        <v>10</v>
      </c>
      <c r="E5" s="0" t="n">
        <f aca="false">D5+2</f>
        <v>12</v>
      </c>
    </row>
    <row r="6" customFormat="false" ht="15" hidden="false" customHeight="false" outlineLevel="0" collapsed="false">
      <c r="A6" s="0" t="s">
        <v>102</v>
      </c>
      <c r="B6" s="0" t="n">
        <f aca="false">C5+1</f>
        <v>14</v>
      </c>
      <c r="C6" s="0" t="n">
        <f aca="false">B6+2</f>
        <v>16</v>
      </c>
      <c r="D6" s="0" t="n">
        <f aca="false">E5+1</f>
        <v>13</v>
      </c>
      <c r="E6" s="0" t="n">
        <f aca="false">D6+2</f>
        <v>15</v>
      </c>
    </row>
    <row r="7" customFormat="false" ht="15" hidden="false" customHeight="false" outlineLevel="0" collapsed="false">
      <c r="A7" s="0" t="s">
        <v>103</v>
      </c>
      <c r="B7" s="0" t="n">
        <f aca="false">C6+1</f>
        <v>17</v>
      </c>
      <c r="C7" s="0" t="n">
        <f aca="false">B7+2</f>
        <v>19</v>
      </c>
      <c r="D7" s="0" t="n">
        <f aca="false">E6+1</f>
        <v>16</v>
      </c>
      <c r="E7" s="0" t="n">
        <f aca="false">D7+2</f>
        <v>18</v>
      </c>
    </row>
    <row r="8" customFormat="false" ht="15" hidden="false" customHeight="false" outlineLevel="0" collapsed="false">
      <c r="A8" s="0" t="s">
        <v>104</v>
      </c>
      <c r="B8" s="0" t="n">
        <v>1</v>
      </c>
      <c r="C8" s="0" t="n">
        <v>10</v>
      </c>
      <c r="D8" s="0" t="n">
        <v>1</v>
      </c>
      <c r="E8" s="0" t="n">
        <v>13</v>
      </c>
    </row>
    <row r="9" customFormat="false" ht="15" hidden="false" customHeight="false" outlineLevel="0" collapsed="false">
      <c r="A9" s="0" t="s">
        <v>105</v>
      </c>
      <c r="B9" s="0" t="n">
        <v>11</v>
      </c>
      <c r="C9" s="0" t="n">
        <v>19</v>
      </c>
      <c r="D9" s="0" t="n">
        <v>10</v>
      </c>
      <c r="E9" s="0" t="n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23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24" width="14.71"/>
    <col collapsed="false" customWidth="true" hidden="false" outlineLevel="0" max="6" min="6" style="0" width="14.43"/>
  </cols>
  <sheetData>
    <row r="1" customFormat="false" ht="15" hidden="false" customHeight="false" outlineLevel="0" collapsed="false">
      <c r="A1" s="25" t="s">
        <v>0</v>
      </c>
      <c r="B1" s="26" t="s">
        <v>1</v>
      </c>
      <c r="C1" s="27" t="s">
        <v>2</v>
      </c>
      <c r="D1" s="27" t="s">
        <v>3</v>
      </c>
      <c r="E1" s="28" t="s">
        <v>4</v>
      </c>
    </row>
    <row r="2" customFormat="false" ht="15" hidden="false" customHeight="false" outlineLevel="0" collapsed="false">
      <c r="A2" s="29" t="s">
        <v>106</v>
      </c>
      <c r="B2" s="30" t="n">
        <f aca="false">0.00000016*3</f>
        <v>4.8E-007</v>
      </c>
      <c r="C2" s="1" t="s">
        <v>107</v>
      </c>
      <c r="D2" s="8" t="s">
        <v>108</v>
      </c>
      <c r="E2" s="31" t="n">
        <f aca="false">B2/3</f>
        <v>1.6E-007</v>
      </c>
    </row>
    <row r="3" customFormat="false" ht="15" hidden="false" customHeight="false" outlineLevel="0" collapsed="false">
      <c r="A3" s="29" t="s">
        <v>109</v>
      </c>
      <c r="B3" s="32" t="n">
        <v>5</v>
      </c>
      <c r="C3" s="30" t="s">
        <v>110</v>
      </c>
      <c r="D3" s="1" t="s">
        <v>111</v>
      </c>
      <c r="E3" s="31" t="n">
        <f aca="false">RADIANS(B3)/hr2sec/3</f>
        <v>8.08022801849227E-006</v>
      </c>
      <c r="F3" s="24"/>
    </row>
    <row r="4" customFormat="false" ht="15" hidden="false" customHeight="false" outlineLevel="0" collapsed="false">
      <c r="A4" s="33" t="s">
        <v>112</v>
      </c>
      <c r="B4" s="34" t="n">
        <v>0.05</v>
      </c>
      <c r="C4" s="35" t="s">
        <v>113</v>
      </c>
      <c r="D4" s="35" t="s">
        <v>114</v>
      </c>
      <c r="E4" s="36" t="n">
        <f aca="false">RADIANS(B4)/SQRT(hr2sec)/3</f>
        <v>4.84813681109536E-006</v>
      </c>
    </row>
    <row r="5" customFormat="false" ht="15" hidden="false" customHeight="false" outlineLevel="0" collapsed="false">
      <c r="A5" s="29" t="s">
        <v>115</v>
      </c>
      <c r="B5" s="32" t="n">
        <v>20</v>
      </c>
      <c r="C5" s="8" t="s">
        <v>116</v>
      </c>
      <c r="D5" s="8" t="s">
        <v>117</v>
      </c>
      <c r="E5" s="31" t="n">
        <f aca="false">RADIANS(B5)/3600/3</f>
        <v>3.23209120739691E-005</v>
      </c>
    </row>
    <row r="6" customFormat="false" ht="15" hidden="false" customHeight="false" outlineLevel="0" collapsed="false">
      <c r="A6" s="29" t="s">
        <v>118</v>
      </c>
      <c r="B6" s="32" t="n">
        <v>20</v>
      </c>
      <c r="C6" s="8" t="s">
        <v>116</v>
      </c>
      <c r="D6" s="8" t="s">
        <v>119</v>
      </c>
      <c r="E6" s="31" t="n">
        <f aca="false">RADIANS(B6)/3600/3</f>
        <v>3.23209120739691E-005</v>
      </c>
    </row>
    <row r="7" customFormat="false" ht="15" hidden="false" customHeight="false" outlineLevel="0" collapsed="false">
      <c r="A7" s="37" t="s">
        <v>120</v>
      </c>
      <c r="B7" s="32" t="n">
        <v>1.5</v>
      </c>
      <c r="C7" s="8" t="s">
        <v>121</v>
      </c>
      <c r="D7" s="8" t="s">
        <v>122</v>
      </c>
      <c r="E7" s="31" t="n">
        <f aca="false">RADIANS(B7)/3600/3</f>
        <v>2.42406840554768E-006</v>
      </c>
    </row>
    <row r="8" customFormat="false" ht="15" hidden="false" customHeight="false" outlineLevel="0" collapsed="false">
      <c r="A8" s="37" t="s">
        <v>123</v>
      </c>
      <c r="B8" s="32" t="n">
        <v>1.5</v>
      </c>
      <c r="C8" s="8" t="s">
        <v>121</v>
      </c>
      <c r="D8" s="8" t="s">
        <v>122</v>
      </c>
      <c r="E8" s="31" t="n">
        <f aca="false">RADIANS(B8)/3600/3</f>
        <v>2.42406840554768E-006</v>
      </c>
    </row>
    <row r="9" customFormat="false" ht="15" hidden="false" customHeight="false" outlineLevel="0" collapsed="false">
      <c r="A9" s="37" t="s">
        <v>124</v>
      </c>
      <c r="B9" s="32" t="n">
        <v>9</v>
      </c>
      <c r="C9" s="8" t="s">
        <v>121</v>
      </c>
      <c r="D9" s="8" t="s">
        <v>122</v>
      </c>
      <c r="E9" s="31" t="n">
        <f aca="false">RADIANS(B9)/3600/3</f>
        <v>1.45444104332861E-005</v>
      </c>
    </row>
    <row r="10" customFormat="false" ht="15" hidden="false" customHeight="false" outlineLevel="0" collapsed="false">
      <c r="A10" s="38" t="s">
        <v>125</v>
      </c>
      <c r="B10" s="39" t="n">
        <v>3</v>
      </c>
      <c r="C10" s="40" t="s">
        <v>126</v>
      </c>
      <c r="D10" s="40" t="s">
        <v>127</v>
      </c>
      <c r="E10" s="41" t="n">
        <f aca="false">B10/3</f>
        <v>1</v>
      </c>
    </row>
    <row r="11" customFormat="false" ht="15" hidden="false" customHeight="false" outlineLevel="0" collapsed="false">
      <c r="A11" s="42" t="s">
        <v>128</v>
      </c>
      <c r="B11" s="43" t="n">
        <v>3</v>
      </c>
      <c r="C11" s="44" t="s">
        <v>126</v>
      </c>
      <c r="D11" s="44" t="s">
        <v>129</v>
      </c>
      <c r="E11" s="36" t="n">
        <f aca="false">B11/3</f>
        <v>1</v>
      </c>
    </row>
    <row r="12" customFormat="false" ht="15" hidden="false" customHeight="false" outlineLevel="0" collapsed="false">
      <c r="A12" s="37" t="s">
        <v>130</v>
      </c>
      <c r="B12" s="23" t="n">
        <v>10</v>
      </c>
      <c r="C12" s="8" t="s">
        <v>50</v>
      </c>
      <c r="D12" s="8" t="s">
        <v>131</v>
      </c>
      <c r="E12" s="24" t="n">
        <f aca="false">B12/3</f>
        <v>3.33333333333333</v>
      </c>
    </row>
    <row r="13" customFormat="false" ht="15" hidden="false" customHeight="false" outlineLevel="0" collapsed="false">
      <c r="A13" s="37" t="s">
        <v>132</v>
      </c>
      <c r="B13" s="23" t="n">
        <v>100</v>
      </c>
      <c r="C13" s="8" t="s">
        <v>50</v>
      </c>
      <c r="D13" s="8" t="s">
        <v>133</v>
      </c>
      <c r="E13" s="24" t="n">
        <f aca="false">B13/3</f>
        <v>33.3333333333333</v>
      </c>
    </row>
    <row r="14" customFormat="false" ht="15" hidden="false" customHeight="false" outlineLevel="0" collapsed="false">
      <c r="A14" s="37" t="s">
        <v>134</v>
      </c>
      <c r="B14" s="23" t="n">
        <v>10</v>
      </c>
      <c r="C14" s="8" t="s">
        <v>50</v>
      </c>
      <c r="D14" s="8" t="s">
        <v>135</v>
      </c>
      <c r="E14" s="24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9.28"/>
    <col collapsed="false" customWidth="true" hidden="false" outlineLevel="0" max="3" min="2" style="1" width="7"/>
    <col collapsed="false" customWidth="true" hidden="false" outlineLevel="0" max="4" min="4" style="1" width="51.28"/>
    <col collapsed="false" customWidth="true" hidden="false" outlineLevel="0" max="5" min="5" style="3" width="14.71"/>
    <col collapsed="false" customWidth="true" hidden="false" outlineLevel="0" max="6" min="6" style="1" width="17.43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45" t="s">
        <v>0</v>
      </c>
      <c r="B1" s="46" t="s">
        <v>1</v>
      </c>
      <c r="C1" s="47" t="s">
        <v>2</v>
      </c>
      <c r="D1" s="47" t="s">
        <v>3</v>
      </c>
      <c r="E1" s="48" t="s">
        <v>4</v>
      </c>
    </row>
    <row r="2" customFormat="false" ht="15" hidden="false" customHeight="true" outlineLevel="0" collapsed="false">
      <c r="A2" s="49" t="s">
        <v>136</v>
      </c>
      <c r="B2" s="50" t="n">
        <v>4000</v>
      </c>
      <c r="C2" s="50" t="s">
        <v>50</v>
      </c>
      <c r="D2" s="50" t="s">
        <v>137</v>
      </c>
      <c r="E2" s="41" t="n">
        <f aca="false">B2/3</f>
        <v>1333.33333333333</v>
      </c>
    </row>
    <row r="3" customFormat="false" ht="15" hidden="false" customHeight="false" outlineLevel="0" collapsed="false">
      <c r="A3" s="29" t="s">
        <v>138</v>
      </c>
      <c r="B3" s="1" t="n">
        <v>4000</v>
      </c>
      <c r="C3" s="1" t="s">
        <v>50</v>
      </c>
      <c r="D3" s="1" t="s">
        <v>137</v>
      </c>
      <c r="E3" s="31" t="n">
        <f aca="false">B3/3</f>
        <v>1333.33333333333</v>
      </c>
    </row>
    <row r="4" customFormat="false" ht="15" hidden="false" customHeight="false" outlineLevel="0" collapsed="false">
      <c r="A4" s="29" t="s">
        <v>139</v>
      </c>
      <c r="B4" s="1" t="n">
        <v>4000</v>
      </c>
      <c r="C4" s="1" t="s">
        <v>50</v>
      </c>
      <c r="D4" s="1" t="s">
        <v>137</v>
      </c>
      <c r="E4" s="31" t="n">
        <f aca="false">B4/3</f>
        <v>1333.33333333333</v>
      </c>
    </row>
    <row r="5" customFormat="false" ht="15" hidden="false" customHeight="false" outlineLevel="0" collapsed="false">
      <c r="A5" s="29" t="s">
        <v>140</v>
      </c>
      <c r="B5" s="1" t="n">
        <v>3</v>
      </c>
      <c r="C5" s="1" t="s">
        <v>141</v>
      </c>
      <c r="D5" s="1" t="s">
        <v>142</v>
      </c>
      <c r="E5" s="31" t="n">
        <f aca="false">B5/3</f>
        <v>1</v>
      </c>
    </row>
    <row r="6" customFormat="false" ht="15" hidden="false" customHeight="false" outlineLevel="0" collapsed="false">
      <c r="A6" s="29" t="s">
        <v>143</v>
      </c>
      <c r="B6" s="1" t="n">
        <v>3</v>
      </c>
      <c r="C6" s="1" t="s">
        <v>141</v>
      </c>
      <c r="D6" s="1" t="s">
        <v>142</v>
      </c>
      <c r="E6" s="31" t="n">
        <f aca="false">B6/3</f>
        <v>1</v>
      </c>
    </row>
    <row r="7" customFormat="false" ht="15" hidden="false" customHeight="false" outlineLevel="0" collapsed="false">
      <c r="A7" s="29" t="s">
        <v>144</v>
      </c>
      <c r="B7" s="1" t="n">
        <v>3</v>
      </c>
      <c r="C7" s="1" t="s">
        <v>141</v>
      </c>
      <c r="D7" s="1" t="s">
        <v>142</v>
      </c>
      <c r="E7" s="31" t="n">
        <f aca="false">B7/3</f>
        <v>1</v>
      </c>
    </row>
    <row r="8" customFormat="false" ht="15" hidden="false" customHeight="false" outlineLevel="0" collapsed="false">
      <c r="A8" s="29" t="s">
        <v>145</v>
      </c>
      <c r="B8" s="1" t="n">
        <v>0.0005</v>
      </c>
      <c r="C8" s="1" t="s">
        <v>146</v>
      </c>
      <c r="D8" s="1" t="s">
        <v>147</v>
      </c>
      <c r="E8" s="31" t="n">
        <f aca="false">B8/3</f>
        <v>0.000166666666666667</v>
      </c>
    </row>
    <row r="9" customFormat="false" ht="15" hidden="false" customHeight="false" outlineLevel="0" collapsed="false">
      <c r="A9" s="29" t="s">
        <v>148</v>
      </c>
      <c r="B9" s="1" t="n">
        <v>0.0005</v>
      </c>
      <c r="C9" s="1" t="s">
        <v>146</v>
      </c>
      <c r="D9" s="1" t="s">
        <v>147</v>
      </c>
      <c r="E9" s="31" t="n">
        <f aca="false">B9/3</f>
        <v>0.000166666666666667</v>
      </c>
    </row>
    <row r="10" customFormat="false" ht="15" hidden="false" customHeight="false" outlineLevel="0" collapsed="false">
      <c r="A10" s="29" t="s">
        <v>149</v>
      </c>
      <c r="B10" s="1" t="n">
        <v>0.0005</v>
      </c>
      <c r="C10" s="1" t="s">
        <v>146</v>
      </c>
      <c r="D10" s="1" t="s">
        <v>147</v>
      </c>
      <c r="E10" s="31" t="n">
        <f aca="false">B10/3</f>
        <v>0.000166666666666667</v>
      </c>
    </row>
    <row r="11" customFormat="false" ht="15" hidden="false" customHeight="false" outlineLevel="0" collapsed="false">
      <c r="A11" s="29" t="s">
        <v>150</v>
      </c>
      <c r="B11" s="1" t="n">
        <f aca="false">truthStateParams!$B$5</f>
        <v>20</v>
      </c>
      <c r="C11" s="1" t="s">
        <v>121</v>
      </c>
      <c r="D11" s="8" t="s">
        <v>151</v>
      </c>
      <c r="E11" s="31" t="n">
        <f aca="false">RADIANS(B11)/3600/3</f>
        <v>3.23209120739691E-005</v>
      </c>
    </row>
    <row r="12" customFormat="false" ht="15" hidden="false" customHeight="false" outlineLevel="0" collapsed="false">
      <c r="A12" s="37" t="s">
        <v>152</v>
      </c>
      <c r="B12" s="1" t="n">
        <f aca="false">truthStateParams!$B$5</f>
        <v>20</v>
      </c>
      <c r="C12" s="1" t="s">
        <v>121</v>
      </c>
      <c r="D12" s="8" t="s">
        <v>151</v>
      </c>
      <c r="E12" s="31" t="n">
        <f aca="false">RADIANS(B12)/3600/3</f>
        <v>3.23209120739691E-005</v>
      </c>
    </row>
    <row r="13" customFormat="false" ht="15" hidden="false" customHeight="false" outlineLevel="0" collapsed="false">
      <c r="A13" s="37" t="s">
        <v>153</v>
      </c>
      <c r="B13" s="1" t="n">
        <f aca="false">truthStateParams!$B$5</f>
        <v>20</v>
      </c>
      <c r="C13" s="1" t="s">
        <v>121</v>
      </c>
      <c r="D13" s="8" t="s">
        <v>151</v>
      </c>
      <c r="E13" s="31" t="n">
        <f aca="false">RADIANS(B13)/3600/3</f>
        <v>3.23209120739691E-005</v>
      </c>
    </row>
    <row r="14" customFormat="false" ht="15" hidden="false" customHeight="false" outlineLevel="0" collapsed="false">
      <c r="A14" s="37" t="s">
        <v>154</v>
      </c>
      <c r="B14" s="1" t="n">
        <f aca="false">truthStateParams!$B$6</f>
        <v>20</v>
      </c>
      <c r="C14" s="1" t="s">
        <v>121</v>
      </c>
      <c r="D14" s="8" t="s">
        <v>155</v>
      </c>
      <c r="E14" s="31" t="n">
        <f aca="false">RADIANS(B14)/3600/3</f>
        <v>3.23209120739691E-005</v>
      </c>
    </row>
    <row r="15" customFormat="false" ht="15" hidden="false" customHeight="false" outlineLevel="0" collapsed="false">
      <c r="A15" s="37" t="s">
        <v>156</v>
      </c>
      <c r="B15" s="1" t="n">
        <f aca="false">truthStateParams!$B$6</f>
        <v>20</v>
      </c>
      <c r="C15" s="1" t="s">
        <v>121</v>
      </c>
      <c r="D15" s="8" t="s">
        <v>155</v>
      </c>
      <c r="E15" s="31" t="n">
        <f aca="false">RADIANS(B15)/3600/3</f>
        <v>3.23209120739691E-005</v>
      </c>
    </row>
    <row r="16" customFormat="false" ht="15" hidden="false" customHeight="false" outlineLevel="0" collapsed="false">
      <c r="A16" s="8" t="s">
        <v>157</v>
      </c>
      <c r="B16" s="1" t="n">
        <f aca="false">truthStateParams!$B$6</f>
        <v>20</v>
      </c>
      <c r="C16" s="1" t="s">
        <v>121</v>
      </c>
      <c r="D16" s="8" t="s">
        <v>155</v>
      </c>
      <c r="E16" s="31" t="n">
        <f aca="false">RADIANS(B16)/3600/3</f>
        <v>3.23209120739691E-005</v>
      </c>
    </row>
    <row r="17" customFormat="false" ht="15" hidden="false" customHeight="false" outlineLevel="0" collapsed="false">
      <c r="A17" s="29" t="s">
        <v>158</v>
      </c>
      <c r="B17" s="1" t="n">
        <f aca="false">truthStateParams!$B$3</f>
        <v>5</v>
      </c>
      <c r="C17" s="30" t="s">
        <v>110</v>
      </c>
      <c r="D17" s="1" t="s">
        <v>159</v>
      </c>
      <c r="E17" s="31" t="n">
        <f aca="false">RADIANS(B17)/hr2sec/3</f>
        <v>8.08022801849227E-006</v>
      </c>
    </row>
    <row r="18" customFormat="false" ht="15" hidden="false" customHeight="false" outlineLevel="0" collapsed="false">
      <c r="A18" s="29" t="s">
        <v>160</v>
      </c>
      <c r="B18" s="1" t="n">
        <f aca="false">truthStateParams!$B$3</f>
        <v>5</v>
      </c>
      <c r="C18" s="30" t="s">
        <v>110</v>
      </c>
      <c r="D18" s="1" t="s">
        <v>159</v>
      </c>
      <c r="E18" s="31" t="n">
        <f aca="false">RADIANS(B18)/hr2sec/3</f>
        <v>8.08022801849227E-006</v>
      </c>
    </row>
    <row r="19" customFormat="false" ht="15" hidden="false" customHeight="false" outlineLevel="0" collapsed="false">
      <c r="A19" s="33" t="s">
        <v>161</v>
      </c>
      <c r="B19" s="35" t="n">
        <f aca="false">truthStateParams!$B$3</f>
        <v>5</v>
      </c>
      <c r="C19" s="51" t="s">
        <v>110</v>
      </c>
      <c r="D19" s="35" t="s">
        <v>159</v>
      </c>
      <c r="E19" s="36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2.71"/>
    <col collapsed="false" customWidth="true" hidden="false" outlineLevel="0" max="2" min="2" style="52" width="11.57"/>
    <col collapsed="false" customWidth="true" hidden="false" outlineLevel="0" max="3" min="3" style="1" width="11.85"/>
    <col collapsed="false" customWidth="true" hidden="false" outlineLevel="0" max="4" min="4" style="1" width="46.71"/>
    <col collapsed="false" customWidth="true" hidden="false" outlineLevel="0" max="5" min="5" style="3" width="14.43"/>
    <col collapsed="false" customWidth="true" hidden="false" outlineLevel="0" max="6" min="6" style="1" width="25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25" t="s">
        <v>0</v>
      </c>
      <c r="B1" s="26" t="s">
        <v>1</v>
      </c>
      <c r="C1" s="27" t="s">
        <v>2</v>
      </c>
      <c r="D1" s="27" t="s">
        <v>3</v>
      </c>
      <c r="E1" s="28" t="s">
        <v>4</v>
      </c>
    </row>
    <row r="2" customFormat="false" ht="15" hidden="false" customHeight="false" outlineLevel="0" collapsed="false">
      <c r="A2" s="29" t="str">
        <f aca="false">truthStateParams!A2</f>
        <v>Q_grav</v>
      </c>
      <c r="B2" s="30" t="n">
        <f aca="false">truthStateParams!B2</f>
        <v>4.8E-007</v>
      </c>
      <c r="C2" s="1" t="str">
        <f aca="false">truthStateParams!C2</f>
        <v>m^2/s^3</v>
      </c>
      <c r="D2" s="8" t="str">
        <f aca="false">truthStateParams!D2</f>
        <v>3-sigma non-gravitational process noise</v>
      </c>
      <c r="E2" s="31" t="n">
        <f aca="false">B2/3</f>
        <v>1.6E-007</v>
      </c>
      <c r="F2" s="3"/>
    </row>
    <row r="3" customFormat="false" ht="15" hidden="false" customHeight="false" outlineLevel="0" collapsed="false">
      <c r="A3" s="29" t="str">
        <f aca="false">truthStateParams!A3</f>
        <v>sig_gyro_ss</v>
      </c>
      <c r="B3" s="32" t="n">
        <f aca="false">truthStateParams!B3</f>
        <v>5</v>
      </c>
      <c r="C3" s="30" t="str">
        <f aca="false">truthStateParams!C3</f>
        <v>deg/hr</v>
      </c>
      <c r="D3" s="1" t="str">
        <f aca="false">truthStateParams!D3</f>
        <v>3-sigma steady-state gyro bias</v>
      </c>
      <c r="E3" s="31" t="n">
        <f aca="false">RADIANS(B3)/hr2sec/3</f>
        <v>8.08022801849227E-006</v>
      </c>
      <c r="F3" s="3"/>
    </row>
    <row r="4" customFormat="false" ht="15" hidden="false" customHeight="false" outlineLevel="0" collapsed="false">
      <c r="A4" s="33" t="str">
        <f aca="false">truthStateParams!A4</f>
        <v>arw</v>
      </c>
      <c r="B4" s="34" t="n">
        <f aca="false">truthStateParams!B4</f>
        <v>0.05</v>
      </c>
      <c r="C4" s="35" t="str">
        <f aca="false">truthStateParams!C4</f>
        <v>deg/sqrt(hr)</v>
      </c>
      <c r="D4" s="35" t="str">
        <f aca="false">truthStateParams!D4</f>
        <v>3-sigma angular random walk</v>
      </c>
      <c r="E4" s="36" t="n">
        <f aca="false">RADIANS(B4)/SQRT(hr2sec)/3</f>
        <v>4.84813681109536E-006</v>
      </c>
      <c r="F4" s="3"/>
    </row>
    <row r="5" customFormat="false" ht="15" hidden="false" customHeight="false" outlineLevel="0" collapsed="false">
      <c r="A5" s="29" t="str">
        <f aca="false">truthStateParams!A5</f>
        <v>sig_st_ss</v>
      </c>
      <c r="B5" s="32" t="n">
        <f aca="false">truthStateParams!B5</f>
        <v>20</v>
      </c>
      <c r="C5" s="8" t="str">
        <f aca="false">truthStateParams!C5</f>
        <v>arcsec/axis</v>
      </c>
      <c r="D5" s="8" t="str">
        <f aca="false">truthStateParams!D5</f>
        <v>3-sigma steady-state star camera misalignment</v>
      </c>
      <c r="E5" s="31" t="n">
        <f aca="false">RADIANS(B5)/3600/3</f>
        <v>3.23209120739691E-005</v>
      </c>
      <c r="F5" s="3"/>
    </row>
    <row r="6" customFormat="false" ht="15" hidden="false" customHeight="false" outlineLevel="0" collapsed="false">
      <c r="A6" s="29" t="str">
        <f aca="false">truthStateParams!A6</f>
        <v>sig_c_ss</v>
      </c>
      <c r="B6" s="32" t="n">
        <f aca="false">truthStateParams!B6</f>
        <v>20</v>
      </c>
      <c r="C6" s="8" t="str">
        <f aca="false">truthStateParams!C6</f>
        <v>arcsec/axis</v>
      </c>
      <c r="D6" s="8" t="str">
        <f aca="false">truthStateParams!D6</f>
        <v>3-sigma steady-state terrain camera misalignment</v>
      </c>
      <c r="E6" s="31" t="n">
        <f aca="false">RADIANS(B6)/3600/3</f>
        <v>3.23209120739691E-005</v>
      </c>
    </row>
    <row r="7" customFormat="false" ht="15" hidden="false" customHeight="false" outlineLevel="0" collapsed="false">
      <c r="A7" s="37" t="str">
        <f aca="false">truthStateParams!A7</f>
        <v>sig_meas_stx</v>
      </c>
      <c r="B7" s="32" t="n">
        <f aca="false">truthStateParams!B7</f>
        <v>1.5</v>
      </c>
      <c r="C7" s="8" t="str">
        <f aca="false">truthStateParams!C7</f>
        <v>arcsec</v>
      </c>
      <c r="D7" s="8" t="str">
        <f aca="false">truthStateParams!D7</f>
        <v>3-sigma star camera measurement uncertainty</v>
      </c>
      <c r="E7" s="31" t="n">
        <f aca="false">RADIANS(B7)/3600/3</f>
        <v>2.42406840554768E-006</v>
      </c>
    </row>
    <row r="8" customFormat="false" ht="15" hidden="false" customHeight="false" outlineLevel="0" collapsed="false">
      <c r="A8" s="37" t="str">
        <f aca="false">truthStateParams!A8</f>
        <v>sig_meas_sty</v>
      </c>
      <c r="B8" s="32" t="n">
        <f aca="false">truthStateParams!B8</f>
        <v>1.5</v>
      </c>
      <c r="C8" s="8" t="str">
        <f aca="false">truthStateParams!C8</f>
        <v>arcsec</v>
      </c>
      <c r="D8" s="8" t="str">
        <f aca="false">truthStateParams!D8</f>
        <v>3-sigma star camera measurement uncertainty</v>
      </c>
      <c r="E8" s="31" t="n">
        <f aca="false">RADIANS(B8)/3600/3</f>
        <v>2.42406840554768E-006</v>
      </c>
    </row>
    <row r="9" customFormat="false" ht="15" hidden="false" customHeight="false" outlineLevel="0" collapsed="false">
      <c r="A9" s="37" t="str">
        <f aca="false">truthStateParams!A9</f>
        <v>sig_meas_stz</v>
      </c>
      <c r="B9" s="32" t="n">
        <f aca="false">truthStateParams!B9</f>
        <v>9</v>
      </c>
      <c r="C9" s="8" t="str">
        <f aca="false">truthStateParams!C9</f>
        <v>arcsec</v>
      </c>
      <c r="D9" s="8" t="str">
        <f aca="false">truthStateParams!D9</f>
        <v>3-sigma star camera measurement uncertainty</v>
      </c>
      <c r="E9" s="31" t="n">
        <f aca="false">RADIANS(B9)/3600/3</f>
        <v>1.45444104332861E-005</v>
      </c>
    </row>
    <row r="10" customFormat="false" ht="15" hidden="false" customHeight="false" outlineLevel="0" collapsed="false">
      <c r="A10" s="38" t="str">
        <f aca="false">truthStateParams!A10</f>
        <v>sig_cu</v>
      </c>
      <c r="B10" s="39" t="n">
        <f aca="false">truthStateParams!B10</f>
        <v>3</v>
      </c>
      <c r="C10" s="40" t="str">
        <f aca="false">truthStateParams!C10</f>
        <v>pixels</v>
      </c>
      <c r="D10" s="40" t="str">
        <f aca="false">truthStateParams!D10</f>
        <v>3-sigma u component of pixel noise</v>
      </c>
      <c r="E10" s="41" t="n">
        <f aca="false">B10/3</f>
        <v>1</v>
      </c>
    </row>
    <row r="11" customFormat="false" ht="15" hidden="false" customHeight="false" outlineLevel="0" collapsed="false">
      <c r="A11" s="42" t="str">
        <f aca="false">truthStateParams!A11</f>
        <v>sig_cv</v>
      </c>
      <c r="B11" s="43" t="n">
        <f aca="false">truthStateParams!B11</f>
        <v>3</v>
      </c>
      <c r="C11" s="44" t="str">
        <f aca="false">truthStateParams!C11</f>
        <v>pixels</v>
      </c>
      <c r="D11" s="44" t="str">
        <f aca="false">truthStateParams!D11</f>
        <v>3-sigma v component of pixel noise</v>
      </c>
      <c r="E11" s="36" t="n">
        <f aca="false">B11/3</f>
        <v>1</v>
      </c>
    </row>
    <row r="12" customFormat="false" ht="15" hidden="false" customHeight="false" outlineLevel="0" collapsed="false">
      <c r="A12" s="42" t="str">
        <f aca="false">truthStateParams!A12</f>
        <v>sig_idpos</v>
      </c>
      <c r="B12" s="43" t="n">
        <f aca="false">truthStateParams!B12</f>
        <v>10</v>
      </c>
      <c r="C12" s="44" t="str">
        <f aca="false">truthStateParams!C12</f>
        <v>m</v>
      </c>
      <c r="D12" s="44" t="str">
        <f aca="false">truthStateParams!D12</f>
        <v>3-sigma change in inertial position measurement uncertainty</v>
      </c>
      <c r="E12" s="36" t="n">
        <f aca="false">B12/3</f>
        <v>3.33333333333333</v>
      </c>
    </row>
    <row r="13" customFormat="false" ht="15" hidden="false" customHeight="false" outlineLevel="0" collapsed="false">
      <c r="A13" s="42" t="str">
        <f aca="false">truthStateParams!A13</f>
        <v>sig_loss</v>
      </c>
      <c r="B13" s="43" t="n">
        <f aca="false">truthStateParams!B13</f>
        <v>100</v>
      </c>
      <c r="C13" s="44" t="str">
        <f aca="false">truthStateParams!C13</f>
        <v>m</v>
      </c>
      <c r="D13" s="44" t="str">
        <f aca="false">truthStateParams!D13</f>
        <v>3-sigma LOSS feature location uncertainty</v>
      </c>
      <c r="E13" s="36" t="n">
        <f aca="false">B13/3</f>
        <v>33.3333333333333</v>
      </c>
    </row>
    <row r="14" customFormat="false" ht="15" hidden="false" customHeight="false" outlineLevel="0" collapsed="false">
      <c r="A14" s="42" t="str">
        <f aca="false">truthStateParams!A14</f>
        <v>sig_mdpos</v>
      </c>
      <c r="B14" s="43" t="n">
        <f aca="false">truthStateParams!B14</f>
        <v>10</v>
      </c>
      <c r="C14" s="44" t="str">
        <f aca="false">truthStateParams!C14</f>
        <v>m</v>
      </c>
      <c r="D14" s="44" t="str">
        <f aca="false">truthStateParams!D14</f>
        <v>3-sigma change in lunar-referenced position measurement uncertainty</v>
      </c>
      <c r="E14" s="36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9.28"/>
    <col collapsed="false" customWidth="true" hidden="false" outlineLevel="0" max="3" min="2" style="1" width="7"/>
    <col collapsed="false" customWidth="true" hidden="false" outlineLevel="0" max="4" min="4" style="1" width="51.28"/>
    <col collapsed="false" customWidth="true" hidden="false" outlineLevel="0" max="5" min="5" style="3" width="13.85"/>
    <col collapsed="false" customWidth="true" hidden="false" outlineLevel="0" max="6" min="6" style="1" width="14.57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25" t="s">
        <v>0</v>
      </c>
      <c r="B1" s="53" t="s">
        <v>1</v>
      </c>
      <c r="C1" s="27" t="s">
        <v>2</v>
      </c>
      <c r="D1" s="27" t="s">
        <v>3</v>
      </c>
      <c r="E1" s="48" t="s">
        <v>4</v>
      </c>
    </row>
    <row r="2" customFormat="false" ht="15" hidden="false" customHeight="true" outlineLevel="0" collapsed="false">
      <c r="A2" s="29" t="str">
        <f aca="false">truthStateInitialUncertainty!A2</f>
        <v>sig_rsx</v>
      </c>
      <c r="B2" s="1" t="n">
        <f aca="false">truthStateInitialUncertainty!B2</f>
        <v>4000</v>
      </c>
      <c r="C2" s="1" t="str">
        <f aca="false">truthStateInitialUncertainty!C2</f>
        <v>m</v>
      </c>
      <c r="D2" s="1" t="str">
        <f aca="false">truthStateInitialUncertainty!D2</f>
        <v>3-sigma initial satellite position uncertainty</v>
      </c>
      <c r="E2" s="54" t="n">
        <f aca="false">B2/3</f>
        <v>1333.33333333333</v>
      </c>
      <c r="F2" s="3"/>
    </row>
    <row r="3" customFormat="false" ht="15" hidden="false" customHeight="false" outlineLevel="0" collapsed="false">
      <c r="A3" s="29" t="str">
        <f aca="false">truthStateInitialUncertainty!A3</f>
        <v>sig_rsy</v>
      </c>
      <c r="B3" s="1" t="n">
        <f aca="false">truthStateInitialUncertainty!B3</f>
        <v>4000</v>
      </c>
      <c r="C3" s="1" t="str">
        <f aca="false">truthStateInitialUncertainty!C3</f>
        <v>m</v>
      </c>
      <c r="D3" s="1" t="str">
        <f aca="false">truthStateInitialUncertainty!D3</f>
        <v>3-sigma initial satellite position uncertainty</v>
      </c>
      <c r="E3" s="54" t="n">
        <f aca="false">B3/3</f>
        <v>1333.33333333333</v>
      </c>
      <c r="F3" s="3"/>
    </row>
    <row r="4" customFormat="false" ht="15" hidden="false" customHeight="false" outlineLevel="0" collapsed="false">
      <c r="A4" s="29" t="str">
        <f aca="false">truthStateInitialUncertainty!A4</f>
        <v>sig_rsz</v>
      </c>
      <c r="B4" s="1" t="n">
        <f aca="false">truthStateInitialUncertainty!B4</f>
        <v>4000</v>
      </c>
      <c r="C4" s="1" t="str">
        <f aca="false">truthStateInitialUncertainty!C4</f>
        <v>m</v>
      </c>
      <c r="D4" s="1" t="str">
        <f aca="false">truthStateInitialUncertainty!D4</f>
        <v>3-sigma initial satellite position uncertainty</v>
      </c>
      <c r="E4" s="54" t="n">
        <f aca="false">B4/3</f>
        <v>1333.33333333333</v>
      </c>
      <c r="F4" s="3"/>
    </row>
    <row r="5" customFormat="false" ht="15" hidden="false" customHeight="false" outlineLevel="0" collapsed="false">
      <c r="A5" s="29" t="str">
        <f aca="false">truthStateInitialUncertainty!A5</f>
        <v>sig_vsx</v>
      </c>
      <c r="B5" s="1" t="n">
        <f aca="false">truthStateInitialUncertainty!B5</f>
        <v>3</v>
      </c>
      <c r="C5" s="1" t="str">
        <f aca="false">truthStateInitialUncertainty!C5</f>
        <v>m/sec</v>
      </c>
      <c r="D5" s="1" t="str">
        <f aca="false">truthStateInitialUncertainty!D5</f>
        <v>3-sigma initial satellite velocity uncertainty</v>
      </c>
      <c r="E5" s="54" t="n">
        <f aca="false">B5/3</f>
        <v>1</v>
      </c>
      <c r="F5" s="3"/>
    </row>
    <row r="6" customFormat="false" ht="15" hidden="false" customHeight="false" outlineLevel="0" collapsed="false">
      <c r="A6" s="29" t="str">
        <f aca="false">truthStateInitialUncertainty!A6</f>
        <v>sig_vsy</v>
      </c>
      <c r="B6" s="1" t="n">
        <f aca="false">truthStateInitialUncertainty!B6</f>
        <v>3</v>
      </c>
      <c r="C6" s="1" t="str">
        <f aca="false">truthStateInitialUncertainty!C6</f>
        <v>m/sec</v>
      </c>
      <c r="D6" s="1" t="str">
        <f aca="false">truthStateInitialUncertainty!D6</f>
        <v>3-sigma initial satellite velocity uncertainty</v>
      </c>
      <c r="E6" s="54" t="n">
        <f aca="false">B6/3</f>
        <v>1</v>
      </c>
    </row>
    <row r="7" customFormat="false" ht="15" hidden="false" customHeight="false" outlineLevel="0" collapsed="false">
      <c r="A7" s="29" t="str">
        <f aca="false">truthStateInitialUncertainty!A7</f>
        <v>sig_vsz</v>
      </c>
      <c r="B7" s="1" t="n">
        <f aca="false">truthStateInitialUncertainty!B7</f>
        <v>3</v>
      </c>
      <c r="C7" s="1" t="str">
        <f aca="false">truthStateInitialUncertainty!C7</f>
        <v>m/sec</v>
      </c>
      <c r="D7" s="1" t="str">
        <f aca="false">truthStateInitialUncertainty!D7</f>
        <v>3-sigma initial satellite velocity uncertainty</v>
      </c>
      <c r="E7" s="54" t="n">
        <f aca="false">B7/3</f>
        <v>1</v>
      </c>
    </row>
    <row r="8" customFormat="false" ht="15" hidden="false" customHeight="false" outlineLevel="0" collapsed="false">
      <c r="A8" s="29" t="str">
        <f aca="false">truthStateInitialUncertainty!A8</f>
        <v>sig_ax</v>
      </c>
      <c r="B8" s="1" t="n">
        <f aca="false">truthStateInitialUncertainty!B8</f>
        <v>0.0005</v>
      </c>
      <c r="C8" s="1" t="str">
        <f aca="false">truthStateInitialUncertainty!C8</f>
        <v>rad</v>
      </c>
      <c r="D8" s="1" t="str">
        <f aca="false">truthStateInitialUncertainty!D8</f>
        <v>3-sigma initial satellite orientation uncertainty</v>
      </c>
      <c r="E8" s="54" t="n">
        <f aca="false">B8/3</f>
        <v>0.000166666666666667</v>
      </c>
    </row>
    <row r="9" customFormat="false" ht="15" hidden="false" customHeight="false" outlineLevel="0" collapsed="false">
      <c r="A9" s="29" t="str">
        <f aca="false">truthStateInitialUncertainty!A9</f>
        <v>sig_ay</v>
      </c>
      <c r="B9" s="1" t="n">
        <f aca="false">truthStateInitialUncertainty!B9</f>
        <v>0.0005</v>
      </c>
      <c r="C9" s="1" t="str">
        <f aca="false">truthStateInitialUncertainty!C9</f>
        <v>rad</v>
      </c>
      <c r="D9" s="1" t="str">
        <f aca="false">truthStateInitialUncertainty!D9</f>
        <v>3-sigma initial satellite orientation uncertainty</v>
      </c>
      <c r="E9" s="54" t="n">
        <f aca="false">B9/3</f>
        <v>0.000166666666666667</v>
      </c>
    </row>
    <row r="10" customFormat="false" ht="15" hidden="false" customHeight="false" outlineLevel="0" collapsed="false">
      <c r="A10" s="29" t="str">
        <f aca="false">truthStateInitialUncertainty!A10</f>
        <v>sig_az</v>
      </c>
      <c r="B10" s="1" t="n">
        <f aca="false">truthStateInitialUncertainty!B10</f>
        <v>0.0005</v>
      </c>
      <c r="C10" s="1" t="str">
        <f aca="false">truthStateInitialUncertainty!C10</f>
        <v>rad</v>
      </c>
      <c r="D10" s="1" t="str">
        <f aca="false">truthStateInitialUncertainty!D10</f>
        <v>3-sigma initial satellite orientation uncertainty</v>
      </c>
      <c r="E10" s="54" t="n">
        <f aca="false">B10/3</f>
        <v>0.000166666666666667</v>
      </c>
    </row>
    <row r="11" customFormat="false" ht="15" hidden="false" customHeight="false" outlineLevel="0" collapsed="false">
      <c r="A11" s="29" t="str">
        <f aca="false">truthStateInitialUncertainty!A11</f>
        <v>sig_thstx</v>
      </c>
      <c r="B11" s="1" t="n">
        <f aca="false">truthStateInitialUncertainty!B11</f>
        <v>20</v>
      </c>
      <c r="C11" s="1" t="str">
        <f aca="false">truthStateInitialUncertainty!C11</f>
        <v>arcsec</v>
      </c>
      <c r="D11" s="1" t="str">
        <f aca="false">truthStateInitialUncertainty!D11</f>
        <v>3-sigma initial star camera misalignment uncertainty</v>
      </c>
      <c r="E11" s="54" t="n">
        <f aca="false">RADIANS(B11)/3600/3</f>
        <v>3.23209120739691E-005</v>
      </c>
    </row>
    <row r="12" customFormat="false" ht="15" hidden="false" customHeight="false" outlineLevel="0" collapsed="false">
      <c r="A12" s="29" t="str">
        <f aca="false">truthStateInitialUncertainty!A12</f>
        <v>sig_thsty</v>
      </c>
      <c r="B12" s="1" t="n">
        <f aca="false">truthStateInitialUncertainty!B12</f>
        <v>20</v>
      </c>
      <c r="C12" s="1" t="str">
        <f aca="false">truthStateInitialUncertainty!C12</f>
        <v>arcsec</v>
      </c>
      <c r="D12" s="1" t="str">
        <f aca="false">truthStateInitialUncertainty!D12</f>
        <v>3-sigma initial star camera misalignment uncertainty</v>
      </c>
      <c r="E12" s="54" t="n">
        <f aca="false">RADIANS(B12)/3600/3</f>
        <v>3.23209120739691E-005</v>
      </c>
    </row>
    <row r="13" customFormat="false" ht="15" hidden="false" customHeight="false" outlineLevel="0" collapsed="false">
      <c r="A13" s="29" t="str">
        <f aca="false">truthStateInitialUncertainty!A13</f>
        <v>sig_thstz</v>
      </c>
      <c r="B13" s="1" t="n">
        <f aca="false">truthStateInitialUncertainty!B13</f>
        <v>20</v>
      </c>
      <c r="C13" s="1" t="str">
        <f aca="false">truthStateInitialUncertainty!C13</f>
        <v>arcsec</v>
      </c>
      <c r="D13" s="1" t="str">
        <f aca="false">truthStateInitialUncertainty!D13</f>
        <v>3-sigma initial star camera misalignment uncertainty</v>
      </c>
      <c r="E13" s="54" t="n">
        <f aca="false">RADIANS(B13)/3600/3</f>
        <v>3.23209120739691E-005</v>
      </c>
    </row>
    <row r="14" customFormat="false" ht="15" hidden="false" customHeight="false" outlineLevel="0" collapsed="false">
      <c r="A14" s="29" t="str">
        <f aca="false">truthStateInitialUncertainty!A14</f>
        <v>sig_thcx</v>
      </c>
      <c r="B14" s="1" t="n">
        <f aca="false">truthStateInitialUncertainty!B14</f>
        <v>20</v>
      </c>
      <c r="C14" s="1" t="str">
        <f aca="false">truthStateInitialUncertainty!C14</f>
        <v>arcsec</v>
      </c>
      <c r="D14" s="1" t="str">
        <f aca="false">truthStateInitialUncertainty!D14</f>
        <v>3-sigma initial terrain camera misalignment uncertainty</v>
      </c>
      <c r="E14" s="54" t="n">
        <f aca="false">RADIANS(B14)/3600/3</f>
        <v>3.23209120739691E-005</v>
      </c>
    </row>
    <row r="15" customFormat="false" ht="15" hidden="false" customHeight="false" outlineLevel="0" collapsed="false">
      <c r="A15" s="29" t="str">
        <f aca="false">truthStateInitialUncertainty!A15</f>
        <v>sig_thcy</v>
      </c>
      <c r="B15" s="1" t="n">
        <f aca="false">truthStateInitialUncertainty!B15</f>
        <v>20</v>
      </c>
      <c r="C15" s="1" t="str">
        <f aca="false">truthStateInitialUncertainty!C15</f>
        <v>arcsec</v>
      </c>
      <c r="D15" s="1" t="str">
        <f aca="false">truthStateInitialUncertainty!D15</f>
        <v>3-sigma initial terrain camera misalignment uncertainty</v>
      </c>
      <c r="E15" s="54" t="n">
        <f aca="false">RADIANS(B15)/3600/3</f>
        <v>3.23209120739691E-005</v>
      </c>
    </row>
    <row r="16" customFormat="false" ht="15" hidden="false" customHeight="false" outlineLevel="0" collapsed="false">
      <c r="A16" s="29" t="str">
        <f aca="false">truthStateInitialUncertainty!A16</f>
        <v>sig_thcz</v>
      </c>
      <c r="B16" s="1" t="n">
        <f aca="false">truthStateInitialUncertainty!B16</f>
        <v>20</v>
      </c>
      <c r="C16" s="1" t="str">
        <f aca="false">truthStateInitialUncertainty!C16</f>
        <v>arcsec</v>
      </c>
      <c r="D16" s="1" t="str">
        <f aca="false">truthStateInitialUncertainty!D16</f>
        <v>3-sigma initial terrain camera misalignment uncertainty</v>
      </c>
      <c r="E16" s="54" t="n">
        <f aca="false">RADIANS(B16)/3600/3</f>
        <v>3.23209120739691E-005</v>
      </c>
    </row>
    <row r="17" customFormat="false" ht="15" hidden="false" customHeight="false" outlineLevel="0" collapsed="false">
      <c r="A17" s="29" t="str">
        <f aca="false">truthStateInitialUncertainty!A17</f>
        <v>sig_gyrox</v>
      </c>
      <c r="B17" s="1" t="n">
        <f aca="false">truthStateInitialUncertainty!B17</f>
        <v>5</v>
      </c>
      <c r="C17" s="1" t="str">
        <f aca="false">truthStateInitialUncertainty!C17</f>
        <v>deg/hr</v>
      </c>
      <c r="D17" s="1" t="str">
        <f aca="false">truthStateInitialUncertainty!D17</f>
        <v>3-sigma initial gyro bias uncertainty</v>
      </c>
      <c r="E17" s="54" t="n">
        <f aca="false">RADIANS(B17)/hr2sec/3</f>
        <v>8.08022801849227E-006</v>
      </c>
    </row>
    <row r="18" customFormat="false" ht="15" hidden="false" customHeight="false" outlineLevel="0" collapsed="false">
      <c r="A18" s="29" t="str">
        <f aca="false">truthStateInitialUncertainty!A18</f>
        <v>sig_gyroy</v>
      </c>
      <c r="B18" s="1" t="n">
        <f aca="false">truthStateInitialUncertainty!B18</f>
        <v>5</v>
      </c>
      <c r="C18" s="1" t="str">
        <f aca="false">truthStateInitialUncertainty!C18</f>
        <v>deg/hr</v>
      </c>
      <c r="D18" s="1" t="str">
        <f aca="false">truthStateInitialUncertainty!D18</f>
        <v>3-sigma initial gyro bias uncertainty</v>
      </c>
      <c r="E18" s="54" t="n">
        <f aca="false">RADIANS(B18)/hr2sec/3</f>
        <v>8.08022801849227E-006</v>
      </c>
    </row>
    <row r="19" customFormat="false" ht="15" hidden="false" customHeight="false" outlineLevel="0" collapsed="false">
      <c r="A19" s="33" t="str">
        <f aca="false">truthStateInitialUncertainty!A19</f>
        <v>sig_gyroz</v>
      </c>
      <c r="B19" s="35" t="n">
        <f aca="false">truthStateInitialUncertainty!B19</f>
        <v>5</v>
      </c>
      <c r="C19" s="35" t="str">
        <f aca="false">truthStateInitialUncertainty!C19</f>
        <v>deg/hr</v>
      </c>
      <c r="D19" s="35" t="str">
        <f aca="false">truthStateInitialUncertainty!D19</f>
        <v>3-sigma initial gyro bias uncertainty</v>
      </c>
      <c r="E19" s="55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3" min="2" style="0" width="7"/>
    <col collapsed="false" customWidth="true" hidden="false" outlineLevel="0" max="4" min="4" style="0" width="51.28"/>
    <col collapsed="false" customWidth="true" hidden="false" outlineLevel="0" max="5" min="5" style="0" width="13.85"/>
  </cols>
  <sheetData>
    <row r="1" customFormat="false" ht="15" hidden="false" customHeight="false" outlineLevel="0" collapsed="false">
      <c r="A1" s="25" t="s">
        <v>0</v>
      </c>
      <c r="B1" s="53" t="s">
        <v>1</v>
      </c>
      <c r="C1" s="27" t="s">
        <v>2</v>
      </c>
      <c r="D1" s="27" t="s">
        <v>3</v>
      </c>
      <c r="E1" s="28" t="s">
        <v>4</v>
      </c>
    </row>
    <row r="2" customFormat="false" ht="15" hidden="false" customHeight="false" outlineLevel="0" collapsed="false">
      <c r="A2" s="29" t="s">
        <v>162</v>
      </c>
      <c r="B2" s="1" t="n">
        <v>0.01</v>
      </c>
      <c r="C2" s="1" t="s">
        <v>50</v>
      </c>
      <c r="D2" s="1" t="s">
        <v>163</v>
      </c>
      <c r="E2" s="54" t="n">
        <f aca="false">B2</f>
        <v>0.01</v>
      </c>
      <c r="F2" s="1"/>
    </row>
    <row r="3" customFormat="false" ht="15" hidden="false" customHeight="false" outlineLevel="0" collapsed="false">
      <c r="A3" s="29" t="s">
        <v>164</v>
      </c>
      <c r="B3" s="1" t="n">
        <v>0</v>
      </c>
      <c r="C3" s="1" t="s">
        <v>50</v>
      </c>
      <c r="D3" s="1" t="s">
        <v>163</v>
      </c>
      <c r="E3" s="54" t="n">
        <f aca="false">B3</f>
        <v>0</v>
      </c>
      <c r="F3" s="1"/>
    </row>
    <row r="4" customFormat="false" ht="15" hidden="false" customHeight="false" outlineLevel="0" collapsed="false">
      <c r="A4" s="29" t="s">
        <v>165</v>
      </c>
      <c r="B4" s="1" t="n">
        <v>0</v>
      </c>
      <c r="C4" s="1" t="s">
        <v>50</v>
      </c>
      <c r="D4" s="1" t="s">
        <v>163</v>
      </c>
      <c r="E4" s="54" t="n">
        <f aca="false">B4</f>
        <v>0</v>
      </c>
      <c r="F4" s="1"/>
    </row>
    <row r="5" customFormat="false" ht="15" hidden="false" customHeight="false" outlineLevel="0" collapsed="false">
      <c r="A5" s="29" t="s">
        <v>166</v>
      </c>
      <c r="B5" s="1" t="n">
        <v>0</v>
      </c>
      <c r="C5" s="1" t="s">
        <v>167</v>
      </c>
      <c r="D5" s="8" t="s">
        <v>168</v>
      </c>
      <c r="E5" s="54" t="n">
        <f aca="false">B5</f>
        <v>0</v>
      </c>
      <c r="F5" s="1"/>
    </row>
    <row r="6" customFormat="false" ht="15" hidden="false" customHeight="false" outlineLevel="0" collapsed="false">
      <c r="A6" s="29" t="s">
        <v>169</v>
      </c>
      <c r="B6" s="1" t="n">
        <v>0</v>
      </c>
      <c r="C6" s="1" t="s">
        <v>167</v>
      </c>
      <c r="D6" s="8" t="s">
        <v>168</v>
      </c>
      <c r="E6" s="54" t="n">
        <f aca="false">B6</f>
        <v>0</v>
      </c>
      <c r="F6" s="1"/>
    </row>
    <row r="7" customFormat="false" ht="15" hidden="false" customHeight="false" outlineLevel="0" collapsed="false">
      <c r="A7" s="29" t="s">
        <v>170</v>
      </c>
      <c r="B7" s="1" t="n">
        <v>0</v>
      </c>
      <c r="C7" s="1" t="s">
        <v>167</v>
      </c>
      <c r="D7" s="8" t="s">
        <v>168</v>
      </c>
      <c r="E7" s="54" t="n">
        <f aca="false">B7</f>
        <v>0</v>
      </c>
      <c r="F7" s="1"/>
    </row>
    <row r="8" customFormat="false" ht="15" hidden="false" customHeight="false" outlineLevel="0" collapsed="false">
      <c r="A8" s="29" t="s">
        <v>171</v>
      </c>
      <c r="B8" s="8" t="n">
        <v>0.1</v>
      </c>
      <c r="C8" s="8" t="s">
        <v>121</v>
      </c>
      <c r="D8" s="8" t="s">
        <v>172</v>
      </c>
      <c r="E8" s="54" t="e">
        <f aca="false">RADIANS(B8)/3600c9</f>
        <v>#NAME?</v>
      </c>
      <c r="F8" s="1"/>
    </row>
    <row r="9" customFormat="false" ht="15" hidden="false" customHeight="false" outlineLevel="0" collapsed="false">
      <c r="A9" s="29" t="s">
        <v>173</v>
      </c>
      <c r="B9" s="8" t="n">
        <v>0</v>
      </c>
      <c r="C9" s="8" t="s">
        <v>121</v>
      </c>
      <c r="D9" s="8" t="s">
        <v>172</v>
      </c>
      <c r="E9" s="54" t="n">
        <f aca="false">RADIANS(B9)/3600</f>
        <v>0</v>
      </c>
      <c r="F9" s="1"/>
    </row>
    <row r="10" customFormat="false" ht="15" hidden="false" customHeight="false" outlineLevel="0" collapsed="false">
      <c r="A10" s="29" t="s">
        <v>174</v>
      </c>
      <c r="B10" s="8" t="n">
        <v>0</v>
      </c>
      <c r="C10" s="8" t="s">
        <v>121</v>
      </c>
      <c r="D10" s="8" t="s">
        <v>172</v>
      </c>
      <c r="E10" s="54" t="n">
        <f aca="false">RADIANS(B10)/3600</f>
        <v>0</v>
      </c>
      <c r="F10" s="1"/>
    </row>
    <row r="11" customFormat="false" ht="15" hidden="false" customHeight="false" outlineLevel="0" collapsed="false">
      <c r="A11" s="29" t="s">
        <v>175</v>
      </c>
      <c r="B11" s="8" t="n">
        <v>0</v>
      </c>
      <c r="C11" s="8" t="s">
        <v>75</v>
      </c>
      <c r="D11" s="8" t="s">
        <v>176</v>
      </c>
      <c r="E11" s="54" t="n">
        <f aca="false">B11</f>
        <v>0</v>
      </c>
      <c r="F11" s="1"/>
    </row>
    <row r="12" customFormat="false" ht="15" hidden="false" customHeight="false" outlineLevel="0" collapsed="false">
      <c r="A12" s="29" t="s">
        <v>177</v>
      </c>
      <c r="B12" s="8" t="n">
        <v>0</v>
      </c>
      <c r="C12" s="8" t="s">
        <v>75</v>
      </c>
      <c r="D12" s="8" t="s">
        <v>176</v>
      </c>
      <c r="E12" s="54" t="n">
        <f aca="false">B12</f>
        <v>0</v>
      </c>
      <c r="F12" s="1"/>
    </row>
    <row r="13" customFormat="false" ht="15" hidden="false" customHeight="false" outlineLevel="0" collapsed="false">
      <c r="A13" s="29" t="s">
        <v>178</v>
      </c>
      <c r="B13" s="8" t="n">
        <v>0</v>
      </c>
      <c r="C13" s="8" t="s">
        <v>75</v>
      </c>
      <c r="D13" s="8" t="s">
        <v>176</v>
      </c>
      <c r="E13" s="54" t="n">
        <f aca="false">B13</f>
        <v>0</v>
      </c>
      <c r="F13" s="1"/>
    </row>
    <row r="14" customFormat="false" ht="15" hidden="false" customHeight="false" outlineLevel="0" collapsed="false">
      <c r="A14" s="29" t="s">
        <v>179</v>
      </c>
      <c r="B14" s="8" t="n">
        <v>0</v>
      </c>
      <c r="C14" s="8" t="s">
        <v>66</v>
      </c>
      <c r="D14" s="8" t="s">
        <v>180</v>
      </c>
      <c r="E14" s="54" t="n">
        <f aca="false">RADIANS(B14)</f>
        <v>0</v>
      </c>
      <c r="F14" s="1"/>
    </row>
    <row r="15" customFormat="false" ht="15" hidden="false" customHeight="false" outlineLevel="0" collapsed="false">
      <c r="A15" s="29" t="s">
        <v>181</v>
      </c>
      <c r="B15" s="8" t="n">
        <v>0</v>
      </c>
      <c r="C15" s="8" t="s">
        <v>66</v>
      </c>
      <c r="D15" s="8" t="s">
        <v>180</v>
      </c>
      <c r="E15" s="54" t="n">
        <f aca="false">RADIANS(B15)</f>
        <v>0</v>
      </c>
      <c r="F15" s="1"/>
    </row>
    <row r="16" customFormat="false" ht="15" hidden="false" customHeight="false" outlineLevel="0" collapsed="false">
      <c r="A16" s="29" t="s">
        <v>182</v>
      </c>
      <c r="B16" s="8" t="n">
        <v>0</v>
      </c>
      <c r="C16" s="8" t="s">
        <v>66</v>
      </c>
      <c r="D16" s="8" t="s">
        <v>180</v>
      </c>
      <c r="E16" s="54" t="n">
        <f aca="false">RADIANS(B16)</f>
        <v>0</v>
      </c>
      <c r="F16" s="1"/>
    </row>
    <row r="17" customFormat="false" ht="15" hidden="false" customHeight="false" outlineLevel="0" collapsed="false">
      <c r="A17" s="29" t="s">
        <v>183</v>
      </c>
      <c r="B17" s="8" t="n">
        <v>0</v>
      </c>
      <c r="C17" s="8" t="s">
        <v>50</v>
      </c>
      <c r="D17" s="8" t="s">
        <v>184</v>
      </c>
      <c r="E17" s="54" t="n">
        <f aca="false">B17</f>
        <v>0</v>
      </c>
      <c r="F17" s="1"/>
    </row>
    <row r="18" customFormat="false" ht="15" hidden="false" customHeight="false" outlineLevel="0" collapsed="false">
      <c r="A18" s="29" t="s">
        <v>185</v>
      </c>
      <c r="B18" s="8" t="n">
        <v>0</v>
      </c>
      <c r="C18" s="8" t="s">
        <v>50</v>
      </c>
      <c r="D18" s="8" t="s">
        <v>184</v>
      </c>
      <c r="E18" s="54" t="n">
        <f aca="false">B18</f>
        <v>0</v>
      </c>
      <c r="F18" s="1"/>
    </row>
    <row r="19" customFormat="false" ht="15" hidden="false" customHeight="false" outlineLevel="0" collapsed="false">
      <c r="A19" s="33" t="s">
        <v>186</v>
      </c>
      <c r="B19" s="35" t="n">
        <v>0</v>
      </c>
      <c r="C19" s="35" t="s">
        <v>50</v>
      </c>
      <c r="D19" s="35" t="s">
        <v>184</v>
      </c>
      <c r="E19" s="55" t="n">
        <f aca="false">B19</f>
        <v>0</v>
      </c>
      <c r="F19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LibreOffice/6.4.7.2$Linux_X86_64 LibreOffice_project/40$Build-2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2021-10-10T02:09:52Z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