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<sst xmlns="http://schemas.openxmlformats.org/spreadsheetml/2006/main" count="282" uniqueCount="165">
  <si>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</si>
  <si>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</si>
  <si>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</si>
  <si>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</si>
  <si>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</si>
  <si>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</si>
  <si>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</si>
  <si>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</si>
  <si>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</si>
  <si>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</si>
  <si>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</si>
  <si>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</si>
  <si>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</si>
  <si>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</si>
  <si>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</si>
  <si>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</si>
  <si>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</si>
  <si>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</si>
  <si>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</si>
  <si>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tau_gyro</t>
  </si>
  <si>
    <t xml:space="preserve">Gyro bias ECRV time constant</t>
  </si>
  <si>
    <t xml:space="preserve">tau_accel</t>
  </si>
  <si>
    <t xml:space="preserve">Star camera misalignment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</si>
  <si>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</si>
  <si>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</si>
  <si>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</si>
  <si>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</si>
  <si>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</si>
  <si>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</si>
  <si>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processGPSEnable</t>
  </si>
  <si>
    <t xml:space="preserve">flag to enable processing of star camera measurements</t>
  </si>
  <si>
    <t xml:space="preserve">processIBCEnable</t>
  </si>
  <si>
    <t xml:space="preserve">flag to enable processing of VO measurements</t>
  </si>
  <si>
    <t xml:space="preserve">L</t>
  </si>
  <si>
    <t xml:space="preserve">m</t>
  </si>
  <si>
    <t xml:space="preserve">g</t>
  </si>
  <si>
    <t xml:space="preserve">m/s^2</t>
  </si>
  <si>
    <t xml:space="preserve">a</t>
  </si>
  <si>
    <t xml:space="preserve">xi</t>
  </si>
  <si>
    <t xml:space="preserve">deg/s</t>
  </si>
  <si>
    <t xml:space="preserve">ri_x</t>
  </si>
  <si>
    <t xml:space="preserve">x component of initial position of vehicle (inertial)</t>
  </si>
  <si>
    <t xml:space="preserve">ri_y</t>
  </si>
  <si>
    <t xml:space="preserve">y component of initial position of vehicle (inertial)</t>
  </si>
  <si>
    <t xml:space="preserve">vb_x</t>
  </si>
  <si>
    <t xml:space="preserve">m/s</t>
  </si>
  <si>
    <t xml:space="preserve">x component of initial velocity of vehicle (body frame)</t>
  </si>
  <si>
    <t xml:space="preserve">heading</t>
  </si>
  <si>
    <t xml:space="preserve">deg</t>
  </si>
  <si>
    <t xml:space="preserve">initial heading of vehicle (psi)</t>
  </si>
  <si>
    <t xml:space="preserve">steer_ang</t>
  </si>
  <si>
    <t xml:space="preserve">initial steering angle of vehicle (phi)</t>
  </si>
  <si>
    <t xml:space="preserve">accl_bias_x</t>
  </si>
  <si>
    <t xml:space="preserve">accelerometer bias in the x direction</t>
  </si>
  <si>
    <t xml:space="preserve">accl_bias_y</t>
  </si>
  <si>
    <t xml:space="preserve">accelerometer bias in the y direction</t>
  </si>
  <si>
    <t xml:space="preserve">accl_bias_z</t>
  </si>
  <si>
    <t xml:space="preserve">accelerometer bias in the z direction</t>
  </si>
  <si>
    <t xml:space="preserve">accl_gyro_x</t>
  </si>
  <si>
    <t xml:space="preserve">deg/hr</t>
  </si>
  <si>
    <t xml:space="preserve">gyroscope bias around x</t>
  </si>
  <si>
    <t xml:space="preserve">accl_gyro_y</t>
  </si>
  <si>
    <t xml:space="preserve">gyroscope bias around y</t>
  </si>
  <si>
    <t xml:space="preserve">accl_gyro_z</t>
  </si>
  <si>
    <t xml:space="preserve">gyroscope bias around z</t>
  </si>
  <si>
    <t xml:space="preserve">ri_crumb_pos_x</t>
  </si>
  <si>
    <t xml:space="preserve">x component of initial position of breadcrumb</t>
  </si>
  <si>
    <t xml:space="preserve">ri_crumb_pos_y</t>
  </si>
  <si>
    <t xml:space="preserve">y component of initial position of breadcrumb</t>
  </si>
  <si>
    <t xml:space="preserve">ri_crumb_pos_z</t>
  </si>
  <si>
    <t xml:space="preserve">z component of initial position of breadcrumb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</si>
  <si>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</si>
  <si>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</si>
  <si>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</si>
  <si>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</si>
  <si>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</si>
  <si>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</si>
  <si>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</si>
  <si>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hdg</t>
  </si>
  <si>
    <t xml:space="preserve">phi</t>
  </si>
  <si>
    <t xml:space="preserve">abias</t>
  </si>
  <si>
    <t xml:space="preserve">gbias</t>
  </si>
  <si>
    <t xml:space="preserve">ipos</t>
  </si>
  <si>
    <t xml:space="preserve">vehicle</t>
  </si>
  <si>
    <t xml:space="preserve">parameter</t>
  </si>
  <si>
    <t xml:space="preserve">att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</si>
  <si>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</si>
  <si>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</si>
  <si>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</si>
  <si>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</si>
  <si>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</si>
  <si>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</si>
  <si>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</si>
  <si>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</si>
  <si>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</si>
  <si>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</si>
  <si>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</si>
  <si>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</si>
  <si>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</si>
  <si>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</si>
  <si>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</si>
  <si>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</si>
  <si>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</si>
  <si>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</si>
  <si>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</si>
  <si>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</si>
  <si>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</si>
  <si>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</si>
  <si>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</si>
  <si>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</si>
  <si>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</si>
  <si>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</si>
  <si>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</si>
  <si>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</si>
  <si>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</si>
  <si>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</si>
  <si>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</si>
  <si>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</si>
  <si>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</si>
  <si>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</si>
  <si>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</si>
  <si>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</si>
  <si>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</si>
  <si>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</si>
  <si>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</si>
  <si>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</si>
  <si>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</si>
  <si>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</si>
  <si>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</si>
  <si>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</si>
  <si>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</si>
  <si>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</si>
  <si>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</si>
  <si>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</si>
  <si>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</si>
  <si>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</si>
  <si>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</si>
  <si>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</si>
  <si>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</si>
  <si>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</si>
  <si>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</si>
  <si>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del_rbix</t>
  </si>
  <si>
    <t xml:space="preserve">del_rbiy</t>
  </si>
  <si>
    <t xml:space="preserve">del_rbiz</t>
  </si>
  <si>
    <t xml:space="preserve">del_vbix</t>
  </si>
  <si>
    <t xml:space="preserve">del_vbiy</t>
  </si>
  <si>
    <t xml:space="preserve">del_vbiz</t>
  </si>
  <si>
    <t xml:space="preserve">del_thx</t>
  </si>
  <si>
    <t xml:space="preserve">deg </t>
  </si>
  <si>
    <t xml:space="preserve">del_thy</t>
  </si>
  <si>
    <t xml:space="preserve">del_thz</t>
  </si>
  <si>
    <t xml:space="preserve">del_bax</t>
  </si>
  <si>
    <t xml:space="preserve">del_bay</t>
  </si>
  <si>
    <t xml:space="preserve">del_baz</t>
  </si>
  <si>
    <t xml:space="preserve">del_bgx</t>
  </si>
  <si>
    <t xml:space="preserve">del_bgy</t>
  </si>
  <si>
    <t xml:space="preserve">del_bgz</t>
  </si>
  <si>
    <t xml:space="preserve">del_rcix</t>
  </si>
  <si>
    <t xml:space="preserve">del_rciy</t>
  </si>
  <si>
    <t xml:space="preserve">del_rciz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</si>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</sst>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0000"/>
    <numFmt numFmtId="169" formatCode="0.00E+00"/>
    <numFmt numFmtId="170" formatCode="0.0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7" activeCellId="0" sqref="D17"/>
    </sheetView>
  </sheetViews>
  <sheetFormatPr defaultRowHeight="15" zeroHeight="false" outlineLevelRow="0" outlineLevelCol="0"/>
  <cols>
    <col collapsed="false" customWidth="true" hidden="false" outlineLevel="0" max="1" min="1" style="0" width="39.71"/>
    <col collapsed="false" customWidth="true" hidden="false" outlineLevel="0" max="2" min="2" style="1" width="12.8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2" width="16.43"/>
    <col collapsed="false" customWidth="true" hidden="false" outlineLevel="0" max="6" min="6" style="0" width="2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8" t="n">
        <v>0.01</v>
      </c>
      <c r="C2" s="9" t="s">
        <v>6</v>
      </c>
      <c r="D2" s="9" t="s">
        <v>7</v>
      </c>
      <c r="E2" s="10" t="n">
        <f aca="false">B2</f>
        <v>0.01</v>
      </c>
    </row>
    <row r="3" customFormat="false" ht="15" hidden="false" customHeight="false" outlineLevel="0" collapsed="false">
      <c r="A3" s="11" t="s">
        <v>8</v>
      </c>
      <c r="B3" s="12" t="n">
        <v>0.001</v>
      </c>
      <c r="C3" s="13" t="s">
        <v>6</v>
      </c>
      <c r="D3" s="13" t="s">
        <v>9</v>
      </c>
      <c r="E3" s="14" t="n">
        <f aca="false">B3</f>
        <v>0.001</v>
      </c>
    </row>
    <row r="4" customFormat="false" ht="15" hidden="false" customHeight="false" outlineLevel="0" collapsed="false">
      <c r="A4" s="11" t="s">
        <v>10</v>
      </c>
      <c r="B4" s="12" t="n">
        <v>10</v>
      </c>
      <c r="C4" s="13" t="s">
        <v>6</v>
      </c>
      <c r="D4" s="13" t="s">
        <v>11</v>
      </c>
      <c r="E4" s="14" t="n">
        <f aca="false">B4</f>
        <v>10</v>
      </c>
    </row>
    <row r="5" customFormat="false" ht="15" hidden="false" customHeight="false" outlineLevel="0" collapsed="false">
      <c r="A5" s="11" t="s">
        <v>12</v>
      </c>
      <c r="B5" s="15" t="n">
        <v>2</v>
      </c>
      <c r="C5" s="13" t="s">
        <v>13</v>
      </c>
      <c r="D5" s="13" t="s">
        <v>14</v>
      </c>
      <c r="E5" s="14" t="n">
        <f aca="false">B5</f>
        <v>2</v>
      </c>
    </row>
    <row r="6" customFormat="false" ht="15" hidden="false" customHeight="false" outlineLevel="0" collapsed="false">
      <c r="A6" s="11" t="s">
        <v>15</v>
      </c>
      <c r="B6" s="15" t="n">
        <v>12</v>
      </c>
      <c r="C6" s="13" t="s">
        <v>13</v>
      </c>
      <c r="D6" s="13" t="s">
        <v>16</v>
      </c>
      <c r="E6" s="14" t="n">
        <f aca="false">B6</f>
        <v>12</v>
      </c>
    </row>
    <row r="7" customFormat="false" ht="15" hidden="false" customHeight="false" outlineLevel="0" collapsed="false">
      <c r="A7" s="11" t="s">
        <v>17</v>
      </c>
      <c r="B7" s="15" t="n">
        <f aca="false">12*6</f>
        <v>72</v>
      </c>
      <c r="C7" s="13" t="s">
        <v>13</v>
      </c>
      <c r="D7" s="13" t="s">
        <v>18</v>
      </c>
      <c r="E7" s="14" t="n">
        <f aca="false">B7</f>
        <v>72</v>
      </c>
    </row>
    <row r="8" customFormat="false" ht="15" hidden="false" customHeight="false" outlineLevel="0" collapsed="false">
      <c r="A8" s="11" t="s">
        <v>19</v>
      </c>
      <c r="B8" s="16" t="n">
        <v>60</v>
      </c>
      <c r="C8" s="17" t="s">
        <v>6</v>
      </c>
      <c r="D8" s="13" t="s">
        <v>20</v>
      </c>
      <c r="E8" s="14" t="n">
        <f aca="false">B8</f>
        <v>60</v>
      </c>
    </row>
    <row r="9" customFormat="false" ht="15" hidden="false" customHeight="false" outlineLevel="0" collapsed="false">
      <c r="A9" s="11" t="s">
        <v>21</v>
      </c>
      <c r="B9" s="16" t="n">
        <v>60</v>
      </c>
      <c r="C9" s="17" t="s">
        <v>6</v>
      </c>
      <c r="D9" s="13" t="s">
        <v>22</v>
      </c>
      <c r="E9" s="14" t="n">
        <f aca="false">B9</f>
        <v>60</v>
      </c>
    </row>
    <row r="10" customFormat="false" ht="15" hidden="false" customHeight="false" outlineLevel="0" collapsed="false">
      <c r="A10" s="11" t="s">
        <v>23</v>
      </c>
      <c r="B10" s="15" t="n">
        <v>0</v>
      </c>
      <c r="C10" s="13" t="s">
        <v>13</v>
      </c>
      <c r="D10" s="13" t="s">
        <v>24</v>
      </c>
      <c r="E10" s="14" t="n">
        <f aca="false">B10</f>
        <v>0</v>
      </c>
    </row>
    <row r="11" customFormat="false" ht="15" hidden="false" customHeight="false" outlineLevel="0" collapsed="false">
      <c r="A11" s="11" t="s">
        <v>25</v>
      </c>
      <c r="B11" s="15" t="n">
        <v>0</v>
      </c>
      <c r="C11" s="13" t="s">
        <v>13</v>
      </c>
      <c r="D11" s="13" t="s">
        <v>26</v>
      </c>
      <c r="E11" s="14" t="n">
        <f aca="false">B11</f>
        <v>0</v>
      </c>
    </row>
    <row r="12" customFormat="false" ht="15" hidden="false" customHeight="false" outlineLevel="0" collapsed="false">
      <c r="A12" s="11" t="s">
        <v>27</v>
      </c>
      <c r="B12" s="15" t="n">
        <v>0</v>
      </c>
      <c r="C12" s="13" t="s">
        <v>13</v>
      </c>
      <c r="D12" s="13" t="s">
        <v>28</v>
      </c>
      <c r="E12" s="14" t="n">
        <f aca="false">B12</f>
        <v>0</v>
      </c>
    </row>
    <row r="13" customFormat="false" ht="15" hidden="false" customHeight="false" outlineLevel="0" collapsed="false">
      <c r="A13" s="18" t="s">
        <v>29</v>
      </c>
      <c r="B13" s="19" t="n">
        <v>0</v>
      </c>
      <c r="C13" s="20" t="s">
        <v>13</v>
      </c>
      <c r="D13" s="20" t="s">
        <v>30</v>
      </c>
      <c r="E13" s="21" t="n">
        <f aca="false">B13</f>
        <v>0</v>
      </c>
    </row>
    <row r="14" customFormat="false" ht="15" hidden="false" customHeight="false" outlineLevel="0" collapsed="false">
      <c r="A14" s="22" t="s">
        <v>31</v>
      </c>
      <c r="B14" s="23" t="n">
        <v>0</v>
      </c>
      <c r="C14" s="24" t="s">
        <v>13</v>
      </c>
      <c r="D14" s="24" t="s">
        <v>32</v>
      </c>
      <c r="E14" s="25" t="n">
        <f aca="false">B14</f>
        <v>0</v>
      </c>
    </row>
    <row r="15" customFormat="false" ht="15" hidden="false" customHeight="false" outlineLevel="0" collapsed="false">
      <c r="A15" s="11" t="s">
        <v>33</v>
      </c>
      <c r="B15" s="1" t="n">
        <v>1.5</v>
      </c>
      <c r="C15" s="13" t="s">
        <v>34</v>
      </c>
      <c r="E15" s="2" t="n">
        <f aca="false">B15</f>
        <v>1.5</v>
      </c>
    </row>
    <row r="16" customFormat="false" ht="15" hidden="false" customHeight="false" outlineLevel="0" collapsed="false">
      <c r="A16" s="11" t="s">
        <v>35</v>
      </c>
      <c r="B16" s="1" t="n">
        <v>9.8</v>
      </c>
      <c r="C16" s="13" t="s">
        <v>36</v>
      </c>
      <c r="E16" s="2" t="n">
        <f aca="false">B16</f>
        <v>9.8</v>
      </c>
    </row>
    <row r="17" customFormat="false" ht="15" hidden="false" customHeight="false" outlineLevel="0" collapsed="false">
      <c r="A17" s="11" t="s">
        <v>37</v>
      </c>
      <c r="B17" s="1" t="n">
        <v>0.5</v>
      </c>
      <c r="C17" s="13" t="s">
        <v>36</v>
      </c>
      <c r="E17" s="2" t="n">
        <f aca="false">B17</f>
        <v>0.5</v>
      </c>
    </row>
    <row r="18" customFormat="false" ht="15" hidden="false" customHeight="false" outlineLevel="0" collapsed="false">
      <c r="A18" s="11" t="s">
        <v>38</v>
      </c>
      <c r="B18" s="1" t="n">
        <v>0.5</v>
      </c>
      <c r="C18" s="13" t="s">
        <v>39</v>
      </c>
      <c r="E18" s="2" t="n">
        <f aca="false">RADIANS(B18)</f>
        <v>0.00872664625997165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160</v>
      </c>
      <c r="B1" s="0" t="n">
        <v>60</v>
      </c>
    </row>
    <row r="2" customFormat="false" ht="15" hidden="false" customHeight="false" outlineLevel="0" collapsed="false">
      <c r="A2" s="0" t="s">
        <v>161</v>
      </c>
      <c r="B2" s="0" t="n">
        <v>60</v>
      </c>
    </row>
    <row r="3" customFormat="false" ht="15" hidden="false" customHeight="false" outlineLevel="0" collapsed="false">
      <c r="A3" s="0" t="s">
        <v>162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163</v>
      </c>
      <c r="B4" s="0" t="n">
        <v>9.81</v>
      </c>
    </row>
    <row r="5" customFormat="false" ht="15" hidden="false" customHeight="false" outlineLevel="0" collapsed="false">
      <c r="A5" s="0" t="s">
        <v>164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0" width="15.11"/>
    <col collapsed="false" customWidth="true" hidden="false" outlineLevel="0" max="2" min="2" style="0" width="12.57"/>
    <col collapsed="false" customWidth="true" hidden="false" outlineLevel="0" max="3" min="3" style="0" width="8.53"/>
    <col collapsed="false" customWidth="true" hidden="false" outlineLevel="0" max="4" min="4" style="0" width="33.62"/>
    <col collapsed="false" customWidth="true" hidden="false" outlineLevel="0" max="5" min="5" style="0" width="23.0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26" t="s">
        <v>0</v>
      </c>
      <c r="B1" s="27" t="s">
        <v>1</v>
      </c>
      <c r="C1" s="28" t="s">
        <v>2</v>
      </c>
      <c r="D1" s="28" t="s">
        <v>3</v>
      </c>
      <c r="E1" s="29" t="s">
        <v>4</v>
      </c>
    </row>
    <row r="2" customFormat="false" ht="13.8" hidden="false" customHeight="false" outlineLevel="0" collapsed="false">
      <c r="A2" s="30" t="s">
        <v>40</v>
      </c>
      <c r="B2" s="31" t="n">
        <v>0</v>
      </c>
      <c r="C2" s="32" t="s">
        <v>34</v>
      </c>
      <c r="D2" s="33" t="s">
        <v>41</v>
      </c>
      <c r="E2" s="34" t="n">
        <f aca="false">B2</f>
        <v>0</v>
      </c>
    </row>
    <row r="3" customFormat="false" ht="13.8" hidden="false" customHeight="false" outlineLevel="0" collapsed="false">
      <c r="A3" s="35" t="s">
        <v>42</v>
      </c>
      <c r="B3" s="36" t="n">
        <v>0</v>
      </c>
      <c r="C3" s="37" t="s">
        <v>34</v>
      </c>
      <c r="D3" s="33" t="s">
        <v>43</v>
      </c>
      <c r="E3" s="38" t="n">
        <f aca="false">B3</f>
        <v>0</v>
      </c>
    </row>
    <row r="4" customFormat="false" ht="15" hidden="false" customHeight="false" outlineLevel="0" collapsed="false">
      <c r="A4" s="39" t="s">
        <v>44</v>
      </c>
      <c r="B4" s="40" t="n">
        <v>10</v>
      </c>
      <c r="C4" s="41" t="s">
        <v>45</v>
      </c>
      <c r="D4" s="41" t="s">
        <v>46</v>
      </c>
      <c r="E4" s="42" t="n">
        <f aca="false">B4</f>
        <v>10</v>
      </c>
    </row>
    <row r="5" customFormat="false" ht="15" hidden="false" customHeight="false" outlineLevel="0" collapsed="false">
      <c r="A5" s="43" t="s">
        <v>47</v>
      </c>
      <c r="B5" s="40" t="n">
        <v>22.5</v>
      </c>
      <c r="C5" s="44" t="s">
        <v>48</v>
      </c>
      <c r="D5" s="41" t="s">
        <v>49</v>
      </c>
      <c r="E5" s="42" t="n">
        <f aca="false">RADIANS(B5)</f>
        <v>0.392699081698724</v>
      </c>
    </row>
    <row r="6" customFormat="false" ht="15" hidden="false" customHeight="false" outlineLevel="0" collapsed="false">
      <c r="A6" s="43" t="s">
        <v>50</v>
      </c>
      <c r="B6" s="40" t="n">
        <v>-3</v>
      </c>
      <c r="C6" s="44" t="s">
        <v>48</v>
      </c>
      <c r="D6" s="41" t="s">
        <v>51</v>
      </c>
      <c r="E6" s="42" t="n">
        <f aca="false">RADIANS(B6)</f>
        <v>-0.0523598775598299</v>
      </c>
    </row>
    <row r="7" customFormat="false" ht="13.8" hidden="false" customHeight="false" outlineLevel="0" collapsed="false">
      <c r="A7" s="45" t="s">
        <v>52</v>
      </c>
      <c r="B7" s="31" t="n">
        <v>0</v>
      </c>
      <c r="C7" s="32" t="s">
        <v>35</v>
      </c>
      <c r="D7" s="33" t="s">
        <v>53</v>
      </c>
      <c r="E7" s="34" t="n">
        <f aca="false">B7*g2mps2</f>
        <v>0</v>
      </c>
    </row>
    <row r="8" customFormat="false" ht="13.8" hidden="false" customHeight="false" outlineLevel="0" collapsed="false">
      <c r="A8" s="46" t="s">
        <v>54</v>
      </c>
      <c r="B8" s="47" t="n">
        <v>0</v>
      </c>
      <c r="C8" s="33" t="s">
        <v>35</v>
      </c>
      <c r="D8" s="33" t="s">
        <v>55</v>
      </c>
      <c r="E8" s="48" t="n">
        <f aca="false">B8*g2mps2</f>
        <v>0</v>
      </c>
    </row>
    <row r="9" customFormat="false" ht="13.8" hidden="false" customHeight="false" outlineLevel="0" collapsed="false">
      <c r="A9" s="49" t="s">
        <v>56</v>
      </c>
      <c r="B9" s="50" t="n">
        <v>0</v>
      </c>
      <c r="C9" s="37" t="s">
        <v>35</v>
      </c>
      <c r="D9" s="33" t="s">
        <v>57</v>
      </c>
      <c r="E9" s="38" t="n">
        <f aca="false">B9*g2mps2</f>
        <v>0</v>
      </c>
    </row>
    <row r="10" customFormat="false" ht="13.8" hidden="false" customHeight="false" outlineLevel="0" collapsed="false">
      <c r="A10" s="51" t="s">
        <v>58</v>
      </c>
      <c r="B10" s="52" t="n">
        <v>0</v>
      </c>
      <c r="C10" s="32" t="s">
        <v>59</v>
      </c>
      <c r="D10" s="33" t="s">
        <v>60</v>
      </c>
      <c r="E10" s="53" t="n">
        <f aca="false">RADIANS(B10)/hr2sec</f>
        <v>0</v>
      </c>
    </row>
    <row r="11" customFormat="false" ht="13.8" hidden="false" customHeight="false" outlineLevel="0" collapsed="false">
      <c r="A11" s="46" t="s">
        <v>61</v>
      </c>
      <c r="B11" s="54" t="n">
        <v>0</v>
      </c>
      <c r="C11" s="33" t="s">
        <v>59</v>
      </c>
      <c r="D11" s="33" t="s">
        <v>62</v>
      </c>
      <c r="E11" s="55" t="n">
        <f aca="false">RADIANS(B11)/hr2sec</f>
        <v>0</v>
      </c>
    </row>
    <row r="12" customFormat="false" ht="13.8" hidden="false" customHeight="false" outlineLevel="0" collapsed="false">
      <c r="A12" s="49" t="s">
        <v>63</v>
      </c>
      <c r="B12" s="56" t="n">
        <v>0</v>
      </c>
      <c r="C12" s="37" t="s">
        <v>59</v>
      </c>
      <c r="D12" s="33" t="s">
        <v>64</v>
      </c>
      <c r="E12" s="57" t="n">
        <f aca="false">RADIANS(B12)/hr2sec</f>
        <v>0</v>
      </c>
    </row>
    <row r="13" customFormat="false" ht="15" hidden="false" customHeight="false" outlineLevel="0" collapsed="false">
      <c r="A13" s="7" t="s">
        <v>65</v>
      </c>
      <c r="B13" s="52" t="n">
        <v>0</v>
      </c>
      <c r="C13" s="9" t="s">
        <v>34</v>
      </c>
      <c r="D13" s="32" t="s">
        <v>66</v>
      </c>
      <c r="E13" s="58" t="n">
        <f aca="false">B13</f>
        <v>0</v>
      </c>
    </row>
    <row r="14" customFormat="false" ht="15" hidden="false" customHeight="false" outlineLevel="0" collapsed="false">
      <c r="A14" s="11" t="s">
        <v>67</v>
      </c>
      <c r="B14" s="54" t="n">
        <v>0</v>
      </c>
      <c r="C14" s="13" t="s">
        <v>34</v>
      </c>
      <c r="D14" s="33" t="s">
        <v>68</v>
      </c>
      <c r="E14" s="59" t="n">
        <f aca="false">B14</f>
        <v>0</v>
      </c>
    </row>
    <row r="15" customFormat="false" ht="15" hidden="false" customHeight="false" outlineLevel="0" collapsed="false">
      <c r="A15" s="60" t="s">
        <v>69</v>
      </c>
      <c r="B15" s="56" t="n">
        <v>0</v>
      </c>
      <c r="C15" s="61" t="s">
        <v>34</v>
      </c>
      <c r="D15" s="37" t="s">
        <v>70</v>
      </c>
      <c r="E15" s="62" t="n">
        <f aca="false">B15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71</v>
      </c>
      <c r="B1" s="0" t="s">
        <v>72</v>
      </c>
      <c r="C1" s="0" t="s">
        <v>73</v>
      </c>
      <c r="D1" s="0" t="s">
        <v>74</v>
      </c>
      <c r="E1" s="0" t="s">
        <v>75</v>
      </c>
    </row>
    <row r="2" customFormat="false" ht="15" hidden="false" customHeight="false" outlineLevel="0" collapsed="false">
      <c r="A2" s="0" t="s">
        <v>76</v>
      </c>
      <c r="B2" s="0" t="n">
        <v>1</v>
      </c>
      <c r="C2" s="0" t="n">
        <v>2</v>
      </c>
      <c r="D2" s="0" t="n">
        <v>1</v>
      </c>
      <c r="E2" s="0" t="n">
        <v>2</v>
      </c>
    </row>
    <row r="3" customFormat="false" ht="15" hidden="false" customHeight="false" outlineLevel="0" collapsed="false">
      <c r="A3" s="0" t="s">
        <v>77</v>
      </c>
      <c r="B3" s="0" t="n">
        <v>3</v>
      </c>
      <c r="C3" s="0" t="n">
        <v>3</v>
      </c>
      <c r="D3" s="0" t="n">
        <v>3</v>
      </c>
      <c r="E3" s="0" t="n">
        <v>3</v>
      </c>
    </row>
    <row r="4" customFormat="false" ht="15" hidden="false" customHeight="false" outlineLevel="0" collapsed="false">
      <c r="A4" s="0" t="s">
        <v>78</v>
      </c>
      <c r="B4" s="0" t="n">
        <v>4</v>
      </c>
      <c r="C4" s="0" t="n">
        <v>4</v>
      </c>
      <c r="D4" s="0" t="n">
        <v>4</v>
      </c>
      <c r="E4" s="0" t="n">
        <v>4</v>
      </c>
    </row>
    <row r="5" customFormat="false" ht="15" hidden="false" customHeight="false" outlineLevel="0" collapsed="false">
      <c r="A5" s="0" t="s">
        <v>79</v>
      </c>
      <c r="B5" s="0" t="n">
        <v>5</v>
      </c>
      <c r="C5" s="0" t="n">
        <v>5</v>
      </c>
      <c r="D5" s="0" t="n">
        <v>5</v>
      </c>
      <c r="E5" s="0" t="n">
        <v>5</v>
      </c>
    </row>
    <row r="6" customFormat="false" ht="15" hidden="false" customHeight="false" outlineLevel="0" collapsed="false">
      <c r="A6" s="0" t="s">
        <v>80</v>
      </c>
      <c r="B6" s="0" t="n">
        <v>6</v>
      </c>
      <c r="C6" s="0" t="n">
        <v>8</v>
      </c>
      <c r="D6" s="0" t="n">
        <v>6</v>
      </c>
      <c r="E6" s="0" t="n">
        <v>8</v>
      </c>
    </row>
    <row r="7" customFormat="false" ht="15" hidden="false" customHeight="false" outlineLevel="0" collapsed="false">
      <c r="A7" s="0" t="s">
        <v>81</v>
      </c>
      <c r="B7" s="0" t="n">
        <v>9</v>
      </c>
      <c r="C7" s="0" t="n">
        <v>11</v>
      </c>
      <c r="D7" s="0" t="n">
        <v>9</v>
      </c>
      <c r="E7" s="0" t="n">
        <v>11</v>
      </c>
    </row>
    <row r="8" customFormat="false" ht="15" hidden="false" customHeight="false" outlineLevel="0" collapsed="false">
      <c r="A8" s="0" t="s">
        <v>82</v>
      </c>
      <c r="B8" s="0" t="n">
        <v>12</v>
      </c>
      <c r="C8" s="0" t="n">
        <v>14</v>
      </c>
      <c r="D8" s="0" t="n">
        <v>12</v>
      </c>
      <c r="E8" s="0" t="n">
        <v>14</v>
      </c>
    </row>
    <row r="9" customFormat="false" ht="15" hidden="false" customHeight="false" outlineLevel="0" collapsed="false">
      <c r="A9" s="0" t="s">
        <v>83</v>
      </c>
      <c r="B9" s="0" t="n">
        <v>1</v>
      </c>
      <c r="C9" s="0" t="n">
        <v>5</v>
      </c>
      <c r="D9" s="0" t="n">
        <v>1</v>
      </c>
      <c r="E9" s="0" t="n">
        <v>5</v>
      </c>
    </row>
    <row r="10" customFormat="false" ht="15" hidden="false" customHeight="false" outlineLevel="0" collapsed="false">
      <c r="A10" s="0" t="s">
        <v>84</v>
      </c>
      <c r="B10" s="0" t="n">
        <v>6</v>
      </c>
      <c r="C10" s="0" t="n">
        <v>14</v>
      </c>
      <c r="D10" s="0" t="n">
        <v>6</v>
      </c>
      <c r="E10" s="0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71</v>
      </c>
      <c r="B1" s="0" t="s">
        <v>72</v>
      </c>
      <c r="C1" s="0" t="s">
        <v>73</v>
      </c>
      <c r="D1" s="0" t="s">
        <v>74</v>
      </c>
      <c r="E1" s="0" t="s">
        <v>75</v>
      </c>
    </row>
    <row r="2" customFormat="false" ht="15" hidden="false" customHeight="false" outlineLevel="0" collapsed="false">
      <c r="A2" s="0" t="s">
        <v>76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77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85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80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81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82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83</v>
      </c>
      <c r="B8" s="0" t="n">
        <f aca="false">B2</f>
        <v>1</v>
      </c>
      <c r="C8" s="0" t="n">
        <f aca="false">C4</f>
        <v>10</v>
      </c>
      <c r="D8" s="0" t="n">
        <v>1</v>
      </c>
      <c r="E8" s="0" t="n">
        <v>9</v>
      </c>
    </row>
    <row r="9" customFormat="false" ht="15" hidden="false" customHeight="false" outlineLevel="0" collapsed="false">
      <c r="A9" s="0" t="s">
        <v>84</v>
      </c>
      <c r="B9" s="0" t="n">
        <f aca="false">B5</f>
        <v>11</v>
      </c>
      <c r="C9" s="0" t="n">
        <f aca="false">C7</f>
        <v>19</v>
      </c>
      <c r="D9" s="0" t="n"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63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2" width="14.71"/>
    <col collapsed="false" customWidth="true" hidden="false" outlineLevel="0" max="6" min="6" style="0" width="14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64" t="s">
        <v>0</v>
      </c>
      <c r="B1" s="65" t="s">
        <v>1</v>
      </c>
      <c r="C1" s="66" t="s">
        <v>2</v>
      </c>
      <c r="D1" s="66" t="s">
        <v>3</v>
      </c>
      <c r="E1" s="67" t="s">
        <v>4</v>
      </c>
    </row>
    <row r="2" customFormat="false" ht="15" hidden="false" customHeight="false" outlineLevel="0" collapsed="false">
      <c r="A2" s="68" t="s">
        <v>86</v>
      </c>
      <c r="B2" s="69" t="n">
        <f aca="false">0.00000016*3</f>
        <v>4.8E-007</v>
      </c>
      <c r="C2" s="33" t="s">
        <v>87</v>
      </c>
      <c r="D2" s="13" t="s">
        <v>88</v>
      </c>
      <c r="E2" s="55" t="n">
        <f aca="false">B2/3</f>
        <v>1.6E-007</v>
      </c>
    </row>
    <row r="3" customFormat="false" ht="15" hidden="false" customHeight="false" outlineLevel="0" collapsed="false">
      <c r="A3" s="68" t="s">
        <v>89</v>
      </c>
      <c r="B3" s="70" t="n">
        <v>5</v>
      </c>
      <c r="C3" s="69" t="s">
        <v>59</v>
      </c>
      <c r="D3" s="33" t="s">
        <v>90</v>
      </c>
      <c r="E3" s="55" t="n">
        <f aca="false">RADIANS(B3)/hr2sec/3</f>
        <v>8.08022801849227E-006</v>
      </c>
      <c r="F3" s="2"/>
    </row>
    <row r="4" customFormat="false" ht="15" hidden="false" customHeight="false" outlineLevel="0" collapsed="false">
      <c r="A4" s="35" t="s">
        <v>91</v>
      </c>
      <c r="B4" s="71" t="n">
        <v>0.05</v>
      </c>
      <c r="C4" s="37" t="s">
        <v>92</v>
      </c>
      <c r="D4" s="37" t="s">
        <v>93</v>
      </c>
      <c r="E4" s="57" t="n">
        <f aca="false">RADIANS(B4)/SQRT(hr2sec)/3</f>
        <v>4.84813681109536E-006</v>
      </c>
    </row>
    <row r="5" customFormat="false" ht="15" hidden="false" customHeight="false" outlineLevel="0" collapsed="false">
      <c r="A5" s="68" t="s">
        <v>94</v>
      </c>
      <c r="B5" s="70" t="n">
        <v>20</v>
      </c>
      <c r="C5" s="13" t="s">
        <v>95</v>
      </c>
      <c r="D5" s="13" t="s">
        <v>96</v>
      </c>
      <c r="E5" s="55" t="n">
        <f aca="false">RADIANS(B5)/3600/3</f>
        <v>3.23209120739691E-005</v>
      </c>
    </row>
    <row r="6" customFormat="false" ht="15" hidden="false" customHeight="false" outlineLevel="0" collapsed="false">
      <c r="A6" s="68" t="s">
        <v>97</v>
      </c>
      <c r="B6" s="70" t="n">
        <v>20</v>
      </c>
      <c r="C6" s="13" t="s">
        <v>95</v>
      </c>
      <c r="D6" s="13" t="s">
        <v>98</v>
      </c>
      <c r="E6" s="55" t="n">
        <f aca="false">RADIANS(B6)/3600/3</f>
        <v>3.23209120739691E-005</v>
      </c>
    </row>
    <row r="7" customFormat="false" ht="15" hidden="false" customHeight="false" outlineLevel="0" collapsed="false">
      <c r="A7" s="11" t="s">
        <v>99</v>
      </c>
      <c r="B7" s="70" t="n">
        <v>1.5</v>
      </c>
      <c r="C7" s="13" t="s">
        <v>100</v>
      </c>
      <c r="D7" s="13" t="s">
        <v>101</v>
      </c>
      <c r="E7" s="55" t="n">
        <f aca="false">RADIANS(B7)/3600/3</f>
        <v>2.42406840554768E-006</v>
      </c>
    </row>
    <row r="8" customFormat="false" ht="15" hidden="false" customHeight="false" outlineLevel="0" collapsed="false">
      <c r="A8" s="11" t="s">
        <v>102</v>
      </c>
      <c r="B8" s="70" t="n">
        <v>1.5</v>
      </c>
      <c r="C8" s="13" t="s">
        <v>100</v>
      </c>
      <c r="D8" s="13" t="s">
        <v>101</v>
      </c>
      <c r="E8" s="55" t="n">
        <f aca="false">RADIANS(B8)/3600/3</f>
        <v>2.42406840554768E-006</v>
      </c>
    </row>
    <row r="9" customFormat="false" ht="15" hidden="false" customHeight="false" outlineLevel="0" collapsed="false">
      <c r="A9" s="11" t="s">
        <v>103</v>
      </c>
      <c r="B9" s="70" t="n">
        <v>9</v>
      </c>
      <c r="C9" s="13" t="s">
        <v>100</v>
      </c>
      <c r="D9" s="13" t="s">
        <v>101</v>
      </c>
      <c r="E9" s="55" t="n">
        <f aca="false">RADIANS(B9)/3600/3</f>
        <v>1.45444104332861E-005</v>
      </c>
    </row>
    <row r="10" customFormat="false" ht="15" hidden="false" customHeight="false" outlineLevel="0" collapsed="false">
      <c r="A10" s="7" t="s">
        <v>104</v>
      </c>
      <c r="B10" s="72" t="n">
        <v>3</v>
      </c>
      <c r="C10" s="9" t="s">
        <v>105</v>
      </c>
      <c r="D10" s="9" t="s">
        <v>106</v>
      </c>
      <c r="E10" s="53" t="n">
        <f aca="false">B10/3</f>
        <v>1</v>
      </c>
    </row>
    <row r="11" customFormat="false" ht="15" hidden="false" customHeight="false" outlineLevel="0" collapsed="false">
      <c r="A11" s="60" t="s">
        <v>107</v>
      </c>
      <c r="B11" s="73" t="n">
        <v>3</v>
      </c>
      <c r="C11" s="61" t="s">
        <v>105</v>
      </c>
      <c r="D11" s="61" t="s">
        <v>108</v>
      </c>
      <c r="E11" s="57" t="n">
        <f aca="false">B11/3</f>
        <v>1</v>
      </c>
    </row>
    <row r="12" customFormat="false" ht="15" hidden="false" customHeight="false" outlineLevel="0" collapsed="false">
      <c r="A12" s="11" t="s">
        <v>109</v>
      </c>
      <c r="B12" s="63" t="n">
        <v>10</v>
      </c>
      <c r="C12" s="13" t="s">
        <v>34</v>
      </c>
      <c r="D12" s="13" t="s">
        <v>110</v>
      </c>
      <c r="E12" s="2" t="n">
        <f aca="false">B12/3</f>
        <v>3.33333333333333</v>
      </c>
    </row>
    <row r="13" customFormat="false" ht="15" hidden="false" customHeight="false" outlineLevel="0" collapsed="false">
      <c r="A13" s="11" t="s">
        <v>111</v>
      </c>
      <c r="B13" s="63" t="n">
        <v>100</v>
      </c>
      <c r="C13" s="13" t="s">
        <v>34</v>
      </c>
      <c r="D13" s="13" t="s">
        <v>112</v>
      </c>
      <c r="E13" s="2" t="n">
        <f aca="false">B13/3</f>
        <v>33.3333333333333</v>
      </c>
    </row>
    <row r="14" customFormat="false" ht="15" hidden="false" customHeight="false" outlineLevel="0" collapsed="false">
      <c r="A14" s="11" t="s">
        <v>113</v>
      </c>
      <c r="B14" s="63" t="n">
        <v>10</v>
      </c>
      <c r="C14" s="13" t="s">
        <v>34</v>
      </c>
      <c r="D14" s="13" t="s">
        <v>114</v>
      </c>
      <c r="E14" s="2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33" width="9.28"/>
    <col collapsed="false" customWidth="true" hidden="false" outlineLevel="0" max="3" min="2" style="33" width="7"/>
    <col collapsed="false" customWidth="true" hidden="false" outlineLevel="0" max="4" min="4" style="33" width="51.28"/>
    <col collapsed="false" customWidth="true" hidden="false" outlineLevel="0" max="5" min="5" style="74" width="14.71"/>
    <col collapsed="false" customWidth="true" hidden="false" outlineLevel="0" max="6" min="6" style="33" width="17.43"/>
    <col collapsed="false" customWidth="true" hidden="false" outlineLevel="0" max="1025" min="7" style="33" width="9.14"/>
  </cols>
  <sheetData>
    <row r="1" customFormat="false" ht="15" hidden="false" customHeight="false" outlineLevel="0" collapsed="false">
      <c r="A1" s="26" t="s">
        <v>0</v>
      </c>
      <c r="B1" s="27" t="s">
        <v>1</v>
      </c>
      <c r="C1" s="28" t="s">
        <v>2</v>
      </c>
      <c r="D1" s="28" t="s">
        <v>3</v>
      </c>
      <c r="E1" s="29" t="s">
        <v>4</v>
      </c>
    </row>
    <row r="2" customFormat="false" ht="15" hidden="false" customHeight="true" outlineLevel="0" collapsed="false">
      <c r="A2" s="30" t="s">
        <v>115</v>
      </c>
      <c r="B2" s="32" t="n">
        <v>4000</v>
      </c>
      <c r="C2" s="32" t="s">
        <v>34</v>
      </c>
      <c r="D2" s="32" t="s">
        <v>116</v>
      </c>
      <c r="E2" s="53" t="n">
        <f aca="false">B2/3</f>
        <v>1333.33333333333</v>
      </c>
    </row>
    <row r="3" customFormat="false" ht="15" hidden="false" customHeight="false" outlineLevel="0" collapsed="false">
      <c r="A3" s="68" t="s">
        <v>117</v>
      </c>
      <c r="B3" s="33" t="n">
        <v>4000</v>
      </c>
      <c r="C3" s="33" t="s">
        <v>34</v>
      </c>
      <c r="D3" s="33" t="s">
        <v>116</v>
      </c>
      <c r="E3" s="55" t="n">
        <f aca="false">B3/3</f>
        <v>1333.33333333333</v>
      </c>
    </row>
    <row r="4" customFormat="false" ht="15" hidden="false" customHeight="false" outlineLevel="0" collapsed="false">
      <c r="A4" s="68" t="s">
        <v>118</v>
      </c>
      <c r="B4" s="33" t="n">
        <v>4000</v>
      </c>
      <c r="C4" s="33" t="s">
        <v>34</v>
      </c>
      <c r="D4" s="33" t="s">
        <v>116</v>
      </c>
      <c r="E4" s="55" t="n">
        <f aca="false">B4/3</f>
        <v>1333.33333333333</v>
      </c>
    </row>
    <row r="5" customFormat="false" ht="15" hidden="false" customHeight="false" outlineLevel="0" collapsed="false">
      <c r="A5" s="68" t="s">
        <v>119</v>
      </c>
      <c r="B5" s="33" t="n">
        <v>3</v>
      </c>
      <c r="C5" s="33" t="s">
        <v>120</v>
      </c>
      <c r="D5" s="33" t="s">
        <v>121</v>
      </c>
      <c r="E5" s="55" t="n">
        <f aca="false">B5/3</f>
        <v>1</v>
      </c>
    </row>
    <row r="6" customFormat="false" ht="15" hidden="false" customHeight="false" outlineLevel="0" collapsed="false">
      <c r="A6" s="68" t="s">
        <v>122</v>
      </c>
      <c r="B6" s="33" t="n">
        <v>3</v>
      </c>
      <c r="C6" s="33" t="s">
        <v>120</v>
      </c>
      <c r="D6" s="33" t="s">
        <v>121</v>
      </c>
      <c r="E6" s="55" t="n">
        <f aca="false">B6/3</f>
        <v>1</v>
      </c>
    </row>
    <row r="7" customFormat="false" ht="15" hidden="false" customHeight="false" outlineLevel="0" collapsed="false">
      <c r="A7" s="68" t="s">
        <v>123</v>
      </c>
      <c r="B7" s="33" t="n">
        <v>3</v>
      </c>
      <c r="C7" s="33" t="s">
        <v>120</v>
      </c>
      <c r="D7" s="33" t="s">
        <v>121</v>
      </c>
      <c r="E7" s="55" t="n">
        <f aca="false">B7/3</f>
        <v>1</v>
      </c>
    </row>
    <row r="8" customFormat="false" ht="15" hidden="false" customHeight="false" outlineLevel="0" collapsed="false">
      <c r="A8" s="68" t="s">
        <v>124</v>
      </c>
      <c r="B8" s="33" t="n">
        <v>0.0005</v>
      </c>
      <c r="C8" s="33" t="s">
        <v>125</v>
      </c>
      <c r="D8" s="33" t="s">
        <v>126</v>
      </c>
      <c r="E8" s="55" t="n">
        <f aca="false">B8/3</f>
        <v>0.000166666666666667</v>
      </c>
    </row>
    <row r="9" customFormat="false" ht="15" hidden="false" customHeight="false" outlineLevel="0" collapsed="false">
      <c r="A9" s="68" t="s">
        <v>127</v>
      </c>
      <c r="B9" s="33" t="n">
        <v>0.0005</v>
      </c>
      <c r="C9" s="33" t="s">
        <v>125</v>
      </c>
      <c r="D9" s="33" t="s">
        <v>126</v>
      </c>
      <c r="E9" s="55" t="n">
        <f aca="false">B9/3</f>
        <v>0.000166666666666667</v>
      </c>
    </row>
    <row r="10" customFormat="false" ht="15" hidden="false" customHeight="false" outlineLevel="0" collapsed="false">
      <c r="A10" s="68" t="s">
        <v>128</v>
      </c>
      <c r="B10" s="33" t="n">
        <v>0.0005</v>
      </c>
      <c r="C10" s="33" t="s">
        <v>125</v>
      </c>
      <c r="D10" s="33" t="s">
        <v>126</v>
      </c>
      <c r="E10" s="55" t="n">
        <f aca="false">B10/3</f>
        <v>0.000166666666666667</v>
      </c>
    </row>
    <row r="11" customFormat="false" ht="15" hidden="false" customHeight="false" outlineLevel="0" collapsed="false">
      <c r="A11" s="68" t="s">
        <v>129</v>
      </c>
      <c r="B11" s="33" t="n">
        <f aca="false">truthStateParams!$B$5</f>
        <v>20</v>
      </c>
      <c r="C11" s="33" t="s">
        <v>100</v>
      </c>
      <c r="D11" s="13" t="s">
        <v>130</v>
      </c>
      <c r="E11" s="55" t="n">
        <f aca="false">RADIANS(B11)/3600/3</f>
        <v>3.23209120739691E-005</v>
      </c>
    </row>
    <row r="12" customFormat="false" ht="15" hidden="false" customHeight="false" outlineLevel="0" collapsed="false">
      <c r="A12" s="11" t="s">
        <v>131</v>
      </c>
      <c r="B12" s="33" t="n">
        <f aca="false">truthStateParams!$B$5</f>
        <v>20</v>
      </c>
      <c r="C12" s="33" t="s">
        <v>100</v>
      </c>
      <c r="D12" s="13" t="s">
        <v>130</v>
      </c>
      <c r="E12" s="55" t="n">
        <f aca="false">RADIANS(B12)/3600/3</f>
        <v>3.23209120739691E-005</v>
      </c>
    </row>
    <row r="13" customFormat="false" ht="15" hidden="false" customHeight="false" outlineLevel="0" collapsed="false">
      <c r="A13" s="11" t="s">
        <v>132</v>
      </c>
      <c r="B13" s="33" t="n">
        <f aca="false">truthStateParams!$B$5</f>
        <v>20</v>
      </c>
      <c r="C13" s="33" t="s">
        <v>100</v>
      </c>
      <c r="D13" s="13" t="s">
        <v>130</v>
      </c>
      <c r="E13" s="55" t="n">
        <f aca="false">RADIANS(B13)/3600/3</f>
        <v>3.23209120739691E-005</v>
      </c>
    </row>
    <row r="14" customFormat="false" ht="15" hidden="false" customHeight="false" outlineLevel="0" collapsed="false">
      <c r="A14" s="11" t="s">
        <v>133</v>
      </c>
      <c r="B14" s="33" t="n">
        <f aca="false">truthStateParams!$B$6</f>
        <v>20</v>
      </c>
      <c r="C14" s="33" t="s">
        <v>100</v>
      </c>
      <c r="D14" s="13" t="s">
        <v>134</v>
      </c>
      <c r="E14" s="55" t="n">
        <f aca="false">RADIANS(B14)/3600/3</f>
        <v>3.23209120739691E-005</v>
      </c>
    </row>
    <row r="15" customFormat="false" ht="15" hidden="false" customHeight="false" outlineLevel="0" collapsed="false">
      <c r="A15" s="11" t="s">
        <v>135</v>
      </c>
      <c r="B15" s="33" t="n">
        <f aca="false">truthStateParams!$B$6</f>
        <v>20</v>
      </c>
      <c r="C15" s="33" t="s">
        <v>100</v>
      </c>
      <c r="D15" s="13" t="s">
        <v>134</v>
      </c>
      <c r="E15" s="55" t="n">
        <f aca="false">RADIANS(B15)/3600/3</f>
        <v>3.23209120739691E-005</v>
      </c>
    </row>
    <row r="16" customFormat="false" ht="15" hidden="false" customHeight="false" outlineLevel="0" collapsed="false">
      <c r="A16" s="13" t="s">
        <v>136</v>
      </c>
      <c r="B16" s="33" t="n">
        <f aca="false">truthStateParams!$B$6</f>
        <v>20</v>
      </c>
      <c r="C16" s="33" t="s">
        <v>100</v>
      </c>
      <c r="D16" s="13" t="s">
        <v>134</v>
      </c>
      <c r="E16" s="55" t="n">
        <f aca="false">RADIANS(B16)/3600/3</f>
        <v>3.23209120739691E-005</v>
      </c>
    </row>
    <row r="17" customFormat="false" ht="15" hidden="false" customHeight="false" outlineLevel="0" collapsed="false">
      <c r="A17" s="68" t="s">
        <v>137</v>
      </c>
      <c r="B17" s="33" t="n">
        <f aca="false">truthStateParams!$B$3</f>
        <v>5</v>
      </c>
      <c r="C17" s="69" t="s">
        <v>59</v>
      </c>
      <c r="D17" s="33" t="s">
        <v>138</v>
      </c>
      <c r="E17" s="55" t="n">
        <f aca="false">RADIANS(B17)/hr2sec/3</f>
        <v>8.08022801849227E-006</v>
      </c>
    </row>
    <row r="18" customFormat="false" ht="15" hidden="false" customHeight="false" outlineLevel="0" collapsed="false">
      <c r="A18" s="68" t="s">
        <v>139</v>
      </c>
      <c r="B18" s="33" t="n">
        <f aca="false">truthStateParams!$B$3</f>
        <v>5</v>
      </c>
      <c r="C18" s="69" t="s">
        <v>59</v>
      </c>
      <c r="D18" s="33" t="s">
        <v>138</v>
      </c>
      <c r="E18" s="55" t="n">
        <f aca="false">RADIANS(B18)/hr2sec/3</f>
        <v>8.08022801849227E-006</v>
      </c>
    </row>
    <row r="19" customFormat="false" ht="15" hidden="false" customHeight="false" outlineLevel="0" collapsed="false">
      <c r="A19" s="35" t="s">
        <v>140</v>
      </c>
      <c r="B19" s="37" t="n">
        <f aca="false">truthStateParams!$B$3</f>
        <v>5</v>
      </c>
      <c r="C19" s="75" t="s">
        <v>59</v>
      </c>
      <c r="D19" s="37" t="s">
        <v>138</v>
      </c>
      <c r="E19" s="5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3" width="12.71"/>
    <col collapsed="false" customWidth="true" hidden="false" outlineLevel="0" max="2" min="2" style="76" width="11.57"/>
    <col collapsed="false" customWidth="true" hidden="false" outlineLevel="0" max="3" min="3" style="33" width="11.85"/>
    <col collapsed="false" customWidth="true" hidden="false" outlineLevel="0" max="4" min="4" style="33" width="46.71"/>
    <col collapsed="false" customWidth="true" hidden="false" outlineLevel="0" max="5" min="5" style="74" width="14.43"/>
    <col collapsed="false" customWidth="true" hidden="false" outlineLevel="0" max="6" min="6" style="33" width="25"/>
    <col collapsed="false" customWidth="true" hidden="false" outlineLevel="0" max="1025" min="7" style="33" width="9.14"/>
  </cols>
  <sheetData>
    <row r="1" customFormat="false" ht="15" hidden="false" customHeight="false" outlineLevel="0" collapsed="false">
      <c r="A1" s="64" t="s">
        <v>0</v>
      </c>
      <c r="B1" s="65" t="s">
        <v>1</v>
      </c>
      <c r="C1" s="66" t="s">
        <v>2</v>
      </c>
      <c r="D1" s="66" t="s">
        <v>3</v>
      </c>
      <c r="E1" s="67" t="s">
        <v>4</v>
      </c>
    </row>
    <row r="2" customFormat="false" ht="15" hidden="false" customHeight="false" outlineLevel="0" collapsed="false">
      <c r="A2" s="68" t="str">
        <f aca="false">truthStateParams!A2</f>
        <v>Q_grav</v>
      </c>
      <c r="B2" s="69" t="n">
        <f aca="false">truthStateParams!B2</f>
        <v>4.8E-007</v>
      </c>
      <c r="C2" s="33" t="str">
        <f aca="false">truthStateParams!C2</f>
        <v>m^2/s^3</v>
      </c>
      <c r="D2" s="13" t="str">
        <f aca="false">truthStateParams!D2</f>
        <v>3-sigma non-gravitational process noise</v>
      </c>
      <c r="E2" s="55" t="n">
        <f aca="false">B2/3</f>
        <v>1.6E-007</v>
      </c>
      <c r="F2" s="74"/>
    </row>
    <row r="3" customFormat="false" ht="15" hidden="false" customHeight="false" outlineLevel="0" collapsed="false">
      <c r="A3" s="68" t="str">
        <f aca="false">truthStateParams!A3</f>
        <v>sig_gyro_ss</v>
      </c>
      <c r="B3" s="70" t="n">
        <f aca="false">truthStateParams!B3</f>
        <v>5</v>
      </c>
      <c r="C3" s="69" t="str">
        <f aca="false">truthStateParams!C3</f>
        <v>deg/hr</v>
      </c>
      <c r="D3" s="33" t="str">
        <f aca="false">truthStateParams!D3</f>
        <v>3-sigma steady-state gyro bias</v>
      </c>
      <c r="E3" s="55" t="n">
        <f aca="false">RADIANS(B3)/hr2sec/3</f>
        <v>8.08022801849227E-006</v>
      </c>
      <c r="F3" s="74"/>
    </row>
    <row r="4" customFormat="false" ht="15" hidden="false" customHeight="false" outlineLevel="0" collapsed="false">
      <c r="A4" s="35" t="str">
        <f aca="false">truthStateParams!A4</f>
        <v>arw</v>
      </c>
      <c r="B4" s="71" t="n">
        <f aca="false">truthStateParams!B4</f>
        <v>0.05</v>
      </c>
      <c r="C4" s="37" t="str">
        <f aca="false">truthStateParams!C4</f>
        <v>deg/sqrt(hr)</v>
      </c>
      <c r="D4" s="37" t="str">
        <f aca="false">truthStateParams!D4</f>
        <v>3-sigma angular random walk</v>
      </c>
      <c r="E4" s="57" t="n">
        <f aca="false">RADIANS(B4)/SQRT(hr2sec)/3</f>
        <v>4.84813681109536E-006</v>
      </c>
      <c r="F4" s="74"/>
    </row>
    <row r="5" customFormat="false" ht="15" hidden="false" customHeight="false" outlineLevel="0" collapsed="false">
      <c r="A5" s="68" t="str">
        <f aca="false">truthStateParams!A5</f>
        <v>sig_st_ss</v>
      </c>
      <c r="B5" s="70" t="n">
        <f aca="false">truthStateParams!B5</f>
        <v>20</v>
      </c>
      <c r="C5" s="13" t="str">
        <f aca="false">truthStateParams!C5</f>
        <v>arcsec/axis</v>
      </c>
      <c r="D5" s="13" t="str">
        <f aca="false">truthStateParams!D5</f>
        <v>3-sigma steady-state star camera misalignment</v>
      </c>
      <c r="E5" s="55" t="n">
        <f aca="false">RADIANS(B5)/3600/3</f>
        <v>3.23209120739691E-005</v>
      </c>
      <c r="F5" s="74"/>
    </row>
    <row r="6" customFormat="false" ht="15" hidden="false" customHeight="false" outlineLevel="0" collapsed="false">
      <c r="A6" s="68" t="str">
        <f aca="false">truthStateParams!A6</f>
        <v>sig_c_ss</v>
      </c>
      <c r="B6" s="70" t="n">
        <f aca="false">truthStateParams!B6</f>
        <v>20</v>
      </c>
      <c r="C6" s="13" t="str">
        <f aca="false">truthStateParams!C6</f>
        <v>arcsec/axis</v>
      </c>
      <c r="D6" s="13" t="str">
        <f aca="false">truthStateParams!D6</f>
        <v>3-sigma steady-state terrain camera misalignment</v>
      </c>
      <c r="E6" s="55" t="n">
        <f aca="false">RADIANS(B6)/3600/3</f>
        <v>3.23209120739691E-005</v>
      </c>
    </row>
    <row r="7" customFormat="false" ht="15" hidden="false" customHeight="false" outlineLevel="0" collapsed="false">
      <c r="A7" s="11" t="str">
        <f aca="false">truthStateParams!A7</f>
        <v>sig_meas_stx</v>
      </c>
      <c r="B7" s="70" t="n">
        <f aca="false">truthStateParams!B7</f>
        <v>1.5</v>
      </c>
      <c r="C7" s="13" t="str">
        <f aca="false">truthStateParams!C7</f>
        <v>arcsec</v>
      </c>
      <c r="D7" s="13" t="str">
        <f aca="false">truthStateParams!D7</f>
        <v>3-sigma star camera measurement uncertainty</v>
      </c>
      <c r="E7" s="55" t="n">
        <f aca="false">RADIANS(B7)/3600/3</f>
        <v>2.42406840554768E-006</v>
      </c>
    </row>
    <row r="8" customFormat="false" ht="15" hidden="false" customHeight="false" outlineLevel="0" collapsed="false">
      <c r="A8" s="11" t="str">
        <f aca="false">truthStateParams!A8</f>
        <v>sig_meas_sty</v>
      </c>
      <c r="B8" s="70" t="n">
        <f aca="false">truthStateParams!B8</f>
        <v>1.5</v>
      </c>
      <c r="C8" s="13" t="str">
        <f aca="false">truthStateParams!C8</f>
        <v>arcsec</v>
      </c>
      <c r="D8" s="13" t="str">
        <f aca="false">truthStateParams!D8</f>
        <v>3-sigma star camera measurement uncertainty</v>
      </c>
      <c r="E8" s="55" t="n">
        <f aca="false">RADIANS(B8)/3600/3</f>
        <v>2.42406840554768E-006</v>
      </c>
    </row>
    <row r="9" customFormat="false" ht="15" hidden="false" customHeight="false" outlineLevel="0" collapsed="false">
      <c r="A9" s="11" t="str">
        <f aca="false">truthStateParams!A9</f>
        <v>sig_meas_stz</v>
      </c>
      <c r="B9" s="70" t="n">
        <f aca="false">truthStateParams!B9</f>
        <v>9</v>
      </c>
      <c r="C9" s="13" t="str">
        <f aca="false">truthStateParams!C9</f>
        <v>arcsec</v>
      </c>
      <c r="D9" s="13" t="str">
        <f aca="false">truthStateParams!D9</f>
        <v>3-sigma star camera measurement uncertainty</v>
      </c>
      <c r="E9" s="55" t="n">
        <f aca="false">RADIANS(B9)/3600/3</f>
        <v>1.45444104332861E-005</v>
      </c>
    </row>
    <row r="10" customFormat="false" ht="15" hidden="false" customHeight="false" outlineLevel="0" collapsed="false">
      <c r="A10" s="7" t="str">
        <f aca="false">truthStateParams!A10</f>
        <v>sig_cu</v>
      </c>
      <c r="B10" s="72" t="n">
        <f aca="false">truthStateParams!B10</f>
        <v>3</v>
      </c>
      <c r="C10" s="9" t="str">
        <f aca="false">truthStateParams!C10</f>
        <v>pixels</v>
      </c>
      <c r="D10" s="9" t="str">
        <f aca="false">truthStateParams!D10</f>
        <v>3-sigma u component of pixel noise</v>
      </c>
      <c r="E10" s="53" t="n">
        <f aca="false">B10/3</f>
        <v>1</v>
      </c>
    </row>
    <row r="11" customFormat="false" ht="15" hidden="false" customHeight="false" outlineLevel="0" collapsed="false">
      <c r="A11" s="60" t="str">
        <f aca="false">truthStateParams!A11</f>
        <v>sig_cv</v>
      </c>
      <c r="B11" s="73" t="n">
        <f aca="false">truthStateParams!B11</f>
        <v>3</v>
      </c>
      <c r="C11" s="61" t="str">
        <f aca="false">truthStateParams!C11</f>
        <v>pixels</v>
      </c>
      <c r="D11" s="61" t="str">
        <f aca="false">truthStateParams!D11</f>
        <v>3-sigma v component of pixel noise</v>
      </c>
      <c r="E11" s="57" t="n">
        <f aca="false">B11/3</f>
        <v>1</v>
      </c>
    </row>
    <row r="12" customFormat="false" ht="15" hidden="false" customHeight="false" outlineLevel="0" collapsed="false">
      <c r="A12" s="60" t="str">
        <f aca="false">truthStateParams!A12</f>
        <v>sig_idpos</v>
      </c>
      <c r="B12" s="73" t="n">
        <f aca="false">truthStateParams!B12</f>
        <v>10</v>
      </c>
      <c r="C12" s="61" t="str">
        <f aca="false">truthStateParams!C12</f>
        <v>m</v>
      </c>
      <c r="D12" s="61" t="str">
        <f aca="false">truthStateParams!D12</f>
        <v>3-sigma change in inertial position measurement uncertainty</v>
      </c>
      <c r="E12" s="57" t="n">
        <f aca="false">B12/3</f>
        <v>3.33333333333333</v>
      </c>
    </row>
    <row r="13" customFormat="false" ht="15" hidden="false" customHeight="false" outlineLevel="0" collapsed="false">
      <c r="A13" s="60" t="str">
        <f aca="false">truthStateParams!A13</f>
        <v>sig_loss</v>
      </c>
      <c r="B13" s="73" t="n">
        <f aca="false">truthStateParams!B13</f>
        <v>100</v>
      </c>
      <c r="C13" s="61" t="str">
        <f aca="false">truthStateParams!C13</f>
        <v>m</v>
      </c>
      <c r="D13" s="61" t="str">
        <f aca="false">truthStateParams!D13</f>
        <v>3-sigma LOSS feature location uncertainty</v>
      </c>
      <c r="E13" s="57" t="n">
        <f aca="false">B13/3</f>
        <v>33.3333333333333</v>
      </c>
    </row>
    <row r="14" customFormat="false" ht="15" hidden="false" customHeight="false" outlineLevel="0" collapsed="false">
      <c r="A14" s="60" t="str">
        <f aca="false">truthStateParams!A14</f>
        <v>sig_mdpos</v>
      </c>
      <c r="B14" s="73" t="n">
        <f aca="false">truthStateParams!B14</f>
        <v>10</v>
      </c>
      <c r="C14" s="61" t="str">
        <f aca="false">truthStateParams!C14</f>
        <v>m</v>
      </c>
      <c r="D14" s="61" t="str">
        <f aca="false">truthStateParams!D14</f>
        <v>3-sigma change in lunar-referenced position measurement uncertainty</v>
      </c>
      <c r="E14" s="5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33" width="9.28"/>
    <col collapsed="false" customWidth="true" hidden="false" outlineLevel="0" max="3" min="2" style="33" width="7"/>
    <col collapsed="false" customWidth="true" hidden="false" outlineLevel="0" max="4" min="4" style="33" width="51.28"/>
    <col collapsed="false" customWidth="true" hidden="false" outlineLevel="0" max="5" min="5" style="74" width="13.85"/>
    <col collapsed="false" customWidth="true" hidden="false" outlineLevel="0" max="6" min="6" style="33" width="14.57"/>
    <col collapsed="false" customWidth="true" hidden="false" outlineLevel="0" max="1025" min="7" style="33" width="9.14"/>
  </cols>
  <sheetData>
    <row r="1" customFormat="false" ht="15" hidden="false" customHeight="false" outlineLevel="0" collapsed="false">
      <c r="A1" s="64" t="s">
        <v>0</v>
      </c>
      <c r="B1" s="77" t="s">
        <v>1</v>
      </c>
      <c r="C1" s="66" t="s">
        <v>2</v>
      </c>
      <c r="D1" s="66" t="s">
        <v>3</v>
      </c>
      <c r="E1" s="29" t="s">
        <v>4</v>
      </c>
    </row>
    <row r="2" customFormat="false" ht="15" hidden="false" customHeight="true" outlineLevel="0" collapsed="false">
      <c r="A2" s="68" t="str">
        <f aca="false">truthStateInitialUncertainty!A2</f>
        <v>sig_rsx</v>
      </c>
      <c r="B2" s="33" t="n">
        <f aca="false">truthStateInitialUncertainty!B2</f>
        <v>4000</v>
      </c>
      <c r="C2" s="33" t="str">
        <f aca="false">truthStateInitialUncertainty!C2</f>
        <v>m</v>
      </c>
      <c r="D2" s="33" t="str">
        <f aca="false">truthStateInitialUncertainty!D2</f>
        <v>3-sigma initial satellite position uncertainty</v>
      </c>
      <c r="E2" s="78" t="n">
        <f aca="false">B2/3</f>
        <v>1333.33333333333</v>
      </c>
      <c r="F2" s="74"/>
    </row>
    <row r="3" customFormat="false" ht="15" hidden="false" customHeight="false" outlineLevel="0" collapsed="false">
      <c r="A3" s="68" t="str">
        <f aca="false">truthStateInitialUncertainty!A3</f>
        <v>sig_rsy</v>
      </c>
      <c r="B3" s="33" t="n">
        <f aca="false">truthStateInitialUncertainty!B3</f>
        <v>4000</v>
      </c>
      <c r="C3" s="33" t="str">
        <f aca="false">truthStateInitialUncertainty!C3</f>
        <v>m</v>
      </c>
      <c r="D3" s="33" t="str">
        <f aca="false">truthStateInitialUncertainty!D3</f>
        <v>3-sigma initial satellite position uncertainty</v>
      </c>
      <c r="E3" s="78" t="n">
        <f aca="false">B3/3</f>
        <v>1333.33333333333</v>
      </c>
      <c r="F3" s="74"/>
    </row>
    <row r="4" customFormat="false" ht="15" hidden="false" customHeight="false" outlineLevel="0" collapsed="false">
      <c r="A4" s="68" t="str">
        <f aca="false">truthStateInitialUncertainty!A4</f>
        <v>sig_rsz</v>
      </c>
      <c r="B4" s="33" t="n">
        <f aca="false">truthStateInitialUncertainty!B4</f>
        <v>4000</v>
      </c>
      <c r="C4" s="33" t="str">
        <f aca="false">truthStateInitialUncertainty!C4</f>
        <v>m</v>
      </c>
      <c r="D4" s="33" t="str">
        <f aca="false">truthStateInitialUncertainty!D4</f>
        <v>3-sigma initial satellite position uncertainty</v>
      </c>
      <c r="E4" s="78" t="n">
        <f aca="false">B4/3</f>
        <v>1333.33333333333</v>
      </c>
      <c r="F4" s="74"/>
    </row>
    <row r="5" customFormat="false" ht="15" hidden="false" customHeight="false" outlineLevel="0" collapsed="false">
      <c r="A5" s="68" t="str">
        <f aca="false">truthStateInitialUncertainty!A5</f>
        <v>sig_vsx</v>
      </c>
      <c r="B5" s="33" t="n">
        <f aca="false">truthStateInitialUncertainty!B5</f>
        <v>3</v>
      </c>
      <c r="C5" s="33" t="str">
        <f aca="false">truthStateInitialUncertainty!C5</f>
        <v>m/sec</v>
      </c>
      <c r="D5" s="33" t="str">
        <f aca="false">truthStateInitialUncertainty!D5</f>
        <v>3-sigma initial satellite velocity uncertainty</v>
      </c>
      <c r="E5" s="78" t="n">
        <f aca="false">B5/3</f>
        <v>1</v>
      </c>
      <c r="F5" s="74"/>
    </row>
    <row r="6" customFormat="false" ht="15" hidden="false" customHeight="false" outlineLevel="0" collapsed="false">
      <c r="A6" s="68" t="str">
        <f aca="false">truthStateInitialUncertainty!A6</f>
        <v>sig_vsy</v>
      </c>
      <c r="B6" s="33" t="n">
        <f aca="false">truthStateInitialUncertainty!B6</f>
        <v>3</v>
      </c>
      <c r="C6" s="33" t="str">
        <f aca="false">truthStateInitialUncertainty!C6</f>
        <v>m/sec</v>
      </c>
      <c r="D6" s="33" t="str">
        <f aca="false">truthStateInitialUncertainty!D6</f>
        <v>3-sigma initial satellite velocity uncertainty</v>
      </c>
      <c r="E6" s="78" t="n">
        <f aca="false">B6/3</f>
        <v>1</v>
      </c>
    </row>
    <row r="7" customFormat="false" ht="15" hidden="false" customHeight="false" outlineLevel="0" collapsed="false">
      <c r="A7" s="68" t="str">
        <f aca="false">truthStateInitialUncertainty!A7</f>
        <v>sig_vsz</v>
      </c>
      <c r="B7" s="33" t="n">
        <f aca="false">truthStateInitialUncertainty!B7</f>
        <v>3</v>
      </c>
      <c r="C7" s="33" t="str">
        <f aca="false">truthStateInitialUncertainty!C7</f>
        <v>m/sec</v>
      </c>
      <c r="D7" s="33" t="str">
        <f aca="false">truthStateInitialUncertainty!D7</f>
        <v>3-sigma initial satellite velocity uncertainty</v>
      </c>
      <c r="E7" s="78" t="n">
        <f aca="false">B7/3</f>
        <v>1</v>
      </c>
    </row>
    <row r="8" customFormat="false" ht="15" hidden="false" customHeight="false" outlineLevel="0" collapsed="false">
      <c r="A8" s="68" t="str">
        <f aca="false">truthStateInitialUncertainty!A8</f>
        <v>sig_ax</v>
      </c>
      <c r="B8" s="33" t="n">
        <f aca="false">truthStateInitialUncertainty!B8</f>
        <v>0.0005</v>
      </c>
      <c r="C8" s="33" t="str">
        <f aca="false">truthStateInitialUncertainty!C8</f>
        <v>rad</v>
      </c>
      <c r="D8" s="33" t="str">
        <f aca="false">truthStateInitialUncertainty!D8</f>
        <v>3-sigma initial satellite orientation uncertainty</v>
      </c>
      <c r="E8" s="78" t="n">
        <f aca="false">B8/3</f>
        <v>0.000166666666666667</v>
      </c>
    </row>
    <row r="9" customFormat="false" ht="15" hidden="false" customHeight="false" outlineLevel="0" collapsed="false">
      <c r="A9" s="68" t="str">
        <f aca="false">truthStateInitialUncertainty!A9</f>
        <v>sig_ay</v>
      </c>
      <c r="B9" s="33" t="n">
        <f aca="false">truthStateInitialUncertainty!B9</f>
        <v>0.0005</v>
      </c>
      <c r="C9" s="33" t="str">
        <f aca="false">truthStateInitialUncertainty!C9</f>
        <v>rad</v>
      </c>
      <c r="D9" s="33" t="str">
        <f aca="false">truthStateInitialUncertainty!D9</f>
        <v>3-sigma initial satellite orientation uncertainty</v>
      </c>
      <c r="E9" s="78" t="n">
        <f aca="false">B9/3</f>
        <v>0.000166666666666667</v>
      </c>
    </row>
    <row r="10" customFormat="false" ht="15" hidden="false" customHeight="false" outlineLevel="0" collapsed="false">
      <c r="A10" s="68" t="str">
        <f aca="false">truthStateInitialUncertainty!A10</f>
        <v>sig_az</v>
      </c>
      <c r="B10" s="33" t="n">
        <f aca="false">truthStateInitialUncertainty!B10</f>
        <v>0.0005</v>
      </c>
      <c r="C10" s="33" t="str">
        <f aca="false">truthStateInitialUncertainty!C10</f>
        <v>rad</v>
      </c>
      <c r="D10" s="33" t="str">
        <f aca="false">truthStateInitialUncertainty!D10</f>
        <v>3-sigma initial satellite orientation uncertainty</v>
      </c>
      <c r="E10" s="78" t="n">
        <f aca="false">B10/3</f>
        <v>0.000166666666666667</v>
      </c>
    </row>
    <row r="11" customFormat="false" ht="15" hidden="false" customHeight="false" outlineLevel="0" collapsed="false">
      <c r="A11" s="68" t="str">
        <f aca="false">truthStateInitialUncertainty!A11</f>
        <v>sig_thstx</v>
      </c>
      <c r="B11" s="33" t="n">
        <f aca="false">truthStateInitialUncertainty!B11</f>
        <v>20</v>
      </c>
      <c r="C11" s="33" t="str">
        <f aca="false">truthStateInitialUncertainty!C11</f>
        <v>arcsec</v>
      </c>
      <c r="D11" s="33" t="str">
        <f aca="false">truthStateInitialUncertainty!D11</f>
        <v>3-sigma initial star camera misalignment uncertainty</v>
      </c>
      <c r="E11" s="78" t="n">
        <f aca="false">RADIANS(B11)/3600/3</f>
        <v>3.23209120739691E-005</v>
      </c>
    </row>
    <row r="12" customFormat="false" ht="15" hidden="false" customHeight="false" outlineLevel="0" collapsed="false">
      <c r="A12" s="68" t="str">
        <f aca="false">truthStateInitialUncertainty!A12</f>
        <v>sig_thsty</v>
      </c>
      <c r="B12" s="33" t="n">
        <f aca="false">truthStateInitialUncertainty!B12</f>
        <v>20</v>
      </c>
      <c r="C12" s="33" t="str">
        <f aca="false">truthStateInitialUncertainty!C12</f>
        <v>arcsec</v>
      </c>
      <c r="D12" s="33" t="str">
        <f aca="false">truthStateInitialUncertainty!D12</f>
        <v>3-sigma initial star camera misalignment uncertainty</v>
      </c>
      <c r="E12" s="78" t="n">
        <f aca="false">RADIANS(B12)/3600/3</f>
        <v>3.23209120739691E-005</v>
      </c>
    </row>
    <row r="13" customFormat="false" ht="15" hidden="false" customHeight="false" outlineLevel="0" collapsed="false">
      <c r="A13" s="68" t="str">
        <f aca="false">truthStateInitialUncertainty!A13</f>
        <v>sig_thstz</v>
      </c>
      <c r="B13" s="33" t="n">
        <f aca="false">truthStateInitialUncertainty!B13</f>
        <v>20</v>
      </c>
      <c r="C13" s="33" t="str">
        <f aca="false">truthStateInitialUncertainty!C13</f>
        <v>arcsec</v>
      </c>
      <c r="D13" s="33" t="str">
        <f aca="false">truthStateInitialUncertainty!D13</f>
        <v>3-sigma initial star camera misalignment uncertainty</v>
      </c>
      <c r="E13" s="78" t="n">
        <f aca="false">RADIANS(B13)/3600/3</f>
        <v>3.23209120739691E-005</v>
      </c>
    </row>
    <row r="14" customFormat="false" ht="15" hidden="false" customHeight="false" outlineLevel="0" collapsed="false">
      <c r="A14" s="68" t="str">
        <f aca="false">truthStateInitialUncertainty!A14</f>
        <v>sig_thcx</v>
      </c>
      <c r="B14" s="33" t="n">
        <f aca="false">truthStateInitialUncertainty!B14</f>
        <v>20</v>
      </c>
      <c r="C14" s="33" t="str">
        <f aca="false">truthStateInitialUncertainty!C14</f>
        <v>arcsec</v>
      </c>
      <c r="D14" s="33" t="str">
        <f aca="false">truthStateInitialUncertainty!D14</f>
        <v>3-sigma initial terrain camera misalignment uncertainty</v>
      </c>
      <c r="E14" s="78" t="n">
        <f aca="false">RADIANS(B14)/3600/3</f>
        <v>3.23209120739691E-005</v>
      </c>
    </row>
    <row r="15" customFormat="false" ht="15" hidden="false" customHeight="false" outlineLevel="0" collapsed="false">
      <c r="A15" s="68" t="str">
        <f aca="false">truthStateInitialUncertainty!A15</f>
        <v>sig_thcy</v>
      </c>
      <c r="B15" s="33" t="n">
        <f aca="false">truthStateInitialUncertainty!B15</f>
        <v>20</v>
      </c>
      <c r="C15" s="33" t="str">
        <f aca="false">truthStateInitialUncertainty!C15</f>
        <v>arcsec</v>
      </c>
      <c r="D15" s="33" t="str">
        <f aca="false">truthStateInitialUncertainty!D15</f>
        <v>3-sigma initial terrain camera misalignment uncertainty</v>
      </c>
      <c r="E15" s="78" t="n">
        <f aca="false">RADIANS(B15)/3600/3</f>
        <v>3.23209120739691E-005</v>
      </c>
    </row>
    <row r="16" customFormat="false" ht="15" hidden="false" customHeight="false" outlineLevel="0" collapsed="false">
      <c r="A16" s="68" t="str">
        <f aca="false">truthStateInitialUncertainty!A16</f>
        <v>sig_thcz</v>
      </c>
      <c r="B16" s="33" t="n">
        <f aca="false">truthStateInitialUncertainty!B16</f>
        <v>20</v>
      </c>
      <c r="C16" s="33" t="str">
        <f aca="false">truthStateInitialUncertainty!C16</f>
        <v>arcsec</v>
      </c>
      <c r="D16" s="33" t="str">
        <f aca="false">truthStateInitialUncertainty!D16</f>
        <v>3-sigma initial terrain camera misalignment uncertainty</v>
      </c>
      <c r="E16" s="78" t="n">
        <f aca="false">RADIANS(B16)/3600/3</f>
        <v>3.23209120739691E-005</v>
      </c>
    </row>
    <row r="17" customFormat="false" ht="15" hidden="false" customHeight="false" outlineLevel="0" collapsed="false">
      <c r="A17" s="68" t="str">
        <f aca="false">truthStateInitialUncertainty!A17</f>
        <v>sig_gyrox</v>
      </c>
      <c r="B17" s="33" t="n">
        <f aca="false">truthStateInitialUncertainty!B17</f>
        <v>5</v>
      </c>
      <c r="C17" s="33" t="str">
        <f aca="false">truthStateInitialUncertainty!C17</f>
        <v>deg/hr</v>
      </c>
      <c r="D17" s="33" t="str">
        <f aca="false">truthStateInitialUncertainty!D17</f>
        <v>3-sigma initial gyro bias uncertainty</v>
      </c>
      <c r="E17" s="78" t="n">
        <f aca="false">RADIANS(B17)/hr2sec/3</f>
        <v>8.08022801849227E-006</v>
      </c>
    </row>
    <row r="18" customFormat="false" ht="15" hidden="false" customHeight="false" outlineLevel="0" collapsed="false">
      <c r="A18" s="68" t="str">
        <f aca="false">truthStateInitialUncertainty!A18</f>
        <v>sig_gyroy</v>
      </c>
      <c r="B18" s="33" t="n">
        <f aca="false">truthStateInitialUncertainty!B18</f>
        <v>5</v>
      </c>
      <c r="C18" s="33" t="str">
        <f aca="false">truthStateInitialUncertainty!C18</f>
        <v>deg/hr</v>
      </c>
      <c r="D18" s="33" t="str">
        <f aca="false">truthStateInitialUncertainty!D18</f>
        <v>3-sigma initial gyro bias uncertainty</v>
      </c>
      <c r="E18" s="78" t="n">
        <f aca="false">RADIANS(B18)/hr2sec/3</f>
        <v>8.08022801849227E-006</v>
      </c>
    </row>
    <row r="19" customFormat="false" ht="15" hidden="false" customHeight="false" outlineLevel="0" collapsed="false">
      <c r="A19" s="35" t="str">
        <f aca="false">truthStateInitialUncertainty!A19</f>
        <v>sig_gyroz</v>
      </c>
      <c r="B19" s="37" t="n">
        <f aca="false">truthStateInitialUncertainty!B19</f>
        <v>5</v>
      </c>
      <c r="C19" s="37" t="str">
        <f aca="false">truthStateInitialUncertainty!C19</f>
        <v>deg/hr</v>
      </c>
      <c r="D19" s="37" t="str">
        <f aca="false">truthStateInitialUncertainty!D19</f>
        <v>3-sigma initial gyro bias uncertainty</v>
      </c>
      <c r="E19" s="79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3" min="2" style="0" width="7"/>
    <col collapsed="false" customWidth="true" hidden="false" outlineLevel="0" max="4" min="4" style="0" width="51.28"/>
    <col collapsed="false" customWidth="true" hidden="false" outlineLevel="0" max="5" min="5" style="0" width="13.85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64" t="s">
        <v>0</v>
      </c>
      <c r="B1" s="77" t="s">
        <v>1</v>
      </c>
      <c r="C1" s="66" t="s">
        <v>2</v>
      </c>
      <c r="D1" s="66" t="s">
        <v>3</v>
      </c>
      <c r="E1" s="67" t="s">
        <v>4</v>
      </c>
    </row>
    <row r="2" customFormat="false" ht="15" hidden="false" customHeight="false" outlineLevel="0" collapsed="false">
      <c r="A2" s="68" t="s">
        <v>141</v>
      </c>
      <c r="B2" s="33" t="n">
        <v>1</v>
      </c>
      <c r="C2" s="33" t="s">
        <v>34</v>
      </c>
      <c r="D2" s="33"/>
      <c r="E2" s="78" t="n">
        <f aca="false">B2</f>
        <v>1</v>
      </c>
    </row>
    <row r="3" customFormat="false" ht="15" hidden="false" customHeight="false" outlineLevel="0" collapsed="false">
      <c r="A3" s="68" t="s">
        <v>142</v>
      </c>
      <c r="B3" s="33" t="n">
        <v>2</v>
      </c>
      <c r="C3" s="33" t="s">
        <v>34</v>
      </c>
      <c r="D3" s="33"/>
      <c r="E3" s="78" t="n">
        <f aca="false">B3</f>
        <v>2</v>
      </c>
    </row>
    <row r="4" customFormat="false" ht="15" hidden="false" customHeight="false" outlineLevel="0" collapsed="false">
      <c r="A4" s="68" t="s">
        <v>143</v>
      </c>
      <c r="B4" s="33" t="n">
        <v>3</v>
      </c>
      <c r="C4" s="33" t="s">
        <v>34</v>
      </c>
      <c r="D4" s="33"/>
      <c r="E4" s="78" t="n">
        <f aca="false">B4</f>
        <v>3</v>
      </c>
    </row>
    <row r="5" customFormat="false" ht="15" hidden="false" customHeight="false" outlineLevel="0" collapsed="false">
      <c r="A5" s="68" t="s">
        <v>144</v>
      </c>
      <c r="B5" s="33" t="n">
        <v>0.1</v>
      </c>
      <c r="C5" s="33" t="str">
        <f aca="false">truthStateInitialUncertainty!C5</f>
        <v>m/sec</v>
      </c>
      <c r="D5" s="33"/>
      <c r="E5" s="78" t="n">
        <f aca="false">B5</f>
        <v>0.1</v>
      </c>
    </row>
    <row r="6" customFormat="false" ht="15" hidden="false" customHeight="false" outlineLevel="0" collapsed="false">
      <c r="A6" s="68" t="s">
        <v>145</v>
      </c>
      <c r="B6" s="33" t="n">
        <v>0.2</v>
      </c>
      <c r="C6" s="33" t="str">
        <f aca="false">truthStateInitialUncertainty!C6</f>
        <v>m/sec</v>
      </c>
      <c r="D6" s="33"/>
      <c r="E6" s="78" t="n">
        <f aca="false">B6</f>
        <v>0.2</v>
      </c>
    </row>
    <row r="7" customFormat="false" ht="15" hidden="false" customHeight="false" outlineLevel="0" collapsed="false">
      <c r="A7" s="68" t="s">
        <v>146</v>
      </c>
      <c r="B7" s="33" t="n">
        <v>0.3</v>
      </c>
      <c r="C7" s="33" t="str">
        <f aca="false">truthStateInitialUncertainty!C7</f>
        <v>m/sec</v>
      </c>
      <c r="D7" s="33"/>
      <c r="E7" s="78" t="n">
        <f aca="false">B7</f>
        <v>0.3</v>
      </c>
    </row>
    <row r="8" customFormat="false" ht="15" hidden="false" customHeight="false" outlineLevel="0" collapsed="false">
      <c r="A8" s="68" t="s">
        <v>147</v>
      </c>
      <c r="B8" s="33" t="n">
        <v>0.11</v>
      </c>
      <c r="C8" s="33" t="s">
        <v>148</v>
      </c>
      <c r="D8" s="33"/>
      <c r="E8" s="78" t="n">
        <f aca="false">RADIANS(B8)</f>
        <v>0.00191986217719376</v>
      </c>
    </row>
    <row r="9" customFormat="false" ht="15" hidden="false" customHeight="false" outlineLevel="0" collapsed="false">
      <c r="A9" s="68" t="s">
        <v>149</v>
      </c>
      <c r="B9" s="33" t="n">
        <v>0.22</v>
      </c>
      <c r="C9" s="33" t="s">
        <v>48</v>
      </c>
      <c r="D9" s="33"/>
      <c r="E9" s="78" t="n">
        <f aca="false">RADIANS(B9)</f>
        <v>0.00383972435438752</v>
      </c>
    </row>
    <row r="10" customFormat="false" ht="15" hidden="false" customHeight="false" outlineLevel="0" collapsed="false">
      <c r="A10" s="68" t="s">
        <v>150</v>
      </c>
      <c r="B10" s="33" t="n">
        <v>0.33</v>
      </c>
      <c r="C10" s="33" t="s">
        <v>48</v>
      </c>
      <c r="D10" s="33"/>
      <c r="E10" s="78" t="n">
        <f aca="false">RADIANS(B10)</f>
        <v>0.00575958653158129</v>
      </c>
    </row>
    <row r="11" customFormat="false" ht="15" hidden="false" customHeight="false" outlineLevel="0" collapsed="false">
      <c r="A11" s="68" t="s">
        <v>151</v>
      </c>
      <c r="B11" s="33" t="n">
        <v>0.001</v>
      </c>
      <c r="C11" s="33" t="s">
        <v>35</v>
      </c>
      <c r="D11" s="33"/>
      <c r="E11" s="78" t="n">
        <f aca="false">g2mps2*B11</f>
        <v>0.00981</v>
      </c>
    </row>
    <row r="12" customFormat="false" ht="15" hidden="false" customHeight="false" outlineLevel="0" collapsed="false">
      <c r="A12" s="68" t="s">
        <v>152</v>
      </c>
      <c r="B12" s="33" t="n">
        <v>0.002</v>
      </c>
      <c r="C12" s="33" t="s">
        <v>35</v>
      </c>
      <c r="D12" s="33"/>
      <c r="E12" s="78" t="n">
        <f aca="false">g2mps2*B12</f>
        <v>0.01962</v>
      </c>
    </row>
    <row r="13" customFormat="false" ht="15" hidden="false" customHeight="false" outlineLevel="0" collapsed="false">
      <c r="A13" s="68" t="s">
        <v>153</v>
      </c>
      <c r="B13" s="33" t="n">
        <v>0.003</v>
      </c>
      <c r="C13" s="33" t="s">
        <v>35</v>
      </c>
      <c r="D13" s="33"/>
      <c r="E13" s="78" t="n">
        <f aca="false">g2mps2*B13</f>
        <v>0.02943</v>
      </c>
    </row>
    <row r="14" customFormat="false" ht="15" hidden="false" customHeight="false" outlineLevel="0" collapsed="false">
      <c r="A14" s="68" t="s">
        <v>154</v>
      </c>
      <c r="B14" s="33" t="n">
        <v>1.1</v>
      </c>
      <c r="C14" s="33" t="s">
        <v>59</v>
      </c>
      <c r="D14" s="33"/>
      <c r="E14" s="78" t="n">
        <f aca="false">RADIANS(B14)/hr2sec</f>
        <v>5.3329504922049E-006</v>
      </c>
    </row>
    <row r="15" customFormat="false" ht="15" hidden="false" customHeight="false" outlineLevel="0" collapsed="false">
      <c r="A15" s="68" t="s">
        <v>155</v>
      </c>
      <c r="B15" s="33" t="n">
        <v>1.2</v>
      </c>
      <c r="C15" s="33" t="s">
        <v>59</v>
      </c>
      <c r="D15" s="33"/>
      <c r="E15" s="78" t="n">
        <f aca="false">RADIANS(B15)/hr2sec</f>
        <v>5.81776417331443E-006</v>
      </c>
    </row>
    <row r="16" customFormat="false" ht="15" hidden="false" customHeight="false" outlineLevel="0" collapsed="false">
      <c r="A16" s="68" t="s">
        <v>156</v>
      </c>
      <c r="B16" s="33" t="n">
        <v>1.3</v>
      </c>
      <c r="C16" s="33" t="s">
        <v>59</v>
      </c>
      <c r="D16" s="33"/>
      <c r="E16" s="78" t="n">
        <f aca="false">RADIANS(B16)/hr2sec</f>
        <v>6.30257785442397E-006</v>
      </c>
    </row>
    <row r="17" customFormat="false" ht="15" hidden="false" customHeight="false" outlineLevel="0" collapsed="false">
      <c r="A17" s="68" t="s">
        <v>157</v>
      </c>
      <c r="B17" s="33" t="n">
        <v>0.01</v>
      </c>
      <c r="C17" s="33" t="s">
        <v>34</v>
      </c>
      <c r="D17" s="33"/>
      <c r="E17" s="78" t="n">
        <f aca="false">B17</f>
        <v>0.01</v>
      </c>
    </row>
    <row r="18" customFormat="false" ht="15" hidden="false" customHeight="false" outlineLevel="0" collapsed="false">
      <c r="A18" s="68" t="s">
        <v>158</v>
      </c>
      <c r="B18" s="33" t="n">
        <v>0.02</v>
      </c>
      <c r="C18" s="33" t="s">
        <v>34</v>
      </c>
      <c r="D18" s="33"/>
      <c r="E18" s="78" t="n">
        <f aca="false">B18</f>
        <v>0.02</v>
      </c>
    </row>
    <row r="19" customFormat="false" ht="15" hidden="false" customHeight="false" outlineLevel="0" collapsed="false">
      <c r="A19" s="35" t="s">
        <v>159</v>
      </c>
      <c r="B19" s="37" t="n">
        <v>0.03</v>
      </c>
      <c r="C19" s="37" t="s">
        <v>34</v>
      </c>
      <c r="D19" s="37"/>
      <c r="E19" s="79" t="n">
        <f aca="false">B19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2021-11-08T11:20:03Z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