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<sst xmlns="http://schemas.openxmlformats.org/spreadsheetml/2006/main" count="297" uniqueCount="173">
  <si>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</si>
  <si>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</si>
  <si>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</si>
  <si>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</si>
  <si>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</si>
  <si>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</si>
  <si>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</si>
  <si>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</si>
  <si>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</si>
  <si>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</si>
  <si>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</si>
  <si>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</si>
  <si>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</si>
  <si>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</si>
  <si>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</si>
  <si>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</si>
  <si>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</si>
  <si>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</si>
  <si>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</si>
  <si>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</si>
  <si>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</si>
  <si>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</si>
  <si>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</si>
  <si>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</si>
  <si>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</si>
  <si>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</si>
  <si>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</si>
  <si>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</si>
  <si>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</si>
  <si>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</si>
  <si>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</si>
  <si>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</si>
  <si>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</si>
  <si>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</si>
  <si>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</si>
  <si>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</si>
  <si>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</si>
  <si>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</si>
  <si>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</si>
  <si>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</si>
  <si>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</si>
  <si>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</si>
  <si>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</si>
  <si>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r_one_bi_x</t>
  </si>
  <si>
    <t xml:space="preserve">r_two_bi_x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</si>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</sst>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5" hidden="false" customHeight="false" outlineLevel="0" collapsed="false">
      <c r="A19" s="0" t="s">
        <v>40</v>
      </c>
      <c r="B19" s="1" t="n">
        <v>1</v>
      </c>
      <c r="C19" s="0" t="s">
        <v>41</v>
      </c>
      <c r="D19" s="0" t="s">
        <v>42</v>
      </c>
      <c r="E19" s="2" t="n">
        <f aca="false">B19</f>
        <v>1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43</v>
      </c>
    </row>
    <row r="22" customFormat="false" ht="15" hidden="false" customHeight="false" outlineLevel="0" collapsed="false">
      <c r="A22" s="0" t="s">
        <v>43</v>
      </c>
    </row>
    <row r="23" customFormat="false" ht="13.8" hidden="false" customHeight="false" outlineLevel="0" collapsed="false">
      <c r="A23" s="26" t="s">
        <v>44</v>
      </c>
    </row>
    <row r="24" customFormat="false" ht="13.8" hidden="false" customHeight="false" outlineLevel="0" collapsed="false">
      <c r="A24" s="26" t="s">
        <v>44</v>
      </c>
    </row>
    <row r="25" customFormat="false" ht="13.8" hidden="false" customHeight="false" outlineLevel="0" collapsed="false">
      <c r="A25" s="26" t="s">
        <v>44</v>
      </c>
    </row>
    <row r="26" customFormat="false" ht="13.8" hidden="false" customHeight="false" outlineLevel="0" collapsed="false">
      <c r="A26" s="0" t="s">
        <v>45</v>
      </c>
      <c r="B26" s="1" t="n">
        <v>0</v>
      </c>
      <c r="C26" s="0" t="s">
        <v>46</v>
      </c>
      <c r="D26" s="0" t="s">
        <v>47</v>
      </c>
    </row>
    <row r="27" customFormat="false" ht="15" hidden="false" customHeight="false" outlineLevel="0" collapsed="false">
      <c r="A27" s="0" t="s">
        <v>48</v>
      </c>
      <c r="B27" s="1" t="n">
        <v>3335640000</v>
      </c>
      <c r="C27" s="0" t="s">
        <v>49</v>
      </c>
      <c r="D27" s="0" t="s">
        <v>50</v>
      </c>
      <c r="E27" s="2" t="n">
        <f aca="false">B27</f>
        <v>3335640000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168</v>
      </c>
      <c r="B1" s="0" t="n">
        <v>60</v>
      </c>
    </row>
    <row r="2" customFormat="false" ht="15" hidden="false" customHeight="false" outlineLevel="0" collapsed="false">
      <c r="A2" s="0" t="s">
        <v>169</v>
      </c>
      <c r="B2" s="0" t="n">
        <v>60</v>
      </c>
    </row>
    <row r="3" customFormat="false" ht="15" hidden="false" customHeight="false" outlineLevel="0" collapsed="false">
      <c r="A3" s="0" t="s">
        <v>170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171</v>
      </c>
      <c r="B4" s="0" t="n">
        <v>9.81</v>
      </c>
    </row>
    <row r="5" customFormat="false" ht="15" hidden="false" customHeight="false" outlineLevel="0" collapsed="false">
      <c r="A5" s="0" t="s">
        <v>172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51</v>
      </c>
      <c r="B2" s="32" t="n">
        <v>0</v>
      </c>
      <c r="C2" s="33" t="s">
        <v>34</v>
      </c>
      <c r="D2" s="34" t="s">
        <v>52</v>
      </c>
      <c r="E2" s="35" t="n">
        <f aca="false">B2</f>
        <v>0</v>
      </c>
    </row>
    <row r="3" customFormat="false" ht="13.8" hidden="false" customHeight="false" outlineLevel="0" collapsed="false">
      <c r="A3" s="36" t="s">
        <v>53</v>
      </c>
      <c r="B3" s="37" t="n">
        <v>0</v>
      </c>
      <c r="C3" s="38" t="s">
        <v>34</v>
      </c>
      <c r="D3" s="34" t="s">
        <v>54</v>
      </c>
      <c r="E3" s="39" t="n">
        <f aca="false">B3</f>
        <v>0</v>
      </c>
    </row>
    <row r="4" customFormat="false" ht="15" hidden="false" customHeight="false" outlineLevel="0" collapsed="false">
      <c r="A4" s="40" t="s">
        <v>55</v>
      </c>
      <c r="B4" s="41" t="n">
        <v>10</v>
      </c>
      <c r="C4" s="42" t="s">
        <v>49</v>
      </c>
      <c r="D4" s="42" t="s">
        <v>56</v>
      </c>
      <c r="E4" s="43" t="n">
        <f aca="false">B4</f>
        <v>10</v>
      </c>
    </row>
    <row r="5" customFormat="false" ht="15" hidden="false" customHeight="false" outlineLevel="0" collapsed="false">
      <c r="A5" s="44" t="s">
        <v>57</v>
      </c>
      <c r="B5" s="41" t="n">
        <v>22.5</v>
      </c>
      <c r="C5" s="45" t="s">
        <v>58</v>
      </c>
      <c r="D5" s="42" t="s">
        <v>59</v>
      </c>
      <c r="E5" s="43" t="n">
        <f aca="false">RADIANS(B5)</f>
        <v>0.392699081698724</v>
      </c>
    </row>
    <row r="6" customFormat="false" ht="15" hidden="false" customHeight="false" outlineLevel="0" collapsed="false">
      <c r="A6" s="44" t="s">
        <v>60</v>
      </c>
      <c r="B6" s="41" t="n">
        <v>-3</v>
      </c>
      <c r="C6" s="45" t="s">
        <v>58</v>
      </c>
      <c r="D6" s="42" t="s">
        <v>61</v>
      </c>
      <c r="E6" s="43" t="n">
        <f aca="false">RADIANS(B6)</f>
        <v>-0.0523598775598299</v>
      </c>
    </row>
    <row r="7" customFormat="false" ht="13.8" hidden="false" customHeight="false" outlineLevel="0" collapsed="false">
      <c r="A7" s="46" t="s">
        <v>62</v>
      </c>
      <c r="B7" s="32" t="n">
        <v>0</v>
      </c>
      <c r="C7" s="33" t="s">
        <v>35</v>
      </c>
      <c r="D7" s="34" t="s">
        <v>63</v>
      </c>
      <c r="E7" s="35" t="n">
        <f aca="false">B7*g2mps2</f>
        <v>0</v>
      </c>
    </row>
    <row r="8" customFormat="false" ht="13.8" hidden="false" customHeight="false" outlineLevel="0" collapsed="false">
      <c r="A8" s="47" t="s">
        <v>64</v>
      </c>
      <c r="B8" s="48" t="n">
        <v>0</v>
      </c>
      <c r="C8" s="34" t="s">
        <v>35</v>
      </c>
      <c r="D8" s="34" t="s">
        <v>65</v>
      </c>
      <c r="E8" s="49" t="n">
        <f aca="false">B8*g2mps2</f>
        <v>0</v>
      </c>
    </row>
    <row r="9" customFormat="false" ht="13.8" hidden="false" customHeight="false" outlineLevel="0" collapsed="false">
      <c r="A9" s="50" t="s">
        <v>66</v>
      </c>
      <c r="B9" s="51" t="n">
        <v>0</v>
      </c>
      <c r="C9" s="38" t="s">
        <v>35</v>
      </c>
      <c r="D9" s="34" t="s">
        <v>67</v>
      </c>
      <c r="E9" s="39" t="n">
        <f aca="false">B9*g2mps2</f>
        <v>0</v>
      </c>
    </row>
    <row r="10" customFormat="false" ht="13.8" hidden="false" customHeight="false" outlineLevel="0" collapsed="false">
      <c r="A10" s="52" t="s">
        <v>68</v>
      </c>
      <c r="B10" s="53" t="n">
        <v>0</v>
      </c>
      <c r="C10" s="33" t="s">
        <v>69</v>
      </c>
      <c r="D10" s="34" t="s">
        <v>70</v>
      </c>
      <c r="E10" s="54" t="n">
        <f aca="false">RADIANS(B10)/hr2sec</f>
        <v>0</v>
      </c>
    </row>
    <row r="11" customFormat="false" ht="13.8" hidden="false" customHeight="false" outlineLevel="0" collapsed="false">
      <c r="A11" s="52" t="s">
        <v>71</v>
      </c>
      <c r="B11" s="55" t="n">
        <v>0</v>
      </c>
      <c r="C11" s="34" t="s">
        <v>69</v>
      </c>
      <c r="D11" s="34" t="s">
        <v>72</v>
      </c>
      <c r="E11" s="56" t="n">
        <f aca="false">RADIANS(B11)/hr2sec</f>
        <v>0</v>
      </c>
    </row>
    <row r="12" customFormat="false" ht="13.8" hidden="false" customHeight="false" outlineLevel="0" collapsed="false">
      <c r="A12" s="52" t="s">
        <v>73</v>
      </c>
      <c r="B12" s="57" t="n">
        <v>0</v>
      </c>
      <c r="C12" s="38" t="s">
        <v>69</v>
      </c>
      <c r="D12" s="34" t="s">
        <v>74</v>
      </c>
      <c r="E12" s="58" t="n">
        <f aca="false">RADIANS(B12)/hr2sec</f>
        <v>0</v>
      </c>
    </row>
    <row r="13" customFormat="false" ht="15" hidden="false" customHeight="false" outlineLevel="0" collapsed="false">
      <c r="A13" s="7" t="s">
        <v>75</v>
      </c>
      <c r="B13" s="53" t="n">
        <v>0</v>
      </c>
      <c r="C13" s="9" t="s">
        <v>34</v>
      </c>
      <c r="D13" s="33" t="s">
        <v>76</v>
      </c>
      <c r="E13" s="59" t="n">
        <f aca="false">B13</f>
        <v>0</v>
      </c>
    </row>
    <row r="14" customFormat="false" ht="15" hidden="false" customHeight="false" outlineLevel="0" collapsed="false">
      <c r="A14" s="11" t="s">
        <v>77</v>
      </c>
      <c r="B14" s="55" t="n">
        <v>0</v>
      </c>
      <c r="C14" s="13" t="s">
        <v>34</v>
      </c>
      <c r="D14" s="34" t="s">
        <v>78</v>
      </c>
      <c r="E14" s="60" t="n">
        <f aca="false">B14</f>
        <v>0</v>
      </c>
    </row>
    <row r="15" customFormat="false" ht="15" hidden="false" customHeight="false" outlineLevel="0" collapsed="false">
      <c r="A15" s="61" t="s">
        <v>79</v>
      </c>
      <c r="B15" s="57" t="n">
        <v>0</v>
      </c>
      <c r="C15" s="62" t="s">
        <v>34</v>
      </c>
      <c r="D15" s="38" t="s">
        <v>80</v>
      </c>
      <c r="E15" s="6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</row>
    <row r="2" customFormat="false" ht="15" hidden="false" customHeight="false" outlineLevel="0" collapsed="false">
      <c r="A2" s="0" t="s">
        <v>86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87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57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60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6" t="s">
        <v>88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89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90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91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92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</row>
    <row r="2" customFormat="false" ht="15" hidden="false" customHeight="false" outlineLevel="0" collapsed="false">
      <c r="A2" s="0" t="s">
        <v>86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87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93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88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89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90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91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92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94</v>
      </c>
      <c r="B2" s="70" t="n">
        <f aca="false">0.00000016*3</f>
        <v>4.8E-007</v>
      </c>
      <c r="C2" s="34" t="s">
        <v>95</v>
      </c>
      <c r="D2" s="13" t="s">
        <v>96</v>
      </c>
      <c r="E2" s="56" t="n">
        <f aca="false">B2/3</f>
        <v>1.6E-007</v>
      </c>
    </row>
    <row r="3" customFormat="false" ht="15" hidden="false" customHeight="false" outlineLevel="0" collapsed="false">
      <c r="A3" s="69" t="s">
        <v>97</v>
      </c>
      <c r="B3" s="71" t="n">
        <v>5</v>
      </c>
      <c r="C3" s="70" t="s">
        <v>69</v>
      </c>
      <c r="D3" s="34" t="s">
        <v>98</v>
      </c>
      <c r="E3" s="56" t="n">
        <f aca="false">RADIANS(B3)/hr2sec/3</f>
        <v>8.08022801849227E-006</v>
      </c>
      <c r="F3" s="2"/>
    </row>
    <row r="4" customFormat="false" ht="15" hidden="false" customHeight="false" outlineLevel="0" collapsed="false">
      <c r="A4" s="36" t="s">
        <v>99</v>
      </c>
      <c r="B4" s="72" t="n">
        <v>0.05</v>
      </c>
      <c r="C4" s="38" t="s">
        <v>100</v>
      </c>
      <c r="D4" s="38" t="s">
        <v>101</v>
      </c>
      <c r="E4" s="58" t="n">
        <f aca="false">RADIANS(B4)/SQRT(hr2sec)/3</f>
        <v>4.84813681109536E-006</v>
      </c>
    </row>
    <row r="5" customFormat="false" ht="15" hidden="false" customHeight="false" outlineLevel="0" collapsed="false">
      <c r="A5" s="69" t="s">
        <v>102</v>
      </c>
      <c r="B5" s="71" t="n">
        <v>20</v>
      </c>
      <c r="C5" s="13" t="s">
        <v>103</v>
      </c>
      <c r="D5" s="13" t="s">
        <v>104</v>
      </c>
      <c r="E5" s="56" t="n">
        <f aca="false">RADIANS(B5)/3600/3</f>
        <v>3.23209120739691E-005</v>
      </c>
    </row>
    <row r="6" customFormat="false" ht="15" hidden="false" customHeight="false" outlineLevel="0" collapsed="false">
      <c r="A6" s="69" t="s">
        <v>105</v>
      </c>
      <c r="B6" s="71" t="n">
        <v>20</v>
      </c>
      <c r="C6" s="13" t="s">
        <v>103</v>
      </c>
      <c r="D6" s="13" t="s">
        <v>106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">
        <v>107</v>
      </c>
      <c r="B7" s="71" t="n">
        <v>1.5</v>
      </c>
      <c r="C7" s="13" t="s">
        <v>108</v>
      </c>
      <c r="D7" s="13" t="s">
        <v>109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">
        <v>110</v>
      </c>
      <c r="B8" s="71" t="n">
        <v>1.5</v>
      </c>
      <c r="C8" s="13" t="s">
        <v>108</v>
      </c>
      <c r="D8" s="13" t="s">
        <v>109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">
        <v>111</v>
      </c>
      <c r="B9" s="71" t="n">
        <v>9</v>
      </c>
      <c r="C9" s="13" t="s">
        <v>108</v>
      </c>
      <c r="D9" s="13" t="s">
        <v>109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">
        <v>112</v>
      </c>
      <c r="B10" s="73" t="n">
        <v>3</v>
      </c>
      <c r="C10" s="9" t="s">
        <v>113</v>
      </c>
      <c r="D10" s="9" t="s">
        <v>114</v>
      </c>
      <c r="E10" s="54" t="n">
        <f aca="false">B10/3</f>
        <v>1</v>
      </c>
    </row>
    <row r="11" customFormat="false" ht="15" hidden="false" customHeight="false" outlineLevel="0" collapsed="false">
      <c r="A11" s="61" t="s">
        <v>115</v>
      </c>
      <c r="B11" s="74" t="n">
        <v>3</v>
      </c>
      <c r="C11" s="62" t="s">
        <v>113</v>
      </c>
      <c r="D11" s="62" t="s">
        <v>116</v>
      </c>
      <c r="E11" s="58" t="n">
        <f aca="false">B11/3</f>
        <v>1</v>
      </c>
    </row>
    <row r="12" customFormat="false" ht="15" hidden="false" customHeight="false" outlineLevel="0" collapsed="false">
      <c r="A12" s="11" t="s">
        <v>117</v>
      </c>
      <c r="B12" s="64" t="n">
        <v>10</v>
      </c>
      <c r="C12" s="13" t="s">
        <v>34</v>
      </c>
      <c r="D12" s="13" t="s">
        <v>118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119</v>
      </c>
      <c r="B13" s="64" t="n">
        <v>100</v>
      </c>
      <c r="C13" s="13" t="s">
        <v>34</v>
      </c>
      <c r="D13" s="13" t="s">
        <v>120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121</v>
      </c>
      <c r="B14" s="64" t="n">
        <v>10</v>
      </c>
      <c r="C14" s="13" t="s">
        <v>34</v>
      </c>
      <c r="D14" s="13" t="s">
        <v>122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4.71"/>
    <col collapsed="false" customWidth="true" hidden="false" outlineLevel="0" max="6" min="6" style="34" width="17.43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31" t="s">
        <v>123</v>
      </c>
      <c r="B2" s="33" t="n">
        <v>4000</v>
      </c>
      <c r="C2" s="33" t="s">
        <v>34</v>
      </c>
      <c r="D2" s="33" t="s">
        <v>124</v>
      </c>
      <c r="E2" s="54" t="n">
        <f aca="false">B2/3</f>
        <v>1333.33333333333</v>
      </c>
    </row>
    <row r="3" customFormat="false" ht="15" hidden="false" customHeight="false" outlineLevel="0" collapsed="false">
      <c r="A3" s="69" t="s">
        <v>125</v>
      </c>
      <c r="B3" s="34" t="n">
        <v>4000</v>
      </c>
      <c r="C3" s="34" t="s">
        <v>34</v>
      </c>
      <c r="D3" s="34" t="s">
        <v>124</v>
      </c>
      <c r="E3" s="56" t="n">
        <f aca="false">B3/3</f>
        <v>1333.33333333333</v>
      </c>
    </row>
    <row r="4" customFormat="false" ht="15" hidden="false" customHeight="false" outlineLevel="0" collapsed="false">
      <c r="A4" s="69" t="s">
        <v>126</v>
      </c>
      <c r="B4" s="34" t="n">
        <v>4000</v>
      </c>
      <c r="C4" s="34" t="s">
        <v>34</v>
      </c>
      <c r="D4" s="34" t="s">
        <v>124</v>
      </c>
      <c r="E4" s="56" t="n">
        <f aca="false">B4/3</f>
        <v>1333.33333333333</v>
      </c>
    </row>
    <row r="5" customFormat="false" ht="15" hidden="false" customHeight="false" outlineLevel="0" collapsed="false">
      <c r="A5" s="69" t="s">
        <v>127</v>
      </c>
      <c r="B5" s="34" t="n">
        <v>3</v>
      </c>
      <c r="C5" s="34" t="s">
        <v>128</v>
      </c>
      <c r="D5" s="34" t="s">
        <v>129</v>
      </c>
      <c r="E5" s="56" t="n">
        <f aca="false">B5/3</f>
        <v>1</v>
      </c>
    </row>
    <row r="6" customFormat="false" ht="15" hidden="false" customHeight="false" outlineLevel="0" collapsed="false">
      <c r="A6" s="69" t="s">
        <v>130</v>
      </c>
      <c r="B6" s="34" t="n">
        <v>3</v>
      </c>
      <c r="C6" s="34" t="s">
        <v>128</v>
      </c>
      <c r="D6" s="34" t="s">
        <v>129</v>
      </c>
      <c r="E6" s="56" t="n">
        <f aca="false">B6/3</f>
        <v>1</v>
      </c>
    </row>
    <row r="7" customFormat="false" ht="15" hidden="false" customHeight="false" outlineLevel="0" collapsed="false">
      <c r="A7" s="69" t="s">
        <v>131</v>
      </c>
      <c r="B7" s="34" t="n">
        <v>3</v>
      </c>
      <c r="C7" s="34" t="s">
        <v>128</v>
      </c>
      <c r="D7" s="34" t="s">
        <v>129</v>
      </c>
      <c r="E7" s="56" t="n">
        <f aca="false">B7/3</f>
        <v>1</v>
      </c>
    </row>
    <row r="8" customFormat="false" ht="15" hidden="false" customHeight="false" outlineLevel="0" collapsed="false">
      <c r="A8" s="69" t="s">
        <v>132</v>
      </c>
      <c r="B8" s="34" t="n">
        <v>0.0005</v>
      </c>
      <c r="C8" s="34" t="s">
        <v>133</v>
      </c>
      <c r="D8" s="34" t="s">
        <v>134</v>
      </c>
      <c r="E8" s="56" t="n">
        <f aca="false">B8/3</f>
        <v>0.000166666666666667</v>
      </c>
    </row>
    <row r="9" customFormat="false" ht="15" hidden="false" customHeight="false" outlineLevel="0" collapsed="false">
      <c r="A9" s="69" t="s">
        <v>135</v>
      </c>
      <c r="B9" s="34" t="n">
        <v>0.0005</v>
      </c>
      <c r="C9" s="34" t="s">
        <v>133</v>
      </c>
      <c r="D9" s="34" t="s">
        <v>134</v>
      </c>
      <c r="E9" s="56" t="n">
        <f aca="false">B9/3</f>
        <v>0.000166666666666667</v>
      </c>
    </row>
    <row r="10" customFormat="false" ht="15" hidden="false" customHeight="false" outlineLevel="0" collapsed="false">
      <c r="A10" s="69" t="s">
        <v>136</v>
      </c>
      <c r="B10" s="34" t="n">
        <v>0.0005</v>
      </c>
      <c r="C10" s="34" t="s">
        <v>133</v>
      </c>
      <c r="D10" s="34" t="s">
        <v>134</v>
      </c>
      <c r="E10" s="56" t="n">
        <f aca="false">B10/3</f>
        <v>0.000166666666666667</v>
      </c>
    </row>
    <row r="11" customFormat="false" ht="15" hidden="false" customHeight="false" outlineLevel="0" collapsed="false">
      <c r="A11" s="69" t="s">
        <v>137</v>
      </c>
      <c r="B11" s="34" t="n">
        <f aca="false">truthStateParams!$B$5</f>
        <v>20</v>
      </c>
      <c r="C11" s="34" t="s">
        <v>108</v>
      </c>
      <c r="D11" s="13" t="s">
        <v>138</v>
      </c>
      <c r="E11" s="56" t="n">
        <f aca="false">RADIANS(B11)/3600/3</f>
        <v>3.23209120739691E-005</v>
      </c>
    </row>
    <row r="12" customFormat="false" ht="15" hidden="false" customHeight="false" outlineLevel="0" collapsed="false">
      <c r="A12" s="11" t="s">
        <v>139</v>
      </c>
      <c r="B12" s="34" t="n">
        <f aca="false">truthStateParams!$B$5</f>
        <v>20</v>
      </c>
      <c r="C12" s="34" t="s">
        <v>108</v>
      </c>
      <c r="D12" s="13" t="s">
        <v>138</v>
      </c>
      <c r="E12" s="56" t="n">
        <f aca="false">RADIANS(B12)/3600/3</f>
        <v>3.23209120739691E-005</v>
      </c>
    </row>
    <row r="13" customFormat="false" ht="15" hidden="false" customHeight="false" outlineLevel="0" collapsed="false">
      <c r="A13" s="11" t="s">
        <v>140</v>
      </c>
      <c r="B13" s="34" t="n">
        <f aca="false">truthStateParams!$B$5</f>
        <v>20</v>
      </c>
      <c r="C13" s="34" t="s">
        <v>108</v>
      </c>
      <c r="D13" s="13" t="s">
        <v>138</v>
      </c>
      <c r="E13" s="56" t="n">
        <f aca="false">RADIANS(B13)/3600/3</f>
        <v>3.23209120739691E-005</v>
      </c>
    </row>
    <row r="14" customFormat="false" ht="15" hidden="false" customHeight="false" outlineLevel="0" collapsed="false">
      <c r="A14" s="11" t="s">
        <v>141</v>
      </c>
      <c r="B14" s="34" t="n">
        <f aca="false">truthStateParams!$B$6</f>
        <v>20</v>
      </c>
      <c r="C14" s="34" t="s">
        <v>108</v>
      </c>
      <c r="D14" s="13" t="s">
        <v>142</v>
      </c>
      <c r="E14" s="56" t="n">
        <f aca="false">RADIANS(B14)/3600/3</f>
        <v>3.23209120739691E-005</v>
      </c>
    </row>
    <row r="15" customFormat="false" ht="15" hidden="false" customHeight="false" outlineLevel="0" collapsed="false">
      <c r="A15" s="11" t="s">
        <v>143</v>
      </c>
      <c r="B15" s="34" t="n">
        <f aca="false">truthStateParams!$B$6</f>
        <v>20</v>
      </c>
      <c r="C15" s="34" t="s">
        <v>108</v>
      </c>
      <c r="D15" s="13" t="s">
        <v>142</v>
      </c>
      <c r="E15" s="56" t="n">
        <f aca="false">RADIANS(B15)/3600/3</f>
        <v>3.23209120739691E-005</v>
      </c>
    </row>
    <row r="16" customFormat="false" ht="15" hidden="false" customHeight="false" outlineLevel="0" collapsed="false">
      <c r="A16" s="13" t="s">
        <v>144</v>
      </c>
      <c r="B16" s="34" t="n">
        <f aca="false">truthStateParams!$B$6</f>
        <v>20</v>
      </c>
      <c r="C16" s="34" t="s">
        <v>108</v>
      </c>
      <c r="D16" s="13" t="s">
        <v>142</v>
      </c>
      <c r="E16" s="56" t="n">
        <f aca="false">RADIANS(B16)/3600/3</f>
        <v>3.23209120739691E-005</v>
      </c>
    </row>
    <row r="17" customFormat="false" ht="15" hidden="false" customHeight="false" outlineLevel="0" collapsed="false">
      <c r="A17" s="69" t="s">
        <v>145</v>
      </c>
      <c r="B17" s="34" t="n">
        <f aca="false">truthStateParams!$B$3</f>
        <v>5</v>
      </c>
      <c r="C17" s="70" t="s">
        <v>69</v>
      </c>
      <c r="D17" s="34" t="s">
        <v>146</v>
      </c>
      <c r="E17" s="56" t="n">
        <f aca="false">RADIANS(B17)/hr2sec/3</f>
        <v>8.08022801849227E-006</v>
      </c>
    </row>
    <row r="18" customFormat="false" ht="15" hidden="false" customHeight="false" outlineLevel="0" collapsed="false">
      <c r="A18" s="69" t="s">
        <v>147</v>
      </c>
      <c r="B18" s="34" t="n">
        <f aca="false">truthStateParams!$B$3</f>
        <v>5</v>
      </c>
      <c r="C18" s="70" t="s">
        <v>69</v>
      </c>
      <c r="D18" s="34" t="s">
        <v>146</v>
      </c>
      <c r="E18" s="56" t="n">
        <f aca="false">RADIANS(B18)/hr2sec/3</f>
        <v>8.08022801849227E-006</v>
      </c>
    </row>
    <row r="19" customFormat="false" ht="15" hidden="false" customHeight="false" outlineLevel="0" collapsed="false">
      <c r="A19" s="36" t="s">
        <v>148</v>
      </c>
      <c r="B19" s="38" t="n">
        <f aca="false">truthStateParams!$B$3</f>
        <v>5</v>
      </c>
      <c r="C19" s="76" t="s">
        <v>69</v>
      </c>
      <c r="D19" s="38" t="s">
        <v>146</v>
      </c>
      <c r="E19" s="5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77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75" width="14.43"/>
    <col collapsed="false" customWidth="true" hidden="false" outlineLevel="0" max="6" min="6" style="34" width="25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tr">
        <f aca="false">truthStateParams!A2</f>
        <v>Q_grav</v>
      </c>
      <c r="B2" s="70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56" t="n">
        <f aca="false">B2/3</f>
        <v>1.6E-007</v>
      </c>
      <c r="F2" s="75"/>
    </row>
    <row r="3" customFormat="false" ht="15" hidden="false" customHeight="false" outlineLevel="0" collapsed="false">
      <c r="A3" s="69" t="str">
        <f aca="false">truthStateParams!A3</f>
        <v>sig_gyro_ss</v>
      </c>
      <c r="B3" s="71" t="n">
        <f aca="false">truthStateParams!B3</f>
        <v>5</v>
      </c>
      <c r="C3" s="70" t="str">
        <f aca="false">truthStateParams!C3</f>
        <v>deg/hr</v>
      </c>
      <c r="D3" s="34" t="str">
        <f aca="false">truthStateParams!D3</f>
        <v>3-sigma steady-state gyro bias</v>
      </c>
      <c r="E3" s="56" t="n">
        <f aca="false">RADIANS(B3)/hr2sec/3</f>
        <v>8.08022801849227E-006</v>
      </c>
      <c r="F3" s="75"/>
    </row>
    <row r="4" customFormat="false" ht="15" hidden="false" customHeight="false" outlineLevel="0" collapsed="false">
      <c r="A4" s="36" t="str">
        <f aca="false">truthStateParams!A4</f>
        <v>arw</v>
      </c>
      <c r="B4" s="72" t="n">
        <f aca="false">truthStateParams!B4</f>
        <v>0.05</v>
      </c>
      <c r="C4" s="38" t="str">
        <f aca="false">truthStateParams!C4</f>
        <v>deg/sqrt(hr)</v>
      </c>
      <c r="D4" s="38" t="str">
        <f aca="false">truthStateParams!D4</f>
        <v>3-sigma angular random walk</v>
      </c>
      <c r="E4" s="58" t="n">
        <f aca="false">RADIANS(B4)/SQRT(hr2sec)/3</f>
        <v>4.84813681109536E-006</v>
      </c>
      <c r="F4" s="75"/>
    </row>
    <row r="5" customFormat="false" ht="15" hidden="false" customHeight="false" outlineLevel="0" collapsed="false">
      <c r="A5" s="69" t="str">
        <f aca="false">truthStateParams!A5</f>
        <v>sig_st_ss</v>
      </c>
      <c r="B5" s="71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6" t="n">
        <f aca="false">RADIANS(B5)/3600/3</f>
        <v>3.23209120739691E-005</v>
      </c>
      <c r="F5" s="75"/>
    </row>
    <row r="6" customFormat="false" ht="15" hidden="false" customHeight="false" outlineLevel="0" collapsed="false">
      <c r="A6" s="69" t="str">
        <f aca="false">truthStateParams!A6</f>
        <v>sig_c_ss</v>
      </c>
      <c r="B6" s="71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1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1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1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3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4" t="n">
        <f aca="false">B10/3</f>
        <v>1</v>
      </c>
    </row>
    <row r="11" customFormat="false" ht="15" hidden="false" customHeight="false" outlineLevel="0" collapsed="false">
      <c r="A11" s="61" t="str">
        <f aca="false">truthStateParams!A11</f>
        <v>sig_cv</v>
      </c>
      <c r="B11" s="74" t="n">
        <f aca="false">truthStateParams!B11</f>
        <v>3</v>
      </c>
      <c r="C11" s="62" t="str">
        <f aca="false">truthStateParams!C11</f>
        <v>pixels</v>
      </c>
      <c r="D11" s="62" t="str">
        <f aca="false">truthStateParams!D11</f>
        <v>3-sigma v component of pixel noise</v>
      </c>
      <c r="E11" s="58" t="n">
        <f aca="false">B11/3</f>
        <v>1</v>
      </c>
    </row>
    <row r="12" customFormat="false" ht="15" hidden="false" customHeight="false" outlineLevel="0" collapsed="false">
      <c r="A12" s="61" t="str">
        <f aca="false">truthStateParams!A12</f>
        <v>sig_idpos</v>
      </c>
      <c r="B12" s="74" t="n">
        <f aca="false">truthStateParams!B12</f>
        <v>10</v>
      </c>
      <c r="C12" s="62" t="str">
        <f aca="false">truthStateParams!C12</f>
        <v>m</v>
      </c>
      <c r="D12" s="62" t="str">
        <f aca="false">truthStateParams!D12</f>
        <v>3-sigma change in inertial position measurement uncertainty</v>
      </c>
      <c r="E12" s="58" t="n">
        <f aca="false">B12/3</f>
        <v>3.33333333333333</v>
      </c>
    </row>
    <row r="13" customFormat="false" ht="15" hidden="false" customHeight="false" outlineLevel="0" collapsed="false">
      <c r="A13" s="61" t="str">
        <f aca="false">truthStateParams!A13</f>
        <v>sig_loss</v>
      </c>
      <c r="B13" s="74" t="n">
        <f aca="false">truthStateParams!B13</f>
        <v>100</v>
      </c>
      <c r="C13" s="62" t="str">
        <f aca="false">truthStateParams!C13</f>
        <v>m</v>
      </c>
      <c r="D13" s="62" t="str">
        <f aca="false">truthStateParams!D13</f>
        <v>3-sigma LOSS feature location uncertainty</v>
      </c>
      <c r="E13" s="58" t="n">
        <f aca="false">B13/3</f>
        <v>33.3333333333333</v>
      </c>
    </row>
    <row r="14" customFormat="false" ht="15" hidden="false" customHeight="false" outlineLevel="0" collapsed="false">
      <c r="A14" s="61" t="str">
        <f aca="false">truthStateParams!A14</f>
        <v>sig_mdpos</v>
      </c>
      <c r="B14" s="74" t="n">
        <f aca="false">truthStateParams!B14</f>
        <v>10</v>
      </c>
      <c r="C14" s="62" t="str">
        <f aca="false">truthStateParams!C14</f>
        <v>m</v>
      </c>
      <c r="D14" s="62" t="str">
        <f aca="false">truthStateParams!D14</f>
        <v>3-sigma change in lunar-referenced position measurement uncertainty</v>
      </c>
      <c r="E14" s="5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3.85"/>
    <col collapsed="false" customWidth="true" hidden="false" outlineLevel="0" max="6" min="6" style="34" width="14.57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30" t="s">
        <v>4</v>
      </c>
    </row>
    <row r="2" customFormat="false" ht="15" hidden="false" customHeight="true" outlineLevel="0" collapsed="false">
      <c r="A2" s="69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79" t="n">
        <f aca="false">B2/3</f>
        <v>1333.33333333333</v>
      </c>
      <c r="F2" s="75"/>
    </row>
    <row r="3" customFormat="false" ht="15" hidden="false" customHeight="false" outlineLevel="0" collapsed="false">
      <c r="A3" s="69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79" t="n">
        <f aca="false">B3/3</f>
        <v>1333.33333333333</v>
      </c>
      <c r="F3" s="75"/>
    </row>
    <row r="4" customFormat="false" ht="15" hidden="false" customHeight="false" outlineLevel="0" collapsed="false">
      <c r="A4" s="69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79" t="n">
        <f aca="false">B4/3</f>
        <v>1333.33333333333</v>
      </c>
      <c r="F4" s="75"/>
    </row>
    <row r="5" customFormat="false" ht="15" hidden="false" customHeight="false" outlineLevel="0" collapsed="false">
      <c r="A5" s="69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79" t="n">
        <f aca="false">B5/3</f>
        <v>1</v>
      </c>
      <c r="F5" s="75"/>
    </row>
    <row r="6" customFormat="false" ht="15" hidden="false" customHeight="false" outlineLevel="0" collapsed="false">
      <c r="A6" s="69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79" t="n">
        <f aca="false">B6/3</f>
        <v>1</v>
      </c>
    </row>
    <row r="7" customFormat="false" ht="15" hidden="false" customHeight="false" outlineLevel="0" collapsed="false">
      <c r="A7" s="69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79" t="n">
        <f aca="false">B7/3</f>
        <v>1</v>
      </c>
    </row>
    <row r="8" customFormat="false" ht="15" hidden="false" customHeight="false" outlineLevel="0" collapsed="false">
      <c r="A8" s="69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79" t="n">
        <f aca="false">B8/3</f>
        <v>0.000166666666666667</v>
      </c>
    </row>
    <row r="9" customFormat="false" ht="15" hidden="false" customHeight="false" outlineLevel="0" collapsed="false">
      <c r="A9" s="69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79" t="n">
        <f aca="false">B9/3</f>
        <v>0.000166666666666667</v>
      </c>
    </row>
    <row r="10" customFormat="false" ht="15" hidden="false" customHeight="false" outlineLevel="0" collapsed="false">
      <c r="A10" s="69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79" t="n">
        <f aca="false">B10/3</f>
        <v>0.000166666666666667</v>
      </c>
    </row>
    <row r="11" customFormat="false" ht="15" hidden="false" customHeight="false" outlineLevel="0" collapsed="false">
      <c r="A11" s="69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79" t="n">
        <f aca="false">RADIANS(B11)/3600/3</f>
        <v>3.23209120739691E-005</v>
      </c>
    </row>
    <row r="12" customFormat="false" ht="15" hidden="false" customHeight="false" outlineLevel="0" collapsed="false">
      <c r="A12" s="69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79" t="n">
        <f aca="false">RADIANS(B12)/3600/3</f>
        <v>3.23209120739691E-005</v>
      </c>
    </row>
    <row r="13" customFormat="false" ht="15" hidden="false" customHeight="false" outlineLevel="0" collapsed="false">
      <c r="A13" s="69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79" t="n">
        <f aca="false">RADIANS(B13)/3600/3</f>
        <v>3.23209120739691E-005</v>
      </c>
    </row>
    <row r="14" customFormat="false" ht="15" hidden="false" customHeight="false" outlineLevel="0" collapsed="false">
      <c r="A14" s="69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79" t="n">
        <f aca="false">RADIANS(B14)/3600/3</f>
        <v>3.23209120739691E-005</v>
      </c>
    </row>
    <row r="15" customFormat="false" ht="15" hidden="false" customHeight="false" outlineLevel="0" collapsed="false">
      <c r="A15" s="69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79" t="n">
        <f aca="false">RADIANS(B15)/3600/3</f>
        <v>3.23209120739691E-005</v>
      </c>
    </row>
    <row r="16" customFormat="false" ht="15" hidden="false" customHeight="false" outlineLevel="0" collapsed="false">
      <c r="A16" s="69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79" t="n">
        <f aca="false">RADIANS(B16)/3600/3</f>
        <v>3.23209120739691E-005</v>
      </c>
    </row>
    <row r="17" customFormat="false" ht="15" hidden="false" customHeight="false" outlineLevel="0" collapsed="false">
      <c r="A17" s="69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79" t="n">
        <f aca="false">RADIANS(B17)/hr2sec/3</f>
        <v>8.08022801849227E-006</v>
      </c>
    </row>
    <row r="18" customFormat="false" ht="15" hidden="false" customHeight="false" outlineLevel="0" collapsed="false">
      <c r="A18" s="69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79" t="n">
        <f aca="false">RADIANS(B18)/hr2sec/3</f>
        <v>8.08022801849227E-006</v>
      </c>
    </row>
    <row r="19" customFormat="false" ht="15" hidden="false" customHeight="false" outlineLevel="0" collapsed="false">
      <c r="A19" s="36" t="str">
        <f aca="false">truthStateInitialUncertainty!A19</f>
        <v>sig_gyroz</v>
      </c>
      <c r="B19" s="38" t="n">
        <f aca="false">truthStateInitialUncertainty!B19</f>
        <v>5</v>
      </c>
      <c r="C19" s="38" t="str">
        <f aca="false">truthStateInitialUncertainty!C19</f>
        <v>deg/hr</v>
      </c>
      <c r="D19" s="38" t="str">
        <f aca="false">truthStateInitialUncertainty!D19</f>
        <v>3-sigma initial gyro bias uncertainty</v>
      </c>
      <c r="E19" s="8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149</v>
      </c>
      <c r="B2" s="34" t="n">
        <v>1</v>
      </c>
      <c r="C2" s="34" t="s">
        <v>34</v>
      </c>
      <c r="D2" s="34"/>
      <c r="E2" s="79" t="n">
        <f aca="false">B2</f>
        <v>1</v>
      </c>
    </row>
    <row r="3" customFormat="false" ht="15" hidden="false" customHeight="false" outlineLevel="0" collapsed="false">
      <c r="A3" s="69" t="s">
        <v>150</v>
      </c>
      <c r="B3" s="34" t="n">
        <v>2</v>
      </c>
      <c r="C3" s="34" t="s">
        <v>34</v>
      </c>
      <c r="D3" s="34"/>
      <c r="E3" s="79" t="n">
        <f aca="false">B3</f>
        <v>2</v>
      </c>
    </row>
    <row r="4" customFormat="false" ht="15" hidden="false" customHeight="false" outlineLevel="0" collapsed="false">
      <c r="A4" s="69" t="s">
        <v>151</v>
      </c>
      <c r="B4" s="34" t="n">
        <v>3</v>
      </c>
      <c r="C4" s="34" t="s">
        <v>34</v>
      </c>
      <c r="D4" s="34"/>
      <c r="E4" s="79" t="n">
        <f aca="false">B4</f>
        <v>3</v>
      </c>
    </row>
    <row r="5" customFormat="false" ht="15" hidden="false" customHeight="false" outlineLevel="0" collapsed="false">
      <c r="A5" s="69" t="s">
        <v>152</v>
      </c>
      <c r="B5" s="34" t="n">
        <v>0.1</v>
      </c>
      <c r="C5" s="34" t="str">
        <f aca="false">truthStateInitialUncertainty!C5</f>
        <v>m/sec</v>
      </c>
      <c r="D5" s="34"/>
      <c r="E5" s="79" t="n">
        <f aca="false">B5</f>
        <v>0.1</v>
      </c>
    </row>
    <row r="6" customFormat="false" ht="15" hidden="false" customHeight="false" outlineLevel="0" collapsed="false">
      <c r="A6" s="69" t="s">
        <v>153</v>
      </c>
      <c r="B6" s="34" t="n">
        <v>0.2</v>
      </c>
      <c r="C6" s="34" t="str">
        <f aca="false">truthStateInitialUncertainty!C6</f>
        <v>m/sec</v>
      </c>
      <c r="D6" s="34"/>
      <c r="E6" s="79" t="n">
        <f aca="false">B6</f>
        <v>0.2</v>
      </c>
    </row>
    <row r="7" customFormat="false" ht="15" hidden="false" customHeight="false" outlineLevel="0" collapsed="false">
      <c r="A7" s="69" t="s">
        <v>154</v>
      </c>
      <c r="B7" s="34" t="n">
        <v>0.3</v>
      </c>
      <c r="C7" s="34" t="str">
        <f aca="false">truthStateInitialUncertainty!C7</f>
        <v>m/sec</v>
      </c>
      <c r="D7" s="34"/>
      <c r="E7" s="79" t="n">
        <f aca="false">B7</f>
        <v>0.3</v>
      </c>
    </row>
    <row r="8" customFormat="false" ht="15" hidden="false" customHeight="false" outlineLevel="0" collapsed="false">
      <c r="A8" s="69" t="s">
        <v>155</v>
      </c>
      <c r="B8" s="34" t="n">
        <v>0.11</v>
      </c>
      <c r="C8" s="34" t="s">
        <v>156</v>
      </c>
      <c r="D8" s="34"/>
      <c r="E8" s="79" t="n">
        <f aca="false">RADIANS(B8)</f>
        <v>0.00191986217719376</v>
      </c>
    </row>
    <row r="9" customFormat="false" ht="15" hidden="false" customHeight="false" outlineLevel="0" collapsed="false">
      <c r="A9" s="69" t="s">
        <v>157</v>
      </c>
      <c r="B9" s="34" t="n">
        <v>0.22</v>
      </c>
      <c r="C9" s="34" t="s">
        <v>58</v>
      </c>
      <c r="D9" s="34"/>
      <c r="E9" s="79" t="n">
        <f aca="false">RADIANS(B9)</f>
        <v>0.00383972435438752</v>
      </c>
    </row>
    <row r="10" customFormat="false" ht="15" hidden="false" customHeight="false" outlineLevel="0" collapsed="false">
      <c r="A10" s="69" t="s">
        <v>158</v>
      </c>
      <c r="B10" s="34" t="n">
        <v>0.33</v>
      </c>
      <c r="C10" s="34" t="s">
        <v>58</v>
      </c>
      <c r="D10" s="34"/>
      <c r="E10" s="79" t="n">
        <f aca="false">RADIANS(B10)</f>
        <v>0.00575958653158129</v>
      </c>
    </row>
    <row r="11" customFormat="false" ht="15" hidden="false" customHeight="false" outlineLevel="0" collapsed="false">
      <c r="A11" s="69" t="s">
        <v>159</v>
      </c>
      <c r="B11" s="34" t="n">
        <v>0.001</v>
      </c>
      <c r="C11" s="34" t="s">
        <v>35</v>
      </c>
      <c r="D11" s="34"/>
      <c r="E11" s="79" t="n">
        <f aca="false">g2mps2*B11</f>
        <v>0.00981</v>
      </c>
    </row>
    <row r="12" customFormat="false" ht="15" hidden="false" customHeight="false" outlineLevel="0" collapsed="false">
      <c r="A12" s="69" t="s">
        <v>160</v>
      </c>
      <c r="B12" s="34" t="n">
        <v>0.002</v>
      </c>
      <c r="C12" s="34" t="s">
        <v>35</v>
      </c>
      <c r="D12" s="34"/>
      <c r="E12" s="79" t="n">
        <f aca="false">g2mps2*B12</f>
        <v>0.01962</v>
      </c>
    </row>
    <row r="13" customFormat="false" ht="15" hidden="false" customHeight="false" outlineLevel="0" collapsed="false">
      <c r="A13" s="69" t="s">
        <v>161</v>
      </c>
      <c r="B13" s="34" t="n">
        <v>0.003</v>
      </c>
      <c r="C13" s="34" t="s">
        <v>35</v>
      </c>
      <c r="D13" s="34"/>
      <c r="E13" s="79" t="n">
        <f aca="false">g2mps2*B13</f>
        <v>0.02943</v>
      </c>
    </row>
    <row r="14" customFormat="false" ht="15" hidden="false" customHeight="false" outlineLevel="0" collapsed="false">
      <c r="A14" s="69" t="s">
        <v>162</v>
      </c>
      <c r="B14" s="34" t="n">
        <v>1.1</v>
      </c>
      <c r="C14" s="34" t="s">
        <v>69</v>
      </c>
      <c r="D14" s="34"/>
      <c r="E14" s="79" t="n">
        <f aca="false">RADIANS(B14)/hr2sec</f>
        <v>5.3329504922049E-006</v>
      </c>
    </row>
    <row r="15" customFormat="false" ht="15" hidden="false" customHeight="false" outlineLevel="0" collapsed="false">
      <c r="A15" s="69" t="s">
        <v>163</v>
      </c>
      <c r="B15" s="34" t="n">
        <v>1.2</v>
      </c>
      <c r="C15" s="34" t="s">
        <v>69</v>
      </c>
      <c r="D15" s="34"/>
      <c r="E15" s="79" t="n">
        <f aca="false">RADIANS(B15)/hr2sec</f>
        <v>5.81776417331443E-006</v>
      </c>
    </row>
    <row r="16" customFormat="false" ht="15" hidden="false" customHeight="false" outlineLevel="0" collapsed="false">
      <c r="A16" s="69" t="s">
        <v>164</v>
      </c>
      <c r="B16" s="34" t="n">
        <v>1.3</v>
      </c>
      <c r="C16" s="34" t="s">
        <v>69</v>
      </c>
      <c r="D16" s="34"/>
      <c r="E16" s="79" t="n">
        <f aca="false">RADIANS(B16)/hr2sec</f>
        <v>6.30257785442397E-006</v>
      </c>
    </row>
    <row r="17" customFormat="false" ht="15" hidden="false" customHeight="false" outlineLevel="0" collapsed="false">
      <c r="A17" s="69" t="s">
        <v>165</v>
      </c>
      <c r="B17" s="34" t="n">
        <v>0.01</v>
      </c>
      <c r="C17" s="34" t="s">
        <v>34</v>
      </c>
      <c r="D17" s="34"/>
      <c r="E17" s="79" t="n">
        <f aca="false">B17</f>
        <v>0.01</v>
      </c>
    </row>
    <row r="18" customFormat="false" ht="15" hidden="false" customHeight="false" outlineLevel="0" collapsed="false">
      <c r="A18" s="69" t="s">
        <v>166</v>
      </c>
      <c r="B18" s="34" t="n">
        <v>0.02</v>
      </c>
      <c r="C18" s="34" t="s">
        <v>34</v>
      </c>
      <c r="D18" s="34"/>
      <c r="E18" s="79" t="n">
        <f aca="false">B18</f>
        <v>0.02</v>
      </c>
    </row>
    <row r="19" customFormat="false" ht="15" hidden="false" customHeight="false" outlineLevel="0" collapsed="false">
      <c r="A19" s="36" t="s">
        <v>167</v>
      </c>
      <c r="B19" s="38" t="n">
        <v>0.03</v>
      </c>
      <c r="C19" s="38" t="s">
        <v>34</v>
      </c>
      <c r="D19" s="38"/>
      <c r="E19" s="80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2021-11-08T14:23:27Z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