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F\Course work\Integrated Circuit Technology\Project\"/>
    </mc:Choice>
  </mc:AlternateContent>
  <xr:revisionPtr revIDLastSave="0" documentId="13_ncr:1_{967483FD-D9DB-4D31-B0C3-4E8562F24E46}" xr6:coauthVersionLast="47" xr6:coauthVersionMax="47" xr10:uidLastSave="{00000000-0000-0000-0000-000000000000}"/>
  <bookViews>
    <workbookView xWindow="-108" yWindow="-108" windowWidth="23256" windowHeight="12720" xr2:uid="{825D0115-3CB2-4656-8BA2-F9A8A46DF04B}"/>
  </bookViews>
  <sheets>
    <sheet name="Summary" sheetId="5" r:id="rId1"/>
    <sheet name="WL calc" sheetId="3" r:id="rId2"/>
    <sheet name="Process_Flow" sheetId="1" r:id="rId3"/>
    <sheet name="Junction depth calculation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3" l="1"/>
  <c r="F7" i="3"/>
  <c r="G7" i="3" s="1"/>
  <c r="F5" i="3"/>
  <c r="G5" i="3" s="1"/>
  <c r="F6" i="3"/>
  <c r="G6" i="3" s="1"/>
  <c r="F4" i="3"/>
  <c r="G4" i="3" s="1"/>
  <c r="I12" i="2" l="1"/>
  <c r="G6" i="2"/>
  <c r="H6" i="2" s="1"/>
  <c r="I6" i="2" s="1"/>
  <c r="J6" i="2" s="1"/>
  <c r="K6" i="2" s="1"/>
  <c r="E12" i="2" s="1"/>
  <c r="G12" i="2" s="1"/>
  <c r="H12" i="2" s="1"/>
  <c r="K12" i="2" s="1"/>
  <c r="G7" i="2"/>
  <c r="H7" i="2" s="1"/>
  <c r="I7" i="2" s="1"/>
  <c r="J7" i="2" s="1"/>
  <c r="K7" i="2" s="1"/>
  <c r="G8" i="2"/>
  <c r="H8" i="2" s="1"/>
  <c r="I8" i="2" s="1"/>
  <c r="J8" i="2" s="1"/>
  <c r="K8" i="2" s="1"/>
  <c r="G5" i="2"/>
  <c r="H5" i="2" s="1"/>
  <c r="I5" i="2" s="1"/>
  <c r="J5" i="2" s="1"/>
  <c r="K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tc={7D6A25F9-EE14-425A-9B07-8EA0C9FFB186}</author>
    <author>tc={20C8FF0E-49EF-4803-9E25-C0283D6E3AEC}</author>
    <author>tc={023494C4-F068-4BCF-9F55-2802084217EC}</author>
  </authors>
  <commentList>
    <comment ref="D12" authorId="0" shapeId="0" xr:uid="{7D6A25F9-EE14-425A-9B07-8EA0C9FFB18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value has been considered from the solid solubility curves from Jager Fig 4.6</t>
      </text>
    </comment>
    <comment ref="E12" authorId="1" shapeId="0" xr:uid="{20C8FF0E-49EF-4803-9E25-C0283D6E3AEC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calculated from the above table</t>
      </text>
    </comment>
    <comment ref="F12" authorId="2" shapeId="0" xr:uid="{023494C4-F068-4BCF-9F55-2802084217EC}">
      <text>
        <t>[Threaded comment]
Your version of Excel allows you to read this threaded comment; however, any edits to it will get removed if the file is opened in a newer version of Excel. Learn more: https://go.microsoft.com/fwlink/?linkid=870924
Comment:
    Dose time is assumed for 12hrs - 43200sec</t>
      </text>
    </comment>
  </commentList>
</comments>
</file>

<file path=xl/sharedStrings.xml><?xml version="1.0" encoding="utf-8"?>
<sst xmlns="http://schemas.openxmlformats.org/spreadsheetml/2006/main" count="80" uniqueCount="76">
  <si>
    <t>Nb</t>
  </si>
  <si>
    <t>D</t>
  </si>
  <si>
    <t>t</t>
  </si>
  <si>
    <t>Dt</t>
  </si>
  <si>
    <t>xj</t>
  </si>
  <si>
    <t>No</t>
  </si>
  <si>
    <t>Dose</t>
  </si>
  <si>
    <t>erfc-(Nb/No)</t>
  </si>
  <si>
    <t>sqrt(Dt)</t>
  </si>
  <si>
    <t>Nb/No</t>
  </si>
  <si>
    <t>Diffusivity</t>
  </si>
  <si>
    <t>Do</t>
  </si>
  <si>
    <t>Ea</t>
  </si>
  <si>
    <t>k</t>
  </si>
  <si>
    <t>T</t>
  </si>
  <si>
    <t>T in Kelvin</t>
  </si>
  <si>
    <t>kT</t>
  </si>
  <si>
    <t>Ea/kT</t>
  </si>
  <si>
    <t>exp(-Ea/kT)</t>
  </si>
  <si>
    <t>Do*exp(-Ea/kT)</t>
  </si>
  <si>
    <t>Id</t>
  </si>
  <si>
    <t>Vgs</t>
  </si>
  <si>
    <t>Vth</t>
  </si>
  <si>
    <t>Kp</t>
  </si>
  <si>
    <t>Vgs - Vth sqare</t>
  </si>
  <si>
    <t>W/L</t>
  </si>
  <si>
    <t xml:space="preserve">Pick a fresh wafer (or) perform RCA clean  </t>
  </si>
  <si>
    <t>Oxidation</t>
  </si>
  <si>
    <t>NMOS Fabrication</t>
  </si>
  <si>
    <t>Photolithography step - Pattern defined for the source and drain regoins (MASK1)</t>
  </si>
  <si>
    <t>Etch the oxide and Si3N4 (Source and Drain regoins out)</t>
  </si>
  <si>
    <t>Regrow the oxide on top of the whole silicon wafer (thin oxide) - perform wet oxidation</t>
  </si>
  <si>
    <t>Polysilicon layer acts as a barrier for the n-type dopants during the diffusion process</t>
  </si>
  <si>
    <t>Doping n - type using the thermal diffusion</t>
  </si>
  <si>
    <t>Etch the source and drain regions</t>
  </si>
  <si>
    <t>Photolithography step - Pattern for N diffusion into the Source and Drain regions (removes the oxide and polisilicon layer) (MASK 2)</t>
  </si>
  <si>
    <t>Polysilicon layer deposited on the surface</t>
  </si>
  <si>
    <t>Again SiO2 is grown on top of the wafer - CVD</t>
  </si>
  <si>
    <t>Photolithography step to draw the Gate, Source and Metal contact regions (MASK 3)</t>
  </si>
  <si>
    <t>Aluminium metal deposition by CVD</t>
  </si>
  <si>
    <t>Regrow the thick oxide on the surface of the wafer</t>
  </si>
  <si>
    <t>Oxidation step</t>
  </si>
  <si>
    <t>Pattern using the photolithography (MASK 4)</t>
  </si>
  <si>
    <t>Etch metal pattern</t>
  </si>
  <si>
    <t>We have final MOSFET</t>
  </si>
  <si>
    <t>Process Flow - Detail</t>
  </si>
  <si>
    <t>P - type wafer with &lt;100&gt; orientatioin and doped with 10^15 /cm3
RCA Clean: 
RCA 1-: The wafer is dipper in a solution prepared with 5:1:1 of H2O : NH4OH : H2O2 – heat is to a temperature of 75-80° C and thoroughly wash under the DI water. 
RCA 2 -: Heavy metal cleaning can be done by boiling a solution of 6:1:1 of H2O : HCL : H2O2 for 10min followed by washing under the running DI water.</t>
  </si>
  <si>
    <t>Followed by Si3N4 deposition : at a temperature of 700 - 800°C, Si3N4 is deposited</t>
  </si>
  <si>
    <t>Photoresist application : spin coat the wafer with Positive Photoresist, softbake at 80 to 90 °C for 10 - 30 mins, exposure to UV light, then develop and hardbake at 120 to 180°C for 20 to 30 mins</t>
  </si>
  <si>
    <t>Perform the Etch for the with HF for both the Drain and Source regions</t>
  </si>
  <si>
    <t>A thin oxide of 0.5 um is grown on the surface in the presence of the Dry oxygen</t>
  </si>
  <si>
    <t>Si3N4 layer deposition with the help of thermal oxidation</t>
  </si>
  <si>
    <t>Polysilicon deposited by thermal oxidation</t>
  </si>
  <si>
    <t xml:space="preserve">Mask - 2 is defined for the n - type diffusion into the Source and Drain regions </t>
  </si>
  <si>
    <t>SiO2 layer of 0.5um is grown on surface of the silicon wafer with Dry Oxidation</t>
  </si>
  <si>
    <t>SiO2 layer of 1um is grown on surface of the silicon wafer with Wet Oxidation</t>
  </si>
  <si>
    <t>Liquid source diffusion process will help us dope the n-type impurity into the substrate regions defined for the Source and Drain regions - N implantation</t>
  </si>
  <si>
    <t>Depositing the metal on the surface of the wafer (Aluminium)</t>
  </si>
  <si>
    <t>Regrowing the Si02 on the surface of the wafer using the Wet oxidation process</t>
  </si>
  <si>
    <t>Photoresist application : spin coat the wafer with Positive Photoresist, softbake at 80 to 90 °C for 10 - 30 mins, exposure to UV light, then develop and hardbake at 120 to 180°C for 20 to 30 mins - to etch out the metal contacts</t>
  </si>
  <si>
    <t>Done</t>
  </si>
  <si>
    <t>Considered for the Gate lengths</t>
  </si>
  <si>
    <t>Using the graph given in the assignment - the below values have been calculated</t>
  </si>
  <si>
    <r>
      <t>Junction depth achieved in the Dose process (</t>
    </r>
    <r>
      <rPr>
        <b/>
        <sz val="11"/>
        <color theme="1"/>
        <rFont val="Calibri"/>
        <family val="2"/>
        <scheme val="minor"/>
      </rPr>
      <t>Xj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</si>
  <si>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>Xj</t>
    </r>
    <r>
      <rPr>
        <sz val="11"/>
        <color theme="1"/>
        <rFont val="Calibri"/>
        <family val="2"/>
        <scheme val="minor"/>
      </rPr>
      <t xml:space="preserve"> = 2*sqrt(Dt) erfc-(Nb/No)</t>
    </r>
  </si>
  <si>
    <t>Diffusion performed at 1065°C</t>
  </si>
  <si>
    <t>4.9 um</t>
  </si>
  <si>
    <t>L</t>
  </si>
  <si>
    <t>W</t>
  </si>
  <si>
    <t>After the Dose is completed - to grow a oxide layer thickness of 1 um - we need to perform wet oxidation at 900°C for a period of 10hrs</t>
  </si>
  <si>
    <t>U88648766</t>
  </si>
  <si>
    <t>Malyadri Venkata Sampath Naveen</t>
  </si>
  <si>
    <t>Calculations and numericals based from</t>
  </si>
  <si>
    <t xml:space="preserve"> Introduction to Microelectronic Fabrication textbook by Richard C Jager</t>
  </si>
  <si>
    <t>NMOS Fabrication Process Project</t>
  </si>
  <si>
    <t>Integrated Circuit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</si>
</sst>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4" borderId="1" xfId="0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11" fontId="0" fillId="0" borderId="1" xfId="0" applyNumberFormat="1" applyBorder="1"/>
    <xf numFmtId="11" fontId="0" fillId="2" borderId="1" xfId="0" applyNumberFormat="1" applyFill="1" applyBorder="1"/>
    <xf numFmtId="0" fontId="0" fillId="5" borderId="1" xfId="0" applyFill="1" applyBorder="1"/>
    <xf numFmtId="0" fontId="0" fillId="0" borderId="0" xfId="0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lyadri Venkata Sampath Naveen Padmanabhuni" id="{C2E19A24-4C43-41F4-859B-860FE0224F16}" userId="Malyadri Venkata Sampath Naveen Padmanabhuni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2" dT="2021-12-02T20:29:39.32" personId="{C2E19A24-4C43-41F4-859B-860FE0224F16}" id="{7D6A25F9-EE14-425A-9B07-8EA0C9FFB186}">
    <text>This value has been considered from the solid solubility curves from Jager Fig 4.6</text>
  </threadedComment>
  <threadedComment ref="E12" dT="2021-12-02T20:30:03.20" personId="{C2E19A24-4C43-41F4-859B-860FE0224F16}" id="{20C8FF0E-49EF-4803-9E25-C0283D6E3AEC}">
    <text>Value calculated from the above table</text>
  </threadedComment>
  <threadedComment ref="F12" dT="2021-12-02T20:30:40.14" personId="{C2E19A24-4C43-41F4-859B-860FE0224F16}" id="{023494C4-F068-4BCF-9F55-2802084217EC}">
    <text>Dose time is assumed for 12hrs - 43200sec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EB893-8070-440F-BCFF-83F8E3BEE0D3}">
  <dimension ref="E2:G7"/>
  <sheetViews>
    <sheetView showGridLines="0" tabSelected="1" workbookViewId="0"/>
  </sheetViews>
  <sheetFormatPr defaultRowHeight="14.4" x14ac:dyDescent="0.3"/>
  <sheetData>
    <row r="2" spans="5:7" ht="25.8" x14ac:dyDescent="0.5">
      <c r="G2" s="16" t="s">
        <v>74</v>
      </c>
    </row>
    <row r="3" spans="5:7" ht="25.8" x14ac:dyDescent="0.5">
      <c r="G3" s="16" t="s">
        <v>75</v>
      </c>
    </row>
    <row r="4" spans="5:7" ht="25.8" x14ac:dyDescent="0.5">
      <c r="E4" s="16" t="s">
        <v>70</v>
      </c>
    </row>
    <row r="5" spans="5:7" ht="25.8" x14ac:dyDescent="0.5">
      <c r="E5" s="16" t="s">
        <v>71</v>
      </c>
    </row>
    <row r="6" spans="5:7" ht="25.8" x14ac:dyDescent="0.5">
      <c r="E6" s="16" t="s">
        <v>72</v>
      </c>
    </row>
    <row r="7" spans="5:7" ht="25.8" x14ac:dyDescent="0.5">
      <c r="G7" s="16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D9F9E-6D60-453E-814C-08571BF1D3D7}">
  <dimension ref="B2:H10"/>
  <sheetViews>
    <sheetView workbookViewId="0">
      <selection activeCell="F12" sqref="F12"/>
    </sheetView>
  </sheetViews>
  <sheetFormatPr defaultRowHeight="14.4" x14ac:dyDescent="0.3"/>
  <cols>
    <col min="6" max="6" width="13.109375" bestFit="1" customWidth="1"/>
  </cols>
  <sheetData>
    <row r="2" spans="2:8" x14ac:dyDescent="0.3">
      <c r="B2" t="s">
        <v>62</v>
      </c>
    </row>
    <row r="3" spans="2:8" x14ac:dyDescent="0.3">
      <c r="B3" s="3" t="s">
        <v>20</v>
      </c>
      <c r="C3" s="3" t="s">
        <v>21</v>
      </c>
      <c r="D3" s="3" t="s">
        <v>22</v>
      </c>
      <c r="E3" s="3" t="s">
        <v>23</v>
      </c>
      <c r="F3" s="3" t="s">
        <v>24</v>
      </c>
      <c r="G3" s="3" t="s">
        <v>25</v>
      </c>
    </row>
    <row r="4" spans="2:8" x14ac:dyDescent="0.3">
      <c r="B4" s="3">
        <v>0.42</v>
      </c>
      <c r="C4" s="3">
        <v>4</v>
      </c>
      <c r="D4" s="3">
        <v>2.1</v>
      </c>
      <c r="E4" s="3">
        <v>0.08</v>
      </c>
      <c r="F4" s="3">
        <f>(C4-D4)^2</f>
        <v>3.61</v>
      </c>
      <c r="G4" s="3">
        <f>B4/(E4*F4)</f>
        <v>1.4542936288088641</v>
      </c>
    </row>
    <row r="5" spans="2:8" x14ac:dyDescent="0.3">
      <c r="B5" s="3">
        <v>1.18</v>
      </c>
      <c r="C5" s="3">
        <v>5</v>
      </c>
      <c r="D5" s="3">
        <v>2.1</v>
      </c>
      <c r="E5" s="3">
        <v>0.08</v>
      </c>
      <c r="F5" s="3">
        <f t="shared" ref="F5:F6" si="0">(C5-D5)^2</f>
        <v>8.41</v>
      </c>
      <c r="G5" s="3">
        <f t="shared" ref="G5:G6" si="1">B5/(E5*F5)</f>
        <v>1.7538644470868012</v>
      </c>
    </row>
    <row r="6" spans="2:8" x14ac:dyDescent="0.3">
      <c r="B6" s="3">
        <v>1.42</v>
      </c>
      <c r="C6" s="3">
        <v>6</v>
      </c>
      <c r="D6" s="3">
        <v>2.1</v>
      </c>
      <c r="E6" s="3">
        <v>0.08</v>
      </c>
      <c r="F6" s="3">
        <f t="shared" si="0"/>
        <v>15.209999999999999</v>
      </c>
      <c r="G6" s="3">
        <f t="shared" si="1"/>
        <v>1.1669953977646286</v>
      </c>
    </row>
    <row r="7" spans="2:8" x14ac:dyDescent="0.3">
      <c r="B7" s="4">
        <v>1.62</v>
      </c>
      <c r="C7" s="4">
        <v>10</v>
      </c>
      <c r="D7" s="4">
        <v>2.1</v>
      </c>
      <c r="E7" s="4">
        <v>0.08</v>
      </c>
      <c r="F7" s="4">
        <f t="shared" ref="F7" si="2">(C7-D7)^2</f>
        <v>62.410000000000004</v>
      </c>
      <c r="G7" s="4">
        <f t="shared" ref="G7" si="3">B7/(E7*F7)</f>
        <v>0.32446723281525391</v>
      </c>
      <c r="H7" t="s">
        <v>61</v>
      </c>
    </row>
    <row r="9" spans="2:8" x14ac:dyDescent="0.3">
      <c r="F9">
        <f>G9*G7</f>
        <v>25.957378625220315</v>
      </c>
      <c r="G9">
        <v>80</v>
      </c>
    </row>
    <row r="10" spans="2:8" x14ac:dyDescent="0.3">
      <c r="F10" s="15" t="s">
        <v>68</v>
      </c>
      <c r="G10" s="15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30A3-8E7B-4E0C-A5D2-F49DF4262869}">
  <dimension ref="A1:C19"/>
  <sheetViews>
    <sheetView workbookViewId="0">
      <selection activeCell="C7" sqref="C7"/>
    </sheetView>
  </sheetViews>
  <sheetFormatPr defaultRowHeight="14.4" x14ac:dyDescent="0.3"/>
  <cols>
    <col min="1" max="1" width="39.44140625" bestFit="1" customWidth="1"/>
    <col min="2" max="2" width="32.44140625" customWidth="1"/>
    <col min="3" max="3" width="72.44140625" style="1" bestFit="1" customWidth="1"/>
  </cols>
  <sheetData>
    <row r="1" spans="1:3" x14ac:dyDescent="0.3">
      <c r="A1" s="8" t="s">
        <v>28</v>
      </c>
      <c r="B1" s="8"/>
      <c r="C1" s="9" t="s">
        <v>45</v>
      </c>
    </row>
    <row r="2" spans="1:3" x14ac:dyDescent="0.3">
      <c r="A2" s="3"/>
      <c r="B2" s="3"/>
      <c r="C2" s="5"/>
    </row>
    <row r="3" spans="1:3" ht="86.4" x14ac:dyDescent="0.3">
      <c r="A3" s="6" t="s">
        <v>26</v>
      </c>
      <c r="B3" s="3"/>
      <c r="C3" s="5" t="s">
        <v>46</v>
      </c>
    </row>
    <row r="4" spans="1:3" x14ac:dyDescent="0.3">
      <c r="A4" s="5" t="s">
        <v>27</v>
      </c>
      <c r="B4" s="3"/>
      <c r="C4" s="5" t="s">
        <v>54</v>
      </c>
    </row>
    <row r="5" spans="1:3" ht="28.8" x14ac:dyDescent="0.3">
      <c r="A5" s="5" t="s">
        <v>51</v>
      </c>
      <c r="B5" s="3"/>
      <c r="C5" s="5" t="s">
        <v>47</v>
      </c>
    </row>
    <row r="6" spans="1:3" ht="43.2" x14ac:dyDescent="0.3">
      <c r="A6" s="10" t="s">
        <v>29</v>
      </c>
      <c r="B6" s="3"/>
      <c r="C6" s="5" t="s">
        <v>48</v>
      </c>
    </row>
    <row r="7" spans="1:3" ht="28.8" x14ac:dyDescent="0.3">
      <c r="A7" s="5" t="s">
        <v>30</v>
      </c>
      <c r="B7" s="3"/>
      <c r="C7" s="5" t="s">
        <v>49</v>
      </c>
    </row>
    <row r="8" spans="1:3" ht="28.8" x14ac:dyDescent="0.3">
      <c r="A8" s="5" t="s">
        <v>31</v>
      </c>
      <c r="B8" s="3"/>
      <c r="C8" s="5" t="s">
        <v>50</v>
      </c>
    </row>
    <row r="9" spans="1:3" x14ac:dyDescent="0.3">
      <c r="A9" s="5" t="s">
        <v>36</v>
      </c>
      <c r="B9" s="3"/>
      <c r="C9" s="5" t="s">
        <v>52</v>
      </c>
    </row>
    <row r="10" spans="1:3" ht="57.6" x14ac:dyDescent="0.3">
      <c r="A10" s="10" t="s">
        <v>35</v>
      </c>
      <c r="B10" s="5" t="s">
        <v>32</v>
      </c>
      <c r="C10" s="5" t="s">
        <v>53</v>
      </c>
    </row>
    <row r="11" spans="1:3" x14ac:dyDescent="0.3">
      <c r="A11" s="5" t="s">
        <v>34</v>
      </c>
      <c r="B11" s="5"/>
      <c r="C11" s="5" t="s">
        <v>49</v>
      </c>
    </row>
    <row r="12" spans="1:3" ht="28.8" x14ac:dyDescent="0.3">
      <c r="A12" s="5" t="s">
        <v>33</v>
      </c>
      <c r="B12" s="3"/>
      <c r="C12" s="5" t="s">
        <v>56</v>
      </c>
    </row>
    <row r="13" spans="1:3" x14ac:dyDescent="0.3">
      <c r="A13" s="5" t="s">
        <v>37</v>
      </c>
      <c r="B13" s="3"/>
      <c r="C13" s="5" t="s">
        <v>55</v>
      </c>
    </row>
    <row r="14" spans="1:3" ht="43.2" x14ac:dyDescent="0.3">
      <c r="A14" s="10" t="s">
        <v>38</v>
      </c>
      <c r="B14" s="3"/>
      <c r="C14" s="5" t="s">
        <v>48</v>
      </c>
    </row>
    <row r="15" spans="1:3" x14ac:dyDescent="0.3">
      <c r="A15" s="5" t="s">
        <v>39</v>
      </c>
      <c r="B15" s="3"/>
      <c r="C15" s="5" t="s">
        <v>57</v>
      </c>
    </row>
    <row r="16" spans="1:3" ht="28.8" x14ac:dyDescent="0.3">
      <c r="A16" s="5" t="s">
        <v>40</v>
      </c>
      <c r="B16" s="3" t="s">
        <v>41</v>
      </c>
      <c r="C16" s="5" t="s">
        <v>58</v>
      </c>
    </row>
    <row r="17" spans="1:3" ht="43.2" x14ac:dyDescent="0.3">
      <c r="A17" s="10" t="s">
        <v>42</v>
      </c>
      <c r="B17" s="3"/>
      <c r="C17" s="5" t="s">
        <v>59</v>
      </c>
    </row>
    <row r="18" spans="1:3" x14ac:dyDescent="0.3">
      <c r="A18" s="5" t="s">
        <v>43</v>
      </c>
      <c r="B18" s="3"/>
      <c r="C18" s="5" t="s">
        <v>60</v>
      </c>
    </row>
    <row r="19" spans="1:3" x14ac:dyDescent="0.3">
      <c r="A19" s="11" t="s">
        <v>44</v>
      </c>
      <c r="B19" s="3"/>
      <c r="C19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11856-AF04-4F71-AF45-39989A77987D}">
  <dimension ref="B3:L55"/>
  <sheetViews>
    <sheetView workbookViewId="0"/>
  </sheetViews>
  <sheetFormatPr defaultRowHeight="14.4" x14ac:dyDescent="0.3"/>
  <cols>
    <col min="2" max="2" width="2.33203125" bestFit="1" customWidth="1"/>
    <col min="3" max="4" width="8.5546875" bestFit="1" customWidth="1"/>
    <col min="5" max="5" width="8.21875" bestFit="1" customWidth="1"/>
    <col min="6" max="6" width="8.5546875" bestFit="1" customWidth="1"/>
    <col min="7" max="7" width="8.21875" bestFit="1" customWidth="1"/>
    <col min="8" max="9" width="12" bestFit="1" customWidth="1"/>
    <col min="10" max="10" width="18.44140625" bestFit="1" customWidth="1"/>
    <col min="11" max="11" width="20.33203125" bestFit="1" customWidth="1"/>
  </cols>
  <sheetData>
    <row r="3" spans="2:12" x14ac:dyDescent="0.3">
      <c r="C3" t="s">
        <v>10</v>
      </c>
    </row>
    <row r="4" spans="2:12" x14ac:dyDescent="0.3">
      <c r="C4" s="7" t="s">
        <v>11</v>
      </c>
      <c r="D4" s="7" t="s">
        <v>12</v>
      </c>
      <c r="E4" s="7" t="s">
        <v>13</v>
      </c>
      <c r="F4" s="7" t="s">
        <v>14</v>
      </c>
      <c r="G4" s="7" t="s">
        <v>15</v>
      </c>
      <c r="H4" s="7" t="s">
        <v>16</v>
      </c>
      <c r="I4" s="7" t="s">
        <v>17</v>
      </c>
      <c r="J4" s="7" t="s">
        <v>18</v>
      </c>
      <c r="K4" s="7" t="s">
        <v>19</v>
      </c>
    </row>
    <row r="5" spans="2:12" x14ac:dyDescent="0.3">
      <c r="C5" s="3">
        <v>10.5</v>
      </c>
      <c r="D5" s="3">
        <v>3.69</v>
      </c>
      <c r="E5" s="12">
        <v>8.6139999999999999E-5</v>
      </c>
      <c r="F5" s="3">
        <v>900</v>
      </c>
      <c r="G5" s="3">
        <f>F5+273</f>
        <v>1173</v>
      </c>
      <c r="H5" s="12">
        <f>E5*G5</f>
        <v>0.10104222</v>
      </c>
      <c r="I5" s="12">
        <f>D5/H5</f>
        <v>36.519387638157596</v>
      </c>
      <c r="J5" s="3">
        <f>EXP(-I5)</f>
        <v>1.3798486920932335E-16</v>
      </c>
      <c r="K5" s="3">
        <f>C5*J5</f>
        <v>1.4488411266978952E-15</v>
      </c>
    </row>
    <row r="6" spans="2:12" x14ac:dyDescent="0.3">
      <c r="B6" t="s">
        <v>1</v>
      </c>
      <c r="C6" s="4">
        <v>10.5</v>
      </c>
      <c r="D6" s="4">
        <v>3.69</v>
      </c>
      <c r="E6" s="13">
        <v>8.6139999999999999E-5</v>
      </c>
      <c r="F6" s="4">
        <v>1065</v>
      </c>
      <c r="G6" s="4">
        <f t="shared" ref="G6:G8" si="0">F6+273</f>
        <v>1338</v>
      </c>
      <c r="H6" s="13">
        <f t="shared" ref="H6:H8" si="1">E6*G6</f>
        <v>0.11525531999999999</v>
      </c>
      <c r="I6" s="13">
        <f t="shared" ref="I6:I8" si="2">D6/H6</f>
        <v>32.015875709685247</v>
      </c>
      <c r="J6" s="4">
        <f t="shared" ref="J6:J8" si="3">EXP(-I6)</f>
        <v>1.2464700447834614E-14</v>
      </c>
      <c r="K6" s="4">
        <f t="shared" ref="K6:K8" si="4">C6*J6</f>
        <v>1.3087935470226344E-13</v>
      </c>
      <c r="L6" t="s">
        <v>65</v>
      </c>
    </row>
    <row r="7" spans="2:12" x14ac:dyDescent="0.3">
      <c r="C7" s="3">
        <v>10.5</v>
      </c>
      <c r="D7" s="3">
        <v>3.69</v>
      </c>
      <c r="E7" s="12">
        <v>8.6139999999999999E-5</v>
      </c>
      <c r="F7" s="3">
        <v>1100</v>
      </c>
      <c r="G7" s="3">
        <f t="shared" si="0"/>
        <v>1373</v>
      </c>
      <c r="H7" s="12">
        <f t="shared" si="1"/>
        <v>0.11827022</v>
      </c>
      <c r="I7" s="12">
        <f t="shared" si="2"/>
        <v>31.199739038280306</v>
      </c>
      <c r="J7" s="3">
        <f t="shared" si="3"/>
        <v>2.8191974821076636E-14</v>
      </c>
      <c r="K7" s="3">
        <f t="shared" si="4"/>
        <v>2.9601573562130465E-13</v>
      </c>
    </row>
    <row r="8" spans="2:12" x14ac:dyDescent="0.3">
      <c r="C8" s="3">
        <v>10.5</v>
      </c>
      <c r="D8" s="3">
        <v>3.69</v>
      </c>
      <c r="E8" s="12">
        <v>8.6139999999999999E-5</v>
      </c>
      <c r="F8" s="3">
        <v>1200</v>
      </c>
      <c r="G8" s="3">
        <f t="shared" si="0"/>
        <v>1473</v>
      </c>
      <c r="H8" s="12">
        <f t="shared" si="1"/>
        <v>0.12688421999999999</v>
      </c>
      <c r="I8" s="12">
        <f t="shared" si="2"/>
        <v>29.081630481710022</v>
      </c>
      <c r="J8" s="3">
        <f t="shared" si="3"/>
        <v>2.3442739252913837E-13</v>
      </c>
      <c r="K8" s="3">
        <f t="shared" si="4"/>
        <v>2.4614876215559528E-12</v>
      </c>
    </row>
    <row r="10" spans="2:12" x14ac:dyDescent="0.3">
      <c r="C10" s="14" t="s">
        <v>6</v>
      </c>
    </row>
    <row r="11" spans="2:12" x14ac:dyDescent="0.3">
      <c r="C11" s="3" t="s">
        <v>0</v>
      </c>
      <c r="D11" s="3" t="s">
        <v>5</v>
      </c>
      <c r="E11" s="3" t="s">
        <v>1</v>
      </c>
      <c r="F11" s="3" t="s">
        <v>2</v>
      </c>
      <c r="G11" s="3" t="s">
        <v>3</v>
      </c>
      <c r="H11" s="3" t="s">
        <v>8</v>
      </c>
      <c r="I11" s="3" t="s">
        <v>9</v>
      </c>
      <c r="J11" s="3" t="s">
        <v>7</v>
      </c>
      <c r="K11" s="3" t="s">
        <v>64</v>
      </c>
    </row>
    <row r="12" spans="2:12" x14ac:dyDescent="0.3">
      <c r="B12" t="s">
        <v>4</v>
      </c>
      <c r="C12" s="12">
        <v>1000000000000000</v>
      </c>
      <c r="D12" s="12">
        <v>4.5E+20</v>
      </c>
      <c r="E12" s="12">
        <f>K6</f>
        <v>1.3087935470226344E-13</v>
      </c>
      <c r="F12" s="12">
        <v>43200</v>
      </c>
      <c r="G12" s="12">
        <f>E12*F12</f>
        <v>5.6539881231377803E-9</v>
      </c>
      <c r="H12" s="3">
        <f>SQRT(G12)</f>
        <v>7.519300581262715E-5</v>
      </c>
      <c r="I12" s="12">
        <f>(C12)/D12</f>
        <v>2.2222222222222221E-6</v>
      </c>
      <c r="J12" s="3">
        <v>3.26</v>
      </c>
      <c r="K12" s="4">
        <f>2*H12*J12</f>
        <v>4.9025839789832901E-4</v>
      </c>
      <c r="L12" t="s">
        <v>63</v>
      </c>
    </row>
    <row r="13" spans="2:12" x14ac:dyDescent="0.3">
      <c r="K13" t="s">
        <v>66</v>
      </c>
    </row>
    <row r="15" spans="2:12" x14ac:dyDescent="0.3">
      <c r="C15" t="s">
        <v>41</v>
      </c>
    </row>
    <row r="16" spans="2:12" x14ac:dyDescent="0.3">
      <c r="C16" t="s">
        <v>69</v>
      </c>
    </row>
    <row r="55" spans="3:10" x14ac:dyDescent="0.3">
      <c r="C55" s="2"/>
      <c r="D55" s="2"/>
      <c r="E55" s="2"/>
      <c r="F55" s="2"/>
      <c r="G55" s="2"/>
      <c r="I55" s="2"/>
      <c r="J55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WL calc</vt:lpstr>
      <vt:lpstr>Process_Flow</vt:lpstr>
      <vt:lpstr>Junction depth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Sampath Naveen</dc:creator>
  <cp:lastModifiedBy>Sampath Naveen</cp:lastModifiedBy>
  <dcterms:created xsi:type="dcterms:W3CDTF">2021-12-02T17:53:44Z</dcterms:created>
  <dcterms:modified xsi:type="dcterms:W3CDTF">2021-12-02T21:51:56Z</dcterms:modified>
</cp:coreProperties>
</file>