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Beta0">Sheet1!$G$2</definedName>
    <definedName name="Beta1">Sheet1!$G$3</definedName>
    <definedName name="Beta2">Sheet1!$G$4</definedName>
    <definedName name="solver_adj" localSheetId="0" hidden="1">Sheet1!$G$29:$G$32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Sheet1!$D$52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Tau">Sheet1!$G$5</definedName>
  </definedNames>
  <calcPr calcId="125725"/>
</workbook>
</file>

<file path=xl/calcChain.xml><?xml version="1.0" encoding="utf-8"?>
<calcChain xmlns="http://schemas.openxmlformats.org/spreadsheetml/2006/main">
  <c r="C31" i="1"/>
  <c r="C32"/>
  <c r="C33"/>
  <c r="C34"/>
  <c r="C35"/>
  <c r="C36"/>
  <c r="C37"/>
  <c r="D37" s="1"/>
  <c r="C38"/>
  <c r="C39"/>
  <c r="D39" s="1"/>
  <c r="C40"/>
  <c r="C41"/>
  <c r="D41" s="1"/>
  <c r="C42"/>
  <c r="D42" s="1"/>
  <c r="C43"/>
  <c r="D43" s="1"/>
  <c r="C44"/>
  <c r="C45"/>
  <c r="D45" s="1"/>
  <c r="C46"/>
  <c r="C47"/>
  <c r="D47" s="1"/>
  <c r="C48"/>
  <c r="C49"/>
  <c r="C50"/>
  <c r="C51"/>
  <c r="C30"/>
  <c r="D30" s="1"/>
  <c r="D33"/>
  <c r="D51"/>
  <c r="D50"/>
  <c r="D49"/>
  <c r="D48"/>
  <c r="D46"/>
  <c r="D44"/>
  <c r="D40"/>
  <c r="D38"/>
  <c r="A36"/>
  <c r="A35"/>
  <c r="D34"/>
  <c r="A34"/>
  <c r="A33"/>
  <c r="D32"/>
  <c r="A32"/>
  <c r="D31"/>
  <c r="A31"/>
  <c r="A30"/>
  <c r="D4"/>
  <c r="D5"/>
  <c r="A5"/>
  <c r="C5"/>
  <c r="C3"/>
  <c r="D3" s="1"/>
  <c r="C4"/>
  <c r="A3"/>
  <c r="A4"/>
  <c r="D7"/>
  <c r="C8"/>
  <c r="D8" s="1"/>
  <c r="C9"/>
  <c r="D9" s="1"/>
  <c r="A9"/>
  <c r="A8"/>
  <c r="A7"/>
  <c r="C7" s="1"/>
  <c r="A6"/>
  <c r="C6" s="1"/>
  <c r="D6" s="1"/>
  <c r="C21"/>
  <c r="C22"/>
  <c r="C23"/>
  <c r="C24"/>
  <c r="D21"/>
  <c r="D22"/>
  <c r="D23"/>
  <c r="D24"/>
  <c r="D13"/>
  <c r="D17"/>
  <c r="C20"/>
  <c r="D20" s="1"/>
  <c r="C11"/>
  <c r="D11" s="1"/>
  <c r="C12"/>
  <c r="D12" s="1"/>
  <c r="C13"/>
  <c r="C14"/>
  <c r="D14" s="1"/>
  <c r="C15"/>
  <c r="D15" s="1"/>
  <c r="C16"/>
  <c r="D16" s="1"/>
  <c r="C17"/>
  <c r="C18"/>
  <c r="D18" s="1"/>
  <c r="C19"/>
  <c r="D19" s="1"/>
  <c r="C10"/>
  <c r="D10" s="1"/>
  <c r="D35" l="1"/>
  <c r="D36"/>
  <c r="D25"/>
  <c r="D52" l="1"/>
</calcChain>
</file>

<file path=xl/sharedStrings.xml><?xml version="1.0" encoding="utf-8"?>
<sst xmlns="http://schemas.openxmlformats.org/spreadsheetml/2006/main" count="21" uniqueCount="12">
  <si>
    <t>(Beta0)+
(Beta1*((1-EXP(-A2/Tau))/(A2/Tau)))+
(Beta2*((((1-EXP(-A2/Tau))/(A2/Tau)))-
(EXP(-A2/Tau))))</t>
  </si>
  <si>
    <t>Residual</t>
  </si>
  <si>
    <t>beta0</t>
  </si>
  <si>
    <t>beta1</t>
  </si>
  <si>
    <t>beta2</t>
  </si>
  <si>
    <t>tau</t>
  </si>
  <si>
    <t>Yield</t>
  </si>
  <si>
    <t>NS</t>
  </si>
  <si>
    <t>SUM:</t>
  </si>
  <si>
    <t>Time in years</t>
  </si>
  <si>
    <t>AMERICAN</t>
  </si>
  <si>
    <t>EUROPEAN</t>
  </si>
</sst>
</file>

<file path=xl/styles.xml><?xml version="1.0" encoding="utf-8"?>
<styleSheet xmlns="http://schemas.openxmlformats.org/spreadsheetml/2006/main">
  <numFmts count="1">
    <numFmt numFmtId="164" formatCode="0.0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10" fontId="0" fillId="0" borderId="0" xfId="1" applyNumberFormat="1" applyFont="1"/>
    <xf numFmtId="164" fontId="0" fillId="0" borderId="0" xfId="1" applyNumberFormat="1" applyFont="1"/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American Yield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Yield</c:v>
          </c:tx>
          <c:spPr>
            <a:ln w="28575">
              <a:noFill/>
            </a:ln>
          </c:spPr>
          <c:xVal>
            <c:numRef>
              <c:f>Sheet1!$A$3:$A$24</c:f>
              <c:numCache>
                <c:formatCode>General</c:formatCode>
                <c:ptCount val="22"/>
                <c:pt idx="0">
                  <c:v>2.7777777777777779E-3</c:v>
                </c:pt>
                <c:pt idx="1">
                  <c:v>5.5555555555555558E-3</c:v>
                </c:pt>
                <c:pt idx="2">
                  <c:v>2.7777777777777776E-2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Sheet1!$B$3:$B$24</c:f>
              <c:numCache>
                <c:formatCode>0.00%</c:formatCode>
                <c:ptCount val="22"/>
                <c:pt idx="0">
                  <c:v>1.0000000000000001E-5</c:v>
                </c:pt>
                <c:pt idx="3">
                  <c:v>1E-4</c:v>
                </c:pt>
                <c:pt idx="5">
                  <c:v>2.0000000000000001E-4</c:v>
                </c:pt>
                <c:pt idx="6">
                  <c:v>6.9999999999999999E-4</c:v>
                </c:pt>
                <c:pt idx="7">
                  <c:v>1.6999999999999999E-3</c:v>
                </c:pt>
                <c:pt idx="8">
                  <c:v>4.8999999999999998E-3</c:v>
                </c:pt>
                <c:pt idx="9">
                  <c:v>7.7999999999999996E-3</c:v>
                </c:pt>
                <c:pt idx="11">
                  <c:v>1.1900000000000001E-2</c:v>
                </c:pt>
                <c:pt idx="12">
                  <c:v>1.49E-2</c:v>
                </c:pt>
                <c:pt idx="13">
                  <c:v>1.6799999999999999E-2</c:v>
                </c:pt>
                <c:pt idx="15">
                  <c:v>2.07E-2</c:v>
                </c:pt>
                <c:pt idx="17">
                  <c:v>2.2499999999999999E-2</c:v>
                </c:pt>
              </c:numCache>
            </c:numRef>
          </c:yVal>
        </c:ser>
        <c:ser>
          <c:idx val="1"/>
          <c:order val="1"/>
          <c:tx>
            <c:v>Nelson Siegel Yields</c:v>
          </c:tx>
          <c:spPr>
            <a:ln w="28575">
              <a:solidFill>
                <a:schemeClr val="accent6"/>
              </a:solidFill>
            </a:ln>
          </c:spPr>
          <c:marker>
            <c:symbol val="square"/>
            <c:size val="4"/>
          </c:marker>
          <c:xVal>
            <c:numRef>
              <c:f>Sheet1!$A$3:$A$24</c:f>
              <c:numCache>
                <c:formatCode>General</c:formatCode>
                <c:ptCount val="22"/>
                <c:pt idx="0">
                  <c:v>2.7777777777777779E-3</c:v>
                </c:pt>
                <c:pt idx="1">
                  <c:v>5.5555555555555558E-3</c:v>
                </c:pt>
                <c:pt idx="2">
                  <c:v>2.7777777777777776E-2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Sheet1!$C$3:$C$24</c:f>
              <c:numCache>
                <c:formatCode>0.0000%</c:formatCode>
                <c:ptCount val="22"/>
                <c:pt idx="0" formatCode="0.00%">
                  <c:v>-1.4876188173936384E-4</c:v>
                </c:pt>
                <c:pt idx="1">
                  <c:v>-1.4448849310899853E-4</c:v>
                </c:pt>
                <c:pt idx="2" formatCode="0.00%">
                  <c:v>-1.0976712974962064E-4</c:v>
                </c:pt>
                <c:pt idx="3" formatCode="0.00%">
                  <c:v>-1.8929497705374738E-5</c:v>
                </c:pt>
                <c:pt idx="4" formatCode="0.00%">
                  <c:v>1.2750483136955649E-4</c:v>
                </c:pt>
                <c:pt idx="5" formatCode="0.00%">
                  <c:v>2.8516216297935358E-4</c:v>
                </c:pt>
                <c:pt idx="6" formatCode="0.00%">
                  <c:v>8.1532475331502763E-4</c:v>
                </c:pt>
                <c:pt idx="7" formatCode="0.00%">
                  <c:v>2.0568448404061019E-3</c:v>
                </c:pt>
                <c:pt idx="8" formatCode="0.00%">
                  <c:v>4.8203060153968911E-3</c:v>
                </c:pt>
                <c:pt idx="9" formatCode="0.00%">
                  <c:v>7.4870541115908563E-3</c:v>
                </c:pt>
                <c:pt idx="10" formatCode="0.00%">
                  <c:v>9.8243596033156522E-3</c:v>
                </c:pt>
                <c:pt idx="11" formatCode="0.00%">
                  <c:v>1.1785721989450222E-2</c:v>
                </c:pt>
                <c:pt idx="12" formatCode="0.00%">
                  <c:v>1.4719635539826564E-2</c:v>
                </c:pt>
                <c:pt idx="13" formatCode="0.00%">
                  <c:v>1.7425740218303551E-2</c:v>
                </c:pt>
                <c:pt idx="14" formatCode="0.00%">
                  <c:v>1.9729112879653864E-2</c:v>
                </c:pt>
                <c:pt idx="15" formatCode="0.00%">
                  <c:v>2.0903018194421936E-2</c:v>
                </c:pt>
                <c:pt idx="16" formatCode="0.00%">
                  <c:v>2.1608424750781813E-2</c:v>
                </c:pt>
                <c:pt idx="17" formatCode="0.00%">
                  <c:v>2.2078744766621795E-2</c:v>
                </c:pt>
                <c:pt idx="18" formatCode="0.00%">
                  <c:v>2.2414689846993012E-2</c:v>
                </c:pt>
                <c:pt idx="19" formatCode="0.00%">
                  <c:v>2.266664875602261E-2</c:v>
                </c:pt>
                <c:pt idx="20" formatCode="0.00%">
                  <c:v>2.2862616800755669E-2</c:v>
                </c:pt>
                <c:pt idx="21" formatCode="0.00%">
                  <c:v>2.3019391236735142E-2</c:v>
                </c:pt>
              </c:numCache>
            </c:numRef>
          </c:yVal>
        </c:ser>
        <c:axId val="76883840"/>
        <c:axId val="76885376"/>
      </c:scatterChart>
      <c:valAx>
        <c:axId val="76883840"/>
        <c:scaling>
          <c:orientation val="minMax"/>
        </c:scaling>
        <c:axPos val="b"/>
        <c:numFmt formatCode="General" sourceLinked="1"/>
        <c:tickLblPos val="nextTo"/>
        <c:crossAx val="76885376"/>
        <c:crosses val="autoZero"/>
        <c:crossBetween val="midCat"/>
      </c:valAx>
      <c:valAx>
        <c:axId val="76885376"/>
        <c:scaling>
          <c:orientation val="minMax"/>
        </c:scaling>
        <c:axPos val="l"/>
        <c:majorGridlines/>
        <c:numFmt formatCode="0.00%" sourceLinked="1"/>
        <c:tickLblPos val="nextTo"/>
        <c:crossAx val="76883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European Yield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Yield</c:v>
          </c:tx>
          <c:spPr>
            <a:ln w="28575">
              <a:noFill/>
            </a:ln>
          </c:spPr>
          <c:xVal>
            <c:numRef>
              <c:f>Sheet1!$A$30:$A$51</c:f>
              <c:numCache>
                <c:formatCode>General</c:formatCode>
                <c:ptCount val="22"/>
                <c:pt idx="0">
                  <c:v>2.7777777777777779E-3</c:v>
                </c:pt>
                <c:pt idx="1">
                  <c:v>5.5555555555555558E-3</c:v>
                </c:pt>
                <c:pt idx="2">
                  <c:v>2.7777777777777776E-2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Sheet1!$B$30:$B$51</c:f>
              <c:numCache>
                <c:formatCode>0.00%</c:formatCode>
                <c:ptCount val="22"/>
                <c:pt idx="0">
                  <c:v>1.0000000000000001E-5</c:v>
                </c:pt>
                <c:pt idx="3">
                  <c:v>1E-4</c:v>
                </c:pt>
                <c:pt idx="5">
                  <c:v>1E-4</c:v>
                </c:pt>
                <c:pt idx="7">
                  <c:v>2.0000000000000001E-4</c:v>
                </c:pt>
                <c:pt idx="9">
                  <c:v>5.0000000000000001E-4</c:v>
                </c:pt>
                <c:pt idx="11">
                  <c:v>1.2999999999999999E-3</c:v>
                </c:pt>
                <c:pt idx="12">
                  <c:v>2.3E-3</c:v>
                </c:pt>
                <c:pt idx="13">
                  <c:v>4.1999999999999997E-3</c:v>
                </c:pt>
                <c:pt idx="15">
                  <c:v>9.2999999999999992E-3</c:v>
                </c:pt>
                <c:pt idx="17">
                  <c:v>1.128E-2</c:v>
                </c:pt>
              </c:numCache>
            </c:numRef>
          </c:yVal>
        </c:ser>
        <c:ser>
          <c:idx val="1"/>
          <c:order val="1"/>
          <c:tx>
            <c:v>Nelson Siegel Yields</c:v>
          </c:tx>
          <c:spPr>
            <a:ln w="28575">
              <a:solidFill>
                <a:schemeClr val="accent6"/>
              </a:solidFill>
            </a:ln>
          </c:spPr>
          <c:marker>
            <c:symbol val="square"/>
            <c:size val="4"/>
          </c:marker>
          <c:xVal>
            <c:numRef>
              <c:f>Sheet1!$A$30:$A$51</c:f>
              <c:numCache>
                <c:formatCode>General</c:formatCode>
                <c:ptCount val="22"/>
                <c:pt idx="0">
                  <c:v>2.7777777777777779E-3</c:v>
                </c:pt>
                <c:pt idx="1">
                  <c:v>5.5555555555555558E-3</c:v>
                </c:pt>
                <c:pt idx="2">
                  <c:v>2.7777777777777776E-2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</c:numCache>
            </c:numRef>
          </c:xVal>
          <c:yVal>
            <c:numRef>
              <c:f>Sheet1!$C$30:$C$51</c:f>
              <c:numCache>
                <c:formatCode>0.00%</c:formatCode>
                <c:ptCount val="22"/>
                <c:pt idx="0">
                  <c:v>1.5912164470641791E-4</c:v>
                </c:pt>
                <c:pt idx="1">
                  <c:v>1.582147326423069E-4</c:v>
                </c:pt>
                <c:pt idx="2">
                  <c:v>1.5105883663837807E-4</c:v>
                </c:pt>
                <c:pt idx="3">
                  <c:v>1.3393594473815913E-4</c:v>
                </c:pt>
                <c:pt idx="4">
                  <c:v>1.1027243763035667E-4</c:v>
                </c:pt>
                <c:pt idx="5">
                  <c:v>8.8979777069856693E-5</c:v>
                </c:pt>
                <c:pt idx="6">
                  <c:v>3.8735634288364915E-5</c:v>
                </c:pt>
                <c:pt idx="7">
                  <c:v>-5.421994626576658E-6</c:v>
                </c:pt>
                <c:pt idx="8">
                  <c:v>9.4003634708977272E-5</c:v>
                </c:pt>
                <c:pt idx="9">
                  <c:v>3.8367217062671051E-4</c:v>
                </c:pt>
                <c:pt idx="10">
                  <c:v>8.062009868834031E-4</c:v>
                </c:pt>
                <c:pt idx="11">
                  <c:v>1.3177465522226268E-3</c:v>
                </c:pt>
                <c:pt idx="12">
                  <c:v>2.4831741361673277E-3</c:v>
                </c:pt>
                <c:pt idx="13">
                  <c:v>4.3006376554474363E-3</c:v>
                </c:pt>
                <c:pt idx="14">
                  <c:v>6.9566934894657231E-3</c:v>
                </c:pt>
                <c:pt idx="15">
                  <c:v>8.9584896162262125E-3</c:v>
                </c:pt>
                <c:pt idx="16">
                  <c:v>1.0410480609591171E-2</c:v>
                </c:pt>
                <c:pt idx="17">
                  <c:v>1.1468632996370284E-2</c:v>
                </c:pt>
                <c:pt idx="18">
                  <c:v>1.2256258074525649E-2</c:v>
                </c:pt>
                <c:pt idx="19">
                  <c:v>1.2858073641148257E-2</c:v>
                </c:pt>
                <c:pt idx="20">
                  <c:v>1.3329997831801242E-2</c:v>
                </c:pt>
                <c:pt idx="21">
                  <c:v>1.3708863555922674E-2</c:v>
                </c:pt>
              </c:numCache>
            </c:numRef>
          </c:yVal>
        </c:ser>
        <c:axId val="76918144"/>
        <c:axId val="76919936"/>
      </c:scatterChart>
      <c:valAx>
        <c:axId val="76918144"/>
        <c:scaling>
          <c:orientation val="minMax"/>
        </c:scaling>
        <c:axPos val="b"/>
        <c:numFmt formatCode="General" sourceLinked="1"/>
        <c:tickLblPos val="nextTo"/>
        <c:crossAx val="76919936"/>
        <c:crosses val="autoZero"/>
        <c:crossBetween val="midCat"/>
      </c:valAx>
      <c:valAx>
        <c:axId val="76919936"/>
        <c:scaling>
          <c:orientation val="minMax"/>
        </c:scaling>
        <c:axPos val="l"/>
        <c:majorGridlines/>
        <c:numFmt formatCode="0.00%" sourceLinked="1"/>
        <c:tickLblPos val="nextTo"/>
        <c:crossAx val="769181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1</xdr:row>
      <xdr:rowOff>190499</xdr:rowOff>
    </xdr:from>
    <xdr:to>
      <xdr:col>20</xdr:col>
      <xdr:colOff>76200</xdr:colOff>
      <xdr:row>20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20</xdr:col>
      <xdr:colOff>504826</xdr:colOff>
      <xdr:row>46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G9" sqref="G9"/>
    </sheetView>
  </sheetViews>
  <sheetFormatPr defaultRowHeight="15"/>
  <cols>
    <col min="1" max="1" width="12.7109375" bestFit="1" customWidth="1"/>
    <col min="4" max="4" width="12" bestFit="1" customWidth="1"/>
  </cols>
  <sheetData>
    <row r="1" spans="1:7">
      <c r="A1" t="s">
        <v>10</v>
      </c>
    </row>
    <row r="2" spans="1:7">
      <c r="A2" t="s">
        <v>9</v>
      </c>
      <c r="B2" t="s">
        <v>6</v>
      </c>
      <c r="C2" t="s">
        <v>7</v>
      </c>
      <c r="D2" t="s">
        <v>1</v>
      </c>
      <c r="F2" t="s">
        <v>2</v>
      </c>
      <c r="G2">
        <v>2.4430361160648398E-2</v>
      </c>
    </row>
    <row r="3" spans="1:7">
      <c r="A3" s="4">
        <f>1/360</f>
        <v>2.7777777777777779E-3</v>
      </c>
      <c r="B3" s="5">
        <v>1.0000000000000001E-5</v>
      </c>
      <c r="C3" s="2">
        <f t="shared" ref="C3:C4" si="0">(Beta0)+
(Beta1*((1-EXP(-A3/Tau))/(A3/Tau)))+
(Beta2*((((1-EXP(-A3/Tau))/(A3/Tau)))-
(EXP(-A3/Tau))))</f>
        <v>-1.4876188173936384E-4</v>
      </c>
      <c r="D3">
        <f t="shared" ref="D3:D5" si="1">IF(B3&gt;0,(B3-C3)^2,"")</f>
        <v>2.5205335093423748E-8</v>
      </c>
      <c r="F3" t="s">
        <v>3</v>
      </c>
      <c r="G3">
        <v>-2.4583381439033342E-2</v>
      </c>
    </row>
    <row r="4" spans="1:7">
      <c r="A4" s="4">
        <f>2/360</f>
        <v>5.5555555555555558E-3</v>
      </c>
      <c r="B4" s="5"/>
      <c r="C4" s="3">
        <f t="shared" si="0"/>
        <v>-1.4448849310899853E-4</v>
      </c>
      <c r="D4" t="str">
        <f t="shared" si="1"/>
        <v/>
      </c>
      <c r="F4" t="s">
        <v>4</v>
      </c>
      <c r="G4">
        <v>-1.9708355342911002E-2</v>
      </c>
    </row>
    <row r="5" spans="1:7">
      <c r="A5" s="4">
        <f>10/360</f>
        <v>2.7777777777777776E-2</v>
      </c>
      <c r="B5" s="5"/>
      <c r="C5" s="2">
        <f>(Beta0)+
(Beta1*((1-EXP(-A5/Tau))/(A5/Tau)))+
(Beta2*((((1-EXP(-A5/Tau))/(A5/Tau)))-
(EXP(-A5/Tau))))</f>
        <v>-1.0976712974962064E-4</v>
      </c>
      <c r="D5" t="str">
        <f t="shared" si="1"/>
        <v/>
      </c>
      <c r="F5" t="s">
        <v>5</v>
      </c>
      <c r="G5">
        <v>1.5928139495411873</v>
      </c>
    </row>
    <row r="6" spans="1:7">
      <c r="A6" s="4">
        <f>1/12</f>
        <v>8.3333333333333329E-2</v>
      </c>
      <c r="B6" s="5">
        <v>1E-4</v>
      </c>
      <c r="C6" s="2">
        <f t="shared" ref="C6:C9" si="2">(Beta0)+
(Beta1*((1-EXP(-A6/Tau))/(A6/Tau)))+
(Beta2*((((1-EXP(-A6/Tau))/(A6/Tau)))-
(EXP(-A6/Tau))))</f>
        <v>-1.8929497705374738E-5</v>
      </c>
      <c r="D6">
        <f t="shared" ref="D6:D9" si="3">IF(B6&gt;0,(B6-C6)^2,"")</f>
        <v>1.4144225424452736E-8</v>
      </c>
    </row>
    <row r="7" spans="1:7">
      <c r="A7" s="4">
        <f>2/12</f>
        <v>0.16666666666666666</v>
      </c>
      <c r="B7" s="5"/>
      <c r="C7" s="2">
        <f t="shared" si="2"/>
        <v>1.2750483136955649E-4</v>
      </c>
      <c r="D7" t="str">
        <f t="shared" si="3"/>
        <v/>
      </c>
    </row>
    <row r="8" spans="1:7">
      <c r="A8" s="4">
        <f>3/12</f>
        <v>0.25</v>
      </c>
      <c r="B8" s="5">
        <v>2.0000000000000001E-4</v>
      </c>
      <c r="C8" s="2">
        <f t="shared" si="2"/>
        <v>2.8516216297935358E-4</v>
      </c>
      <c r="D8">
        <f t="shared" si="3"/>
        <v>7.2525940033219806E-9</v>
      </c>
    </row>
    <row r="9" spans="1:7">
      <c r="A9" s="4">
        <f>6/12</f>
        <v>0.5</v>
      </c>
      <c r="B9" s="5">
        <v>6.9999999999999999E-4</v>
      </c>
      <c r="C9" s="2">
        <f t="shared" si="2"/>
        <v>8.1532475331502763E-4</v>
      </c>
      <c r="D9">
        <f t="shared" si="3"/>
        <v>1.3299798727171977E-8</v>
      </c>
    </row>
    <row r="10" spans="1:7">
      <c r="A10" s="4">
        <v>1</v>
      </c>
      <c r="B10" s="5">
        <v>1.6999999999999999E-3</v>
      </c>
      <c r="C10" s="2">
        <f t="shared" ref="C10:C24" si="4">(Beta0)+
(Beta1*((1-EXP(-A10/Tau))/(A10/Tau)))+
(Beta2*((((1-EXP(-A10/Tau))/(A10/Tau)))-
(EXP(-A10/Tau))))</f>
        <v>2.0568448404061019E-3</v>
      </c>
      <c r="D10">
        <f>IF(B10&gt;0,(B10-C10)^2,"")</f>
        <v>1.2733824012445637E-7</v>
      </c>
    </row>
    <row r="11" spans="1:7">
      <c r="A11" s="4">
        <v>2</v>
      </c>
      <c r="B11" s="5">
        <v>4.8999999999999998E-3</v>
      </c>
      <c r="C11" s="2">
        <f t="shared" si="4"/>
        <v>4.8203060153968911E-3</v>
      </c>
      <c r="D11">
        <f t="shared" ref="D11:D24" si="5">IF(B11&gt;0,(B11-C11)^2,"")</f>
        <v>6.3511311819205298E-9</v>
      </c>
    </row>
    <row r="12" spans="1:7">
      <c r="A12" s="4">
        <v>3</v>
      </c>
      <c r="B12" s="5">
        <v>7.7999999999999996E-3</v>
      </c>
      <c r="C12" s="2">
        <f t="shared" si="4"/>
        <v>7.4870541115908563E-3</v>
      </c>
      <c r="D12">
        <f t="shared" si="5"/>
        <v>9.7935129072188014E-8</v>
      </c>
    </row>
    <row r="13" spans="1:7">
      <c r="A13" s="4">
        <v>4</v>
      </c>
      <c r="B13" s="5"/>
      <c r="C13" s="2">
        <f t="shared" si="4"/>
        <v>9.8243596033156522E-3</v>
      </c>
      <c r="D13" t="str">
        <f t="shared" si="5"/>
        <v/>
      </c>
    </row>
    <row r="14" spans="1:7">
      <c r="A14" s="4">
        <v>5</v>
      </c>
      <c r="B14" s="5">
        <v>1.1900000000000001E-2</v>
      </c>
      <c r="C14" s="2">
        <f t="shared" si="4"/>
        <v>1.1785721989450222E-2</v>
      </c>
      <c r="D14">
        <f t="shared" si="5"/>
        <v>1.3059463695215334E-8</v>
      </c>
    </row>
    <row r="15" spans="1:7">
      <c r="A15" s="4">
        <v>7</v>
      </c>
      <c r="B15" s="5">
        <v>1.49E-2</v>
      </c>
      <c r="C15" s="2">
        <f t="shared" si="4"/>
        <v>1.4719635539826564E-2</v>
      </c>
      <c r="D15">
        <f t="shared" si="5"/>
        <v>3.253133849365512E-8</v>
      </c>
    </row>
    <row r="16" spans="1:7">
      <c r="A16" s="4">
        <v>10</v>
      </c>
      <c r="B16" s="5">
        <v>1.6799999999999999E-2</v>
      </c>
      <c r="C16" s="2">
        <f t="shared" si="4"/>
        <v>1.7425740218303551E-2</v>
      </c>
      <c r="D16">
        <f t="shared" si="5"/>
        <v>3.9155082080257684E-7</v>
      </c>
    </row>
    <row r="17" spans="1:7">
      <c r="A17" s="4">
        <v>15</v>
      </c>
      <c r="B17" s="5"/>
      <c r="C17" s="2">
        <f t="shared" si="4"/>
        <v>1.9729112879653864E-2</v>
      </c>
      <c r="D17" t="str">
        <f t="shared" si="5"/>
        <v/>
      </c>
    </row>
    <row r="18" spans="1:7">
      <c r="A18" s="4">
        <v>20</v>
      </c>
      <c r="B18" s="5">
        <v>2.07E-2</v>
      </c>
      <c r="C18" s="2">
        <f t="shared" si="4"/>
        <v>2.0903018194421936E-2</v>
      </c>
      <c r="D18">
        <f t="shared" si="5"/>
        <v>4.1216387266343062E-8</v>
      </c>
    </row>
    <row r="19" spans="1:7">
      <c r="A19" s="4">
        <v>25</v>
      </c>
      <c r="B19" s="5"/>
      <c r="C19" s="2">
        <f t="shared" si="4"/>
        <v>2.1608424750781813E-2</v>
      </c>
      <c r="D19" t="str">
        <f t="shared" si="5"/>
        <v/>
      </c>
    </row>
    <row r="20" spans="1:7">
      <c r="A20" s="4">
        <v>30</v>
      </c>
      <c r="B20" s="5">
        <v>2.2499999999999999E-2</v>
      </c>
      <c r="C20" s="2">
        <f t="shared" si="4"/>
        <v>2.2078744766621795E-2</v>
      </c>
      <c r="D20">
        <f t="shared" si="5"/>
        <v>1.7745597164852553E-7</v>
      </c>
    </row>
    <row r="21" spans="1:7">
      <c r="A21" s="4">
        <v>35</v>
      </c>
      <c r="B21" s="5"/>
      <c r="C21" s="2">
        <f t="shared" si="4"/>
        <v>2.2414689846993012E-2</v>
      </c>
      <c r="D21" t="str">
        <f t="shared" si="5"/>
        <v/>
      </c>
    </row>
    <row r="22" spans="1:7">
      <c r="A22" s="4">
        <v>40</v>
      </c>
      <c r="B22" s="5"/>
      <c r="C22" s="2">
        <f t="shared" si="4"/>
        <v>2.266664875602261E-2</v>
      </c>
      <c r="D22" t="str">
        <f t="shared" si="5"/>
        <v/>
      </c>
    </row>
    <row r="23" spans="1:7">
      <c r="A23" s="4">
        <v>45</v>
      </c>
      <c r="B23" s="5"/>
      <c r="C23" s="2">
        <f t="shared" si="4"/>
        <v>2.2862616800755669E-2</v>
      </c>
      <c r="D23" t="str">
        <f t="shared" si="5"/>
        <v/>
      </c>
    </row>
    <row r="24" spans="1:7">
      <c r="A24" s="4">
        <v>50</v>
      </c>
      <c r="B24" s="5"/>
      <c r="C24" s="2">
        <f t="shared" si="4"/>
        <v>2.3019391236735142E-2</v>
      </c>
      <c r="D24" t="str">
        <f t="shared" si="5"/>
        <v/>
      </c>
    </row>
    <row r="25" spans="1:7">
      <c r="C25" t="s">
        <v>8</v>
      </c>
      <c r="D25">
        <f>SUM(D3:D24)</f>
        <v>9.4734043553325123E-7</v>
      </c>
    </row>
    <row r="28" spans="1:7">
      <c r="A28" t="s">
        <v>11</v>
      </c>
    </row>
    <row r="29" spans="1:7">
      <c r="A29" t="s">
        <v>9</v>
      </c>
      <c r="B29" t="s">
        <v>6</v>
      </c>
      <c r="C29" t="s">
        <v>7</v>
      </c>
      <c r="D29" t="s">
        <v>1</v>
      </c>
      <c r="F29" t="s">
        <v>2</v>
      </c>
      <c r="G29">
        <v>1.7126646803615399E-2</v>
      </c>
    </row>
    <row r="30" spans="1:7">
      <c r="A30" s="4">
        <f>1/360</f>
        <v>2.7777777777777779E-3</v>
      </c>
      <c r="B30" s="5">
        <v>1.0000000000000001E-5</v>
      </c>
      <c r="C30" s="2">
        <f>($G$29)+
($G$30*((1-EXP(-A30/$G$32))/(A30/$G$32)))+
($G$31*((((1-EXP(-A30/$G$32))/(A30/$G$32)))-
(EXP(-A30/$G$32))))</f>
        <v>1.5912164470641791E-4</v>
      </c>
      <c r="D30">
        <f>IF(B30&gt;0,(B30-C30)^2,"")</f>
        <v>2.2237264919947139E-8</v>
      </c>
      <c r="F30" t="s">
        <v>3</v>
      </c>
      <c r="G30">
        <v>-1.6966615477960773E-2</v>
      </c>
    </row>
    <row r="31" spans="1:7">
      <c r="A31" s="4">
        <f>2/360</f>
        <v>5.5555555555555558E-3</v>
      </c>
      <c r="B31" s="5"/>
      <c r="C31" s="2">
        <f t="shared" ref="C31:C51" si="6">($G$29)+
($G$30*((1-EXP(-A31/$G$32))/(A31/$G$32)))+
($G$31*((((1-EXP(-A31/$G$32))/(A31/$G$32)))-
(EXP(-A31/$G$32))))</f>
        <v>1.582147326423069E-4</v>
      </c>
      <c r="D31" t="str">
        <f t="shared" ref="D31:D36" si="7">IF(B31&gt;0,(B31-C31)^2,"")</f>
        <v/>
      </c>
      <c r="F31" t="s">
        <v>4</v>
      </c>
      <c r="G31">
        <v>-1.9999481164691576E-2</v>
      </c>
    </row>
    <row r="32" spans="1:7">
      <c r="A32" s="4">
        <f>10/360</f>
        <v>2.7777777777777776E-2</v>
      </c>
      <c r="B32" s="5"/>
      <c r="C32" s="2">
        <f t="shared" si="6"/>
        <v>1.5105883663837807E-4</v>
      </c>
      <c r="D32" t="str">
        <f t="shared" si="7"/>
        <v/>
      </c>
      <c r="F32" t="s">
        <v>5</v>
      </c>
      <c r="G32">
        <v>4.6234989300266411</v>
      </c>
    </row>
    <row r="33" spans="1:4">
      <c r="A33" s="4">
        <f>1/12</f>
        <v>8.3333333333333329E-2</v>
      </c>
      <c r="B33" s="5">
        <v>1E-4</v>
      </c>
      <c r="C33" s="2">
        <f t="shared" si="6"/>
        <v>1.3393594473815913E-4</v>
      </c>
      <c r="D33">
        <f t="shared" si="7"/>
        <v>1.1516483452713903E-9</v>
      </c>
    </row>
    <row r="34" spans="1:4">
      <c r="A34" s="4">
        <f>2/12</f>
        <v>0.16666666666666666</v>
      </c>
      <c r="B34" s="5"/>
      <c r="C34" s="2">
        <f t="shared" si="6"/>
        <v>1.1027243763035667E-4</v>
      </c>
      <c r="D34" t="str">
        <f t="shared" si="7"/>
        <v/>
      </c>
    </row>
    <row r="35" spans="1:4">
      <c r="A35" s="4">
        <f>3/12</f>
        <v>0.25</v>
      </c>
      <c r="B35" s="5">
        <v>1E-4</v>
      </c>
      <c r="C35" s="2">
        <f t="shared" si="6"/>
        <v>8.8979777069856693E-5</v>
      </c>
      <c r="D35">
        <f t="shared" si="7"/>
        <v>1.2144531343005645E-10</v>
      </c>
    </row>
    <row r="36" spans="1:4">
      <c r="A36" s="4">
        <f>6/12</f>
        <v>0.5</v>
      </c>
      <c r="B36" s="5"/>
      <c r="C36" s="2">
        <f t="shared" si="6"/>
        <v>3.8735634288364915E-5</v>
      </c>
      <c r="D36" t="str">
        <f t="shared" si="7"/>
        <v/>
      </c>
    </row>
    <row r="37" spans="1:4">
      <c r="A37" s="4">
        <v>1</v>
      </c>
      <c r="B37" s="5">
        <v>2.0000000000000001E-4</v>
      </c>
      <c r="C37" s="2">
        <f t="shared" si="6"/>
        <v>-5.421994626576658E-6</v>
      </c>
      <c r="D37">
        <f>IF(B37&gt;0,(B37-C37)^2,"")</f>
        <v>4.2198195876361295E-8</v>
      </c>
    </row>
    <row r="38" spans="1:4">
      <c r="A38" s="4">
        <v>2</v>
      </c>
      <c r="B38" s="5"/>
      <c r="C38" s="2">
        <f t="shared" si="6"/>
        <v>9.4003634708977272E-5</v>
      </c>
      <c r="D38" t="str">
        <f t="shared" ref="D38:D51" si="8">IF(B38&gt;0,(B38-C38)^2,"")</f>
        <v/>
      </c>
    </row>
    <row r="39" spans="1:4">
      <c r="A39" s="4">
        <v>3</v>
      </c>
      <c r="B39" s="5">
        <v>5.0000000000000001E-4</v>
      </c>
      <c r="C39" s="2">
        <f t="shared" si="6"/>
        <v>3.8367217062671051E-4</v>
      </c>
      <c r="D39">
        <f t="shared" si="8"/>
        <v>1.3532163886701155E-8</v>
      </c>
    </row>
    <row r="40" spans="1:4">
      <c r="A40" s="4">
        <v>4</v>
      </c>
      <c r="B40" s="5"/>
      <c r="C40" s="2">
        <f t="shared" si="6"/>
        <v>8.062009868834031E-4</v>
      </c>
      <c r="D40" t="str">
        <f t="shared" si="8"/>
        <v/>
      </c>
    </row>
    <row r="41" spans="1:4">
      <c r="A41" s="4">
        <v>5</v>
      </c>
      <c r="B41" s="5">
        <v>1.2999999999999999E-3</v>
      </c>
      <c r="C41" s="2">
        <f t="shared" si="6"/>
        <v>1.3177465522226268E-3</v>
      </c>
      <c r="D41">
        <f t="shared" si="8"/>
        <v>3.1494011579042406E-10</v>
      </c>
    </row>
    <row r="42" spans="1:4">
      <c r="A42" s="4">
        <v>7</v>
      </c>
      <c r="B42" s="5">
        <v>2.3E-3</v>
      </c>
      <c r="C42" s="2">
        <f t="shared" si="6"/>
        <v>2.4831741361673277E-3</v>
      </c>
      <c r="D42">
        <f t="shared" si="8"/>
        <v>3.3552764160646734E-8</v>
      </c>
    </row>
    <row r="43" spans="1:4">
      <c r="A43" s="4">
        <v>10</v>
      </c>
      <c r="B43" s="5">
        <v>4.1999999999999997E-3</v>
      </c>
      <c r="C43" s="2">
        <f t="shared" si="6"/>
        <v>4.3006376554474363E-3</v>
      </c>
      <c r="D43">
        <f t="shared" si="8"/>
        <v>1.0127937693956956E-8</v>
      </c>
    </row>
    <row r="44" spans="1:4">
      <c r="A44" s="4">
        <v>15</v>
      </c>
      <c r="B44" s="5"/>
      <c r="C44" s="2">
        <f t="shared" si="6"/>
        <v>6.9566934894657231E-3</v>
      </c>
      <c r="D44" t="str">
        <f t="shared" si="8"/>
        <v/>
      </c>
    </row>
    <row r="45" spans="1:4">
      <c r="A45" s="4">
        <v>20</v>
      </c>
      <c r="B45" s="5">
        <v>9.2999999999999992E-3</v>
      </c>
      <c r="C45" s="2">
        <f t="shared" si="6"/>
        <v>8.9584896162262125E-3</v>
      </c>
      <c r="D45">
        <f t="shared" si="8"/>
        <v>1.1662934222531913E-7</v>
      </c>
    </row>
    <row r="46" spans="1:4">
      <c r="A46" s="4">
        <v>25</v>
      </c>
      <c r="B46" s="5"/>
      <c r="C46" s="2">
        <f t="shared" si="6"/>
        <v>1.0410480609591171E-2</v>
      </c>
      <c r="D46" t="str">
        <f t="shared" si="8"/>
        <v/>
      </c>
    </row>
    <row r="47" spans="1:4">
      <c r="A47" s="4">
        <v>30</v>
      </c>
      <c r="B47" s="5">
        <v>1.128E-2</v>
      </c>
      <c r="C47" s="2">
        <f t="shared" si="6"/>
        <v>1.1468632996370284E-2</v>
      </c>
      <c r="D47">
        <f>IF(B47&gt;0,(B47-C47)^2,"")</f>
        <v>3.5582407319631662E-8</v>
      </c>
    </row>
    <row r="48" spans="1:4">
      <c r="A48" s="4">
        <v>35</v>
      </c>
      <c r="B48" s="5"/>
      <c r="C48" s="2">
        <f t="shared" si="6"/>
        <v>1.2256258074525649E-2</v>
      </c>
      <c r="D48" t="str">
        <f t="shared" si="8"/>
        <v/>
      </c>
    </row>
    <row r="49" spans="1:4">
      <c r="A49" s="4">
        <v>40</v>
      </c>
      <c r="B49" s="5"/>
      <c r="C49" s="2">
        <f t="shared" si="6"/>
        <v>1.2858073641148257E-2</v>
      </c>
      <c r="D49" t="str">
        <f t="shared" si="8"/>
        <v/>
      </c>
    </row>
    <row r="50" spans="1:4">
      <c r="A50" s="4">
        <v>45</v>
      </c>
      <c r="B50" s="5"/>
      <c r="C50" s="2">
        <f t="shared" si="6"/>
        <v>1.3329997831801242E-2</v>
      </c>
      <c r="D50" t="str">
        <f t="shared" si="8"/>
        <v/>
      </c>
    </row>
    <row r="51" spans="1:4">
      <c r="A51" s="4">
        <v>50</v>
      </c>
      <c r="B51" s="5"/>
      <c r="C51" s="2">
        <f t="shared" si="6"/>
        <v>1.3708863555922674E-2</v>
      </c>
      <c r="D51" t="str">
        <f t="shared" si="8"/>
        <v/>
      </c>
    </row>
    <row r="52" spans="1:4">
      <c r="C52" t="s">
        <v>8</v>
      </c>
      <c r="D52">
        <f>SUM(D30:D51)</f>
        <v>2.7544810985705596E-7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5"/>
  <sheetData>
    <row r="1" spans="1:1" ht="210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Beta0</vt:lpstr>
      <vt:lpstr>Beta1</vt:lpstr>
      <vt:lpstr>Beta2</vt:lpstr>
      <vt:lpstr>Tau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2015-02-26T18:44:05Z</dcterms:created>
  <dcterms:modified xsi:type="dcterms:W3CDTF">2015-03-07T16:55:48Z</dcterms:modified>
</cp:coreProperties>
</file>