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IC16FDevKit\HW\Product\BoM\"/>
    </mc:Choice>
  </mc:AlternateContent>
  <xr:revisionPtr revIDLastSave="0" documentId="13_ncr:1_{5A2F46E2-0697-4450-B5FB-37F68B30FC7D}" xr6:coauthVersionLast="46" xr6:coauthVersionMax="46" xr10:uidLastSave="{00000000-0000-0000-0000-000000000000}"/>
  <bookViews>
    <workbookView xWindow="-120" yWindow="-120" windowWidth="29040" windowHeight="16440" xr2:uid="{ACE22CD8-8350-43B9-B6FE-84662C69CD7D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<sst xmlns="http://schemas.openxmlformats.org/spreadsheetml/2006/main" count="166" uniqueCount="113">
  <si>
    <t>Category</t>
  </si>
  <si>
    <t>Quantity</t>
  </si>
  <si>
    <t>References</t>
  </si>
  <si>
    <t>Stock Code</t>
  </si>
  <si>
    <t>Description</t>
  </si>
  <si>
    <t>Unit Cost</t>
  </si>
  <si>
    <t>Capacitors</t>
  </si>
  <si>
    <t>C1,C3,C12,C21</t>
  </si>
  <si>
    <t>CAP CER 22UF 10V Y5V 0805</t>
  </si>
  <si>
    <t>$0.231</t>
  </si>
  <si>
    <t>C2</t>
  </si>
  <si>
    <t>CAP CER 1UF 16V X7R 0603</t>
  </si>
  <si>
    <t>$0.186</t>
  </si>
  <si>
    <t>C4-C7,C9-C11,C13-C17,C19-C20,C25</t>
  </si>
  <si>
    <t>CAP CER 0.1UF 16V X7R 0603</t>
  </si>
  <si>
    <t>$0.077</t>
  </si>
  <si>
    <t>C8</t>
  </si>
  <si>
    <t>CAP TANT 220UF 20% 6.3V 1411</t>
  </si>
  <si>
    <t>$0.612</t>
  </si>
  <si>
    <t>C18,C22</t>
  </si>
  <si>
    <t>Resistors</t>
  </si>
  <si>
    <t>R1,R10,R14,R23,R26</t>
  </si>
  <si>
    <t>RES SMD 1K OHM 5% 1/10W 0603</t>
  </si>
  <si>
    <t>$0.024</t>
  </si>
  <si>
    <t>R2-R3,R6,R22</t>
  </si>
  <si>
    <t>RES SMD 10K OHM 5% 1/10W 0603</t>
  </si>
  <si>
    <t>R4-R5,R11</t>
  </si>
  <si>
    <t>RES SMD 4.7K OHM 5% 1/10W 0603</t>
  </si>
  <si>
    <t>R7</t>
  </si>
  <si>
    <t>RES SMD 75K OHM 1% 1/10W 0603</t>
  </si>
  <si>
    <t>R8</t>
  </si>
  <si>
    <t>RES SMD 40.2K OHM 1% 1/10W 0603</t>
  </si>
  <si>
    <t>R9</t>
  </si>
  <si>
    <t>RES SMD 7.68K OHM 1% 1/10W 0603</t>
  </si>
  <si>
    <t>R13</t>
  </si>
  <si>
    <t>R24</t>
  </si>
  <si>
    <t>RES SMD 2.2K OHM 5% 1/10W 0603</t>
  </si>
  <si>
    <t>Integrated Circuits</t>
  </si>
  <si>
    <t>U1</t>
  </si>
  <si>
    <t>IC REG LINEAR 3.3V 300MA SOT23-3</t>
  </si>
  <si>
    <t>$0.313</t>
  </si>
  <si>
    <t>U2</t>
  </si>
  <si>
    <t>SENSOR ANALOG -10C-125C SOT23-3</t>
  </si>
  <si>
    <t>$0.250</t>
  </si>
  <si>
    <t>U3</t>
  </si>
  <si>
    <t>IC FLASH 4MBIT SPI 50MHZ 8SOIC</t>
  </si>
  <si>
    <t>$0.840</t>
  </si>
  <si>
    <t>U4</t>
  </si>
  <si>
    <t>IC RTC CLK/CALENDAR I2C 8-SMT</t>
  </si>
  <si>
    <t>$2.566</t>
  </si>
  <si>
    <t>U5</t>
  </si>
  <si>
    <t>IC REG BUCK ADJ 2A TSOT23-6</t>
  </si>
  <si>
    <t>$1.532</t>
  </si>
  <si>
    <t>U6</t>
  </si>
  <si>
    <t>IC MCU 32BIT 64KB FLASH 28UQFN</t>
  </si>
  <si>
    <t>$2.040</t>
  </si>
  <si>
    <t>U7</t>
  </si>
  <si>
    <t>IC TRNSLTR BIDIRECTIONAL 8VSSOP</t>
  </si>
  <si>
    <t>$0.353</t>
  </si>
  <si>
    <t>U8</t>
  </si>
  <si>
    <t>IC MCU 8BIT 28KB FLASH 44TQFP</t>
  </si>
  <si>
    <t>$1.690</t>
  </si>
  <si>
    <t>Transistors</t>
  </si>
  <si>
    <t>Q1-Q2</t>
  </si>
  <si>
    <t>MOSFET P-CH 20V 6A SOT23F</t>
  </si>
  <si>
    <t>$0.302</t>
  </si>
  <si>
    <t>Diodes</t>
  </si>
  <si>
    <t>D1</t>
  </si>
  <si>
    <t>LED BLUE CLEAR 0603 SMD</t>
  </si>
  <si>
    <t>$0.160</t>
  </si>
  <si>
    <t>D2</t>
  </si>
  <si>
    <t>LED RED CLEAR 0603 SMD</t>
  </si>
  <si>
    <t>$0.140</t>
  </si>
  <si>
    <t>D3</t>
  </si>
  <si>
    <t>LED GREEN CLEAR 0603 SMD</t>
  </si>
  <si>
    <t>D4</t>
  </si>
  <si>
    <t>LED YELLOW CLEAR 0603 SMD</t>
  </si>
  <si>
    <t>D5</t>
  </si>
  <si>
    <t>D6</t>
  </si>
  <si>
    <t>DIODE GEN PURP 75V 300MA SOD323</t>
  </si>
  <si>
    <t>$0.121</t>
  </si>
  <si>
    <t>D7</t>
  </si>
  <si>
    <t>$0.360</t>
  </si>
  <si>
    <t>Miscellaneous</t>
  </si>
  <si>
    <t>BT1</t>
  </si>
  <si>
    <t>SWITCH TACTILE SPST-NO 0.05A 16V</t>
  </si>
  <si>
    <t>$0.354</t>
  </si>
  <si>
    <t>BT2</t>
  </si>
  <si>
    <t>F1</t>
  </si>
  <si>
    <t>PTC RESET FUSE 30V 500MA 1812</t>
  </si>
  <si>
    <t>$0.107</t>
  </si>
  <si>
    <t>J1</t>
  </si>
  <si>
    <t>CONN RCPT USB2.0 MICRO B SMD R/A</t>
  </si>
  <si>
    <t>$0.440</t>
  </si>
  <si>
    <t>J2</t>
  </si>
  <si>
    <t>RECEPTACLE STRIP 10P 2.54MM PITC</t>
  </si>
  <si>
    <t>$0.583</t>
  </si>
  <si>
    <t>J4</t>
  </si>
  <si>
    <t>RECEPTACLE STRIP 7P 2.54MM PITCH</t>
  </si>
  <si>
    <t>$0.445</t>
  </si>
  <si>
    <t>J6</t>
  </si>
  <si>
    <t>J7</t>
  </si>
  <si>
    <t>RECEPTACLE STRIP 8P 2.54MM PITCH</t>
  </si>
  <si>
    <t>$0.467</t>
  </si>
  <si>
    <t>J8</t>
  </si>
  <si>
    <t>RECEPTACLE STRIP, 1.27MM,VERTICA</t>
  </si>
  <si>
    <t>$0.389</t>
  </si>
  <si>
    <t>L1</t>
  </si>
  <si>
    <t>FIXED IND 6.8UH 3A 80 MOHM SMD</t>
  </si>
  <si>
    <t>$0.593</t>
  </si>
  <si>
    <t>TP1</t>
  </si>
  <si>
    <t>PC TEST POINT NATURAL</t>
  </si>
  <si>
    <t>Schottky Diodes &amp; Rectifiers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</si>
</sst>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9875-56A5-4753-AF51-51C62F254A62}">
  <dimension ref="A1:F42"/>
  <sheetViews>
    <sheetView tabSelected="1" workbookViewId="0">
      <selection activeCell="E13" sqref="E13"/>
    </sheetView>
  </sheetViews>
  <sheetFormatPr defaultRowHeight="15" x14ac:dyDescent="0.25"/>
  <cols>
    <col min="1" max="1" width="17.5703125" style="1" bestFit="1" customWidth="1"/>
    <col min="2" max="2" width="8.7109375" style="1" bestFit="1" customWidth="1"/>
    <col min="3" max="3" width="32.140625" style="1" bestFit="1" customWidth="1"/>
    <col min="4" max="4" width="32.85546875" style="1" bestFit="1" customWidth="1"/>
    <col min="5" max="5" width="87" style="1" bestFit="1" customWidth="1"/>
    <col min="6" max="7" width="9.140625" style="1"/>
    <col min="8" max="8" width="32.85546875" style="1" bestFit="1" customWidth="1"/>
    <col min="9" max="16384" width="9.140625" style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 t="s">
        <v>6</v>
      </c>
      <c r="B2" s="7">
        <v>4</v>
      </c>
      <c r="C2" s="6" t="s">
        <v>7</v>
      </c>
      <c r="D2" s="8" t="str">
        <f>HYPERLINK("https://www.digikey.com/en/products/detail/yageo/CC0805ZKY5V6BB226/5884300","CC0805ZKY5V6BB226")</f>
        <v>CC0805ZKY5V6BB226</v>
      </c>
      <c r="E2" s="6" t="s">
        <v>8</v>
      </c>
      <c r="F2" s="6" t="s">
        <v>9</v>
      </c>
    </row>
    <row r="3" spans="1:6" x14ac:dyDescent="0.25">
      <c r="A3" s="6" t="s">
        <v>6</v>
      </c>
      <c r="B3" s="7">
        <v>1</v>
      </c>
      <c r="C3" s="6" t="s">
        <v>10</v>
      </c>
      <c r="D3" s="8" t="str">
        <f>HYPERLINK("https://www.digikey.com/en/products/detail/yageo/CC0603JRX7R7BB105/7164369","CC0603JRX7R7BB105")</f>
        <v>CC0603JRX7R7BB105</v>
      </c>
      <c r="E3" s="6" t="s">
        <v>11</v>
      </c>
      <c r="F3" s="6" t="s">
        <v>12</v>
      </c>
    </row>
    <row r="4" spans="1:6" x14ac:dyDescent="0.25">
      <c r="A4" s="6" t="s">
        <v>6</v>
      </c>
      <c r="B4" s="7">
        <v>15</v>
      </c>
      <c r="C4" s="6" t="s">
        <v>13</v>
      </c>
      <c r="D4" s="8" t="str">
        <f>HYPERLINK("https://www.digikey.com/en/products/detail/yageo/CC0603JRX7R7BB104/5195185","CC0603JRX7R7BB104")</f>
        <v>CC0603JRX7R7BB104</v>
      </c>
      <c r="E4" s="6" t="s">
        <v>14</v>
      </c>
      <c r="F4" s="6" t="s">
        <v>15</v>
      </c>
    </row>
    <row r="5" spans="1:6" x14ac:dyDescent="0.25">
      <c r="A5" s="6" t="s">
        <v>6</v>
      </c>
      <c r="B5" s="7">
        <v>1</v>
      </c>
      <c r="C5" s="6" t="s">
        <v>16</v>
      </c>
      <c r="D5" s="8" t="str">
        <f>HYPERLINK("https://www.digikey.com/en/products/detail/vishay-sprague/TMCMB0J227MTRF/10107352","TMCMB0J227MTRF")</f>
        <v>TMCMB0J227MTRF</v>
      </c>
      <c r="E5" s="6" t="s">
        <v>17</v>
      </c>
      <c r="F5" s="6" t="s">
        <v>18</v>
      </c>
    </row>
    <row r="6" spans="1:6" x14ac:dyDescent="0.25">
      <c r="A6" s="6" t="s">
        <v>6</v>
      </c>
      <c r="B6" s="7">
        <v>2</v>
      </c>
      <c r="C6" s="6" t="s">
        <v>19</v>
      </c>
      <c r="D6" s="8" t="str">
        <f>HYPERLINK("https://www.digikey.com/en/products/detail/yageo/CC0603JRX7R7BB105/7164369","CC0603JRX7R7BB105")</f>
        <v>CC0603JRX7R7BB105</v>
      </c>
      <c r="E6" s="6" t="s">
        <v>11</v>
      </c>
      <c r="F6" s="6" t="s">
        <v>12</v>
      </c>
    </row>
    <row r="7" spans="1:6" x14ac:dyDescent="0.25">
      <c r="A7" s="6" t="s">
        <v>20</v>
      </c>
      <c r="B7" s="7">
        <v>5</v>
      </c>
      <c r="C7" s="6" t="s">
        <v>21</v>
      </c>
      <c r="D7" s="8" t="str">
        <f>HYPERLINK("https://www.digikey.com/en/products/detail/yageo/AC0603JR-071KL/5896388","AC0603JR-071KL")</f>
        <v>AC0603JR-071KL</v>
      </c>
      <c r="E7" s="6" t="s">
        <v>22</v>
      </c>
      <c r="F7" s="6" t="s">
        <v>23</v>
      </c>
    </row>
    <row r="8" spans="1:6" x14ac:dyDescent="0.25">
      <c r="A8" s="6" t="s">
        <v>20</v>
      </c>
      <c r="B8" s="7">
        <v>4</v>
      </c>
      <c r="C8" s="6" t="s">
        <v>24</v>
      </c>
      <c r="D8" s="8" t="str">
        <f>HYPERLINK("https://www.digikey.com/en/products/detail/yageo/AC0603JR-0710KL/2827830","AC0603JR-0710KL")</f>
        <v>AC0603JR-0710KL</v>
      </c>
      <c r="E8" s="6" t="s">
        <v>25</v>
      </c>
      <c r="F8" s="6" t="s">
        <v>23</v>
      </c>
    </row>
    <row r="9" spans="1:6" x14ac:dyDescent="0.25">
      <c r="A9" s="6" t="s">
        <v>20</v>
      </c>
      <c r="B9" s="7">
        <v>3</v>
      </c>
      <c r="C9" s="6" t="s">
        <v>26</v>
      </c>
      <c r="D9" s="8" t="str">
        <f>HYPERLINK("https://www.digikey.com/en/products/detail/yageo/AC0603JR-074K7L/5896467","AC0603JR-074K7L")</f>
        <v>AC0603JR-074K7L</v>
      </c>
      <c r="E9" s="6" t="s">
        <v>27</v>
      </c>
      <c r="F9" s="6" t="s">
        <v>23</v>
      </c>
    </row>
    <row r="10" spans="1:6" x14ac:dyDescent="0.25">
      <c r="A10" s="6" t="s">
        <v>20</v>
      </c>
      <c r="B10" s="7">
        <v>1</v>
      </c>
      <c r="C10" s="6" t="s">
        <v>28</v>
      </c>
      <c r="D10" s="8" t="str">
        <f>HYPERLINK("https://www.digikey.com/en/products/detail/yageo/RC0603FR-0775KL/727378","RC0603FR-0775KL")</f>
        <v>RC0603FR-0775KL</v>
      </c>
      <c r="E10" s="6" t="s">
        <v>29</v>
      </c>
      <c r="F10" s="6" t="s">
        <v>23</v>
      </c>
    </row>
    <row r="11" spans="1:6" x14ac:dyDescent="0.25">
      <c r="A11" s="6" t="s">
        <v>20</v>
      </c>
      <c r="B11" s="7">
        <v>1</v>
      </c>
      <c r="C11" s="6" t="s">
        <v>30</v>
      </c>
      <c r="D11" s="8" t="str">
        <f>HYPERLINK("https://www.digikey.com/en/products/detail/yageo/RC0603FR-0740K2L/727221","RC0603FR-0740K2L")</f>
        <v>RC0603FR-0740K2L</v>
      </c>
      <c r="E11" s="6" t="s">
        <v>31</v>
      </c>
      <c r="F11" s="6" t="s">
        <v>23</v>
      </c>
    </row>
    <row r="12" spans="1:6" x14ac:dyDescent="0.25">
      <c r="A12" s="6" t="s">
        <v>20</v>
      </c>
      <c r="B12" s="7">
        <v>1</v>
      </c>
      <c r="C12" s="6" t="s">
        <v>32</v>
      </c>
      <c r="D12" s="8" t="str">
        <f>HYPERLINK("https://www.digikey.com/en/products/detail/yageo/RC0603FR-077K68L/727367","RC0603FR-077K68L")</f>
        <v>RC0603FR-077K68L</v>
      </c>
      <c r="E12" s="6" t="s">
        <v>33</v>
      </c>
      <c r="F12" s="6" t="s">
        <v>23</v>
      </c>
    </row>
    <row r="13" spans="1:6" x14ac:dyDescent="0.25">
      <c r="A13" s="6" t="s">
        <v>20</v>
      </c>
      <c r="B13" s="7">
        <v>1</v>
      </c>
      <c r="C13" s="6" t="s">
        <v>34</v>
      </c>
      <c r="D13" s="8" t="str">
        <f>HYPERLINK("https://www.digikey.com/en/products/detail/yageo/RC0603FR-0775KL/727378","RC0603FR-0775KL")</f>
        <v>RC0603FR-0775KL</v>
      </c>
      <c r="E13" s="6" t="s">
        <v>29</v>
      </c>
      <c r="F13" s="6" t="s">
        <v>23</v>
      </c>
    </row>
    <row r="14" spans="1:6" x14ac:dyDescent="0.25">
      <c r="A14" s="6" t="s">
        <v>20</v>
      </c>
      <c r="B14" s="7">
        <v>1</v>
      </c>
      <c r="C14" s="6" t="s">
        <v>35</v>
      </c>
      <c r="D14" s="8" t="str">
        <f>HYPERLINK("https://www.digikey.com/en/products/detail/yageo/AC0603JR-072K2L/5896418","AC0603JR-072K2L")</f>
        <v>AC0603JR-072K2L</v>
      </c>
      <c r="E14" s="6" t="s">
        <v>36</v>
      </c>
      <c r="F14" s="6" t="s">
        <v>23</v>
      </c>
    </row>
    <row r="15" spans="1:6" x14ac:dyDescent="0.25">
      <c r="A15" s="6" t="s">
        <v>37</v>
      </c>
      <c r="B15" s="7">
        <v>1</v>
      </c>
      <c r="C15" s="6" t="s">
        <v>38</v>
      </c>
      <c r="D15" s="8" t="str">
        <f>HYPERLINK("https://www.digikey.com/en/products/detail/diodes-incorporated/AP2210N-3-3TRG1/4470822","AP2210N-3.3TRG1")</f>
        <v>AP2210N-3.3TRG1</v>
      </c>
      <c r="E15" s="6" t="s">
        <v>39</v>
      </c>
      <c r="F15" s="6" t="s">
        <v>40</v>
      </c>
    </row>
    <row r="16" spans="1:6" x14ac:dyDescent="0.25">
      <c r="A16" s="6" t="s">
        <v>37</v>
      </c>
      <c r="B16" s="7">
        <v>1</v>
      </c>
      <c r="C16" s="6" t="s">
        <v>41</v>
      </c>
      <c r="D16" s="8" t="str">
        <f>HYPERLINK("https://www.digikey.com/en/products/detail/microchip-technology/MCP9701T-E-TT/1987445","MCP9700T-H/LT")</f>
        <v>MCP9700T-H/LT</v>
      </c>
      <c r="E16" s="6" t="s">
        <v>42</v>
      </c>
      <c r="F16" s="6" t="s">
        <v>43</v>
      </c>
    </row>
    <row r="17" spans="1:6" x14ac:dyDescent="0.25">
      <c r="A17" s="6" t="s">
        <v>37</v>
      </c>
      <c r="B17" s="7">
        <v>1</v>
      </c>
      <c r="C17" s="6" t="s">
        <v>44</v>
      </c>
      <c r="D17" s="8" t="str">
        <f>HYPERLINK("https://www.digikey.com/en/products/detail/microchip-technology/SST25VF040B-50-4C-SAF/4740879","SST25VF040B-50-4C-SAF")</f>
        <v>SST25VF040B-50-4C-SAF</v>
      </c>
      <c r="E17" s="6" t="s">
        <v>45</v>
      </c>
      <c r="F17" s="6" t="s">
        <v>46</v>
      </c>
    </row>
    <row r="18" spans="1:6" x14ac:dyDescent="0.25">
      <c r="A18" s="6" t="s">
        <v>37</v>
      </c>
      <c r="B18" s="7">
        <v>1</v>
      </c>
      <c r="C18" s="6" t="s">
        <v>47</v>
      </c>
      <c r="D18" s="8" t="str">
        <f>HYPERLINK("https://www.digikey.com/en/products/detail/micro-crystal-ag/RV-3028-C7-32-768KHZ-1PPM-TA-QC/10431070","RV-3028-C7 32.768KHZ 1PPM-TA-QC")</f>
        <v>RV-3028-C7 32.768KHZ 1PPM-TA-QC</v>
      </c>
      <c r="E18" s="6" t="s">
        <v>48</v>
      </c>
      <c r="F18" s="6" t="s">
        <v>49</v>
      </c>
    </row>
    <row r="19" spans="1:6" x14ac:dyDescent="0.25">
      <c r="A19" s="6" t="s">
        <v>37</v>
      </c>
      <c r="B19" s="7">
        <v>1</v>
      </c>
      <c r="C19" s="6" t="s">
        <v>50</v>
      </c>
      <c r="D19" s="8" t="str">
        <f>HYPERLINK("https://www.digikey.com/en/products/detail/monolithic-power-systems-inc/MP1470GJ-Z/9555284","MP1470GJ-Z")</f>
        <v>MP1470GJ-Z</v>
      </c>
      <c r="E19" s="6" t="s">
        <v>51</v>
      </c>
      <c r="F19" s="6" t="s">
        <v>52</v>
      </c>
    </row>
    <row r="20" spans="1:6" x14ac:dyDescent="0.25">
      <c r="A20" s="6" t="s">
        <v>37</v>
      </c>
      <c r="B20" s="7">
        <v>1</v>
      </c>
      <c r="C20" s="6" t="s">
        <v>53</v>
      </c>
      <c r="D20" s="8" t="str">
        <f>HYPERLINK("https://www.digikey.com/en/products/detail/microchip-technology/PIC32MM0064GPM028-I-M6/8037777","PIC32MM0064GPM028-I/M6")</f>
        <v>PIC32MM0064GPM028-I/M6</v>
      </c>
      <c r="E20" s="6" t="s">
        <v>54</v>
      </c>
      <c r="F20" s="6" t="s">
        <v>55</v>
      </c>
    </row>
    <row r="21" spans="1:6" x14ac:dyDescent="0.25">
      <c r="A21" s="6" t="s">
        <v>37</v>
      </c>
      <c r="B21" s="7">
        <v>1</v>
      </c>
      <c r="C21" s="6" t="s">
        <v>56</v>
      </c>
      <c r="D21" s="8" t="str">
        <f>HYPERLINK("https://www.digikey.com/en/products/detail/nexperia-usa-inc/74AVC2T45DC-125/1692558","74AVC2T45DC,125")</f>
        <v>74AVC2T45DC,125</v>
      </c>
      <c r="E21" s="6" t="s">
        <v>57</v>
      </c>
      <c r="F21" s="6" t="s">
        <v>58</v>
      </c>
    </row>
    <row r="22" spans="1:6" x14ac:dyDescent="0.25">
      <c r="A22" s="6" t="s">
        <v>37</v>
      </c>
      <c r="B22" s="7">
        <v>1</v>
      </c>
      <c r="C22" s="6" t="s">
        <v>59</v>
      </c>
      <c r="D22" s="8" t="str">
        <f>HYPERLINK("https://www.digikey.com/en/products/detail/microchip-technology/PIC16F18876-I-PT/6192935","PIC16F18876-I/PT")</f>
        <v>PIC16F18876-I/PT</v>
      </c>
      <c r="E22" s="6" t="s">
        <v>60</v>
      </c>
      <c r="F22" s="6" t="s">
        <v>61</v>
      </c>
    </row>
    <row r="23" spans="1:6" x14ac:dyDescent="0.25">
      <c r="A23" s="6" t="s">
        <v>62</v>
      </c>
      <c r="B23" s="7">
        <v>2</v>
      </c>
      <c r="C23" s="6" t="s">
        <v>63</v>
      </c>
      <c r="D23" s="8" t="str">
        <f>HYPERLINK("https://www.digikey.com/en/products/detail/toshiba-semiconductor-and-storage/SSM3J378R-LF/9866021","SSM3J378R,LF")</f>
        <v>SSM3J378R,LF</v>
      </c>
      <c r="E23" s="6" t="s">
        <v>64</v>
      </c>
      <c r="F23" s="6" t="s">
        <v>65</v>
      </c>
    </row>
    <row r="24" spans="1:6" x14ac:dyDescent="0.25">
      <c r="A24" s="6" t="s">
        <v>66</v>
      </c>
      <c r="B24" s="7">
        <v>1</v>
      </c>
      <c r="C24" s="6" t="s">
        <v>67</v>
      </c>
      <c r="D24" s="8" t="str">
        <f>HYPERLINK("https://www.digikey.com/en/products/detail/würth-elektronik/150060BS75000/4489895","150060BS75000")</f>
        <v>150060BS75000</v>
      </c>
      <c r="E24" s="6" t="s">
        <v>68</v>
      </c>
      <c r="F24" s="6" t="s">
        <v>69</v>
      </c>
    </row>
    <row r="25" spans="1:6" x14ac:dyDescent="0.25">
      <c r="A25" s="6" t="s">
        <v>66</v>
      </c>
      <c r="B25" s="7">
        <v>1</v>
      </c>
      <c r="C25" s="6" t="s">
        <v>70</v>
      </c>
      <c r="D25" s="8" t="str">
        <f>HYPERLINK("https://www.digikey.com/en/products/detail/würth-elektronik/150060SS75000/4489903","150060SS75000")</f>
        <v>150060SS75000</v>
      </c>
      <c r="E25" s="6" t="s">
        <v>71</v>
      </c>
      <c r="F25" s="6" t="s">
        <v>72</v>
      </c>
    </row>
    <row r="26" spans="1:6" x14ac:dyDescent="0.25">
      <c r="A26" s="6" t="s">
        <v>66</v>
      </c>
      <c r="B26" s="7">
        <v>1</v>
      </c>
      <c r="C26" s="6" t="s">
        <v>73</v>
      </c>
      <c r="D26" s="8" t="str">
        <f>HYPERLINK("https://www.digikey.com/en/products/detail/würth-elektronik/150060VS75000/4489906","150060VS75000")</f>
        <v>150060VS75000</v>
      </c>
      <c r="E26" s="6" t="s">
        <v>74</v>
      </c>
      <c r="F26" s="6" t="s">
        <v>72</v>
      </c>
    </row>
    <row r="27" spans="1:6" x14ac:dyDescent="0.25">
      <c r="A27" s="6" t="s">
        <v>66</v>
      </c>
      <c r="B27" s="7">
        <v>1</v>
      </c>
      <c r="C27" s="6" t="s">
        <v>75</v>
      </c>
      <c r="D27" s="8" t="str">
        <f>HYPERLINK("https://www.digikey.com/en/products/detail/würth-elektronik/150060YS75000/4489909","150060YS75000")</f>
        <v>150060YS75000</v>
      </c>
      <c r="E27" s="6" t="s">
        <v>76</v>
      </c>
      <c r="F27" s="6" t="s">
        <v>72</v>
      </c>
    </row>
    <row r="28" spans="1:6" x14ac:dyDescent="0.25">
      <c r="A28" s="6" t="s">
        <v>66</v>
      </c>
      <c r="B28" s="7">
        <v>1</v>
      </c>
      <c r="C28" s="6" t="s">
        <v>77</v>
      </c>
      <c r="D28" s="8" t="str">
        <f>HYPERLINK("https://www.digikey.com/en/products/detail/würth-elektronik/150060SS75000/4489903","150060SS75000")</f>
        <v>150060SS75000</v>
      </c>
      <c r="E28" s="6" t="s">
        <v>71</v>
      </c>
      <c r="F28" s="6" t="s">
        <v>72</v>
      </c>
    </row>
    <row r="29" spans="1:6" x14ac:dyDescent="0.25">
      <c r="A29" s="6" t="s">
        <v>66</v>
      </c>
      <c r="B29" s="7">
        <v>1</v>
      </c>
      <c r="C29" s="6" t="s">
        <v>78</v>
      </c>
      <c r="D29" s="8" t="str">
        <f>HYPERLINK("https://www.digikey.com/en/products/detail/smc-diode-solutions/1N4148WSTR/6022449","1N4148WSTR")</f>
        <v>1N4148WSTR</v>
      </c>
      <c r="E29" s="6" t="s">
        <v>79</v>
      </c>
      <c r="F29" s="6" t="s">
        <v>80</v>
      </c>
    </row>
    <row r="30" spans="1:6" x14ac:dyDescent="0.25">
      <c r="A30" s="6" t="s">
        <v>66</v>
      </c>
      <c r="B30" s="7">
        <v>1</v>
      </c>
      <c r="C30" s="6" t="s">
        <v>81</v>
      </c>
      <c r="D30" s="8" t="str">
        <f>HYPERLINK("https://www.mouser.vn/ProductDetail/Panjit/SK26_R1_00001?qs=sPbYRqrBIVnCfhq3ypDoOA%3D%3D","SK26_R1_00001")</f>
        <v>SK26_R1_00001</v>
      </c>
      <c r="E30" s="6" t="s">
        <v>112</v>
      </c>
      <c r="F30" s="6" t="s">
        <v>82</v>
      </c>
    </row>
    <row r="31" spans="1:6" x14ac:dyDescent="0.25">
      <c r="A31" s="6" t="s">
        <v>83</v>
      </c>
      <c r="B31" s="7">
        <v>1</v>
      </c>
      <c r="C31" s="6" t="s">
        <v>84</v>
      </c>
      <c r="D31" s="8" t="str">
        <f>HYPERLINK("https://www.digikey.com/en/products/detail/c-k/PTS810-SJG-250-SMTR-LFS/4176612","PTS810 SJG 250 SMTR LFS")</f>
        <v>PTS810 SJG 250 SMTR LFS</v>
      </c>
      <c r="E31" s="6" t="s">
        <v>85</v>
      </c>
      <c r="F31" s="6" t="s">
        <v>86</v>
      </c>
    </row>
    <row r="32" spans="1:6" x14ac:dyDescent="0.25">
      <c r="A32" s="6" t="s">
        <v>83</v>
      </c>
      <c r="B32" s="7">
        <v>1</v>
      </c>
      <c r="C32" s="6" t="s">
        <v>87</v>
      </c>
      <c r="D32" s="8" t="str">
        <f>HYPERLINK("https://www.digikey.com/en/products/detail/c-k/PTS810-SJG-250-SMTR-LFS/4176612","PTS810 SJG 250 SMTR LFS")</f>
        <v>PTS810 SJG 250 SMTR LFS</v>
      </c>
      <c r="E32" s="6" t="s">
        <v>85</v>
      </c>
      <c r="F32" s="6" t="s">
        <v>86</v>
      </c>
    </row>
    <row r="33" spans="1:6" x14ac:dyDescent="0.25">
      <c r="A33" s="6" t="s">
        <v>83</v>
      </c>
      <c r="B33" s="7">
        <v>1</v>
      </c>
      <c r="C33" s="6" t="s">
        <v>88</v>
      </c>
      <c r="D33" s="8" t="str">
        <f>HYPERLINK("https://www.digikey.com/en/products/detail/bel-fuse-inc/0ZCG0050AF2C/4156100","0ZCG0050AF2C")</f>
        <v>0ZCG0050AF2C</v>
      </c>
      <c r="E33" s="6" t="s">
        <v>89</v>
      </c>
      <c r="F33" s="6" t="s">
        <v>90</v>
      </c>
    </row>
    <row r="34" spans="1:6" x14ac:dyDescent="0.25">
      <c r="A34" s="6" t="s">
        <v>83</v>
      </c>
      <c r="B34" s="7">
        <v>1</v>
      </c>
      <c r="C34" s="6" t="s">
        <v>91</v>
      </c>
      <c r="D34" s="8" t="str">
        <f>HYPERLINK("https://www.digikey.com/en/products/detail/amphenol-icc-fci/10118192-0002LF/6817756","10118192-0002LF")</f>
        <v>10118192-0002LF</v>
      </c>
      <c r="E34" s="6" t="s">
        <v>92</v>
      </c>
      <c r="F34" s="6" t="s">
        <v>93</v>
      </c>
    </row>
    <row r="35" spans="1:6" x14ac:dyDescent="0.25">
      <c r="A35" s="6" t="s">
        <v>83</v>
      </c>
      <c r="B35" s="7">
        <v>1</v>
      </c>
      <c r="C35" s="6" t="s">
        <v>94</v>
      </c>
      <c r="D35" s="8" t="str">
        <f>HYPERLINK("https://www.digikey.com/en/products/detail/adam-tech/RS1-10-G/9832059","RS1-10-G")</f>
        <v>RS1-10-G</v>
      </c>
      <c r="E35" s="6" t="s">
        <v>95</v>
      </c>
      <c r="F35" s="6" t="s">
        <v>96</v>
      </c>
    </row>
    <row r="36" spans="1:6" x14ac:dyDescent="0.25">
      <c r="A36" s="6" t="s">
        <v>83</v>
      </c>
      <c r="B36" s="7">
        <v>1</v>
      </c>
      <c r="C36" s="6" t="s">
        <v>97</v>
      </c>
      <c r="D36" s="8" t="str">
        <f>HYPERLINK("https://www.digikey.com/en/products/detail/adam-tech/RS1-07-G/9832045","RS1-07-G")</f>
        <v>RS1-07-G</v>
      </c>
      <c r="E36" s="6" t="s">
        <v>98</v>
      </c>
      <c r="F36" s="6" t="s">
        <v>99</v>
      </c>
    </row>
    <row r="37" spans="1:6" x14ac:dyDescent="0.25">
      <c r="A37" s="6" t="s">
        <v>83</v>
      </c>
      <c r="B37" s="7">
        <v>1</v>
      </c>
      <c r="C37" s="6" t="s">
        <v>100</v>
      </c>
      <c r="D37" s="8" t="str">
        <f>HYPERLINK("https://www.digikey.com/en/products/detail/adam-tech/RS1-10-G/9832059","RS1-10-G")</f>
        <v>RS1-10-G</v>
      </c>
      <c r="E37" s="6" t="s">
        <v>95</v>
      </c>
      <c r="F37" s="6" t="s">
        <v>96</v>
      </c>
    </row>
    <row r="38" spans="1:6" x14ac:dyDescent="0.25">
      <c r="A38" s="6" t="s">
        <v>83</v>
      </c>
      <c r="B38" s="7">
        <v>1</v>
      </c>
      <c r="C38" s="6" t="s">
        <v>101</v>
      </c>
      <c r="D38" s="8" t="str">
        <f>HYPERLINK("https://www.digikey.com/en/products/detail/adam-tech/RS1-08-G/9832056","RS1-08-G")</f>
        <v>RS1-08-G</v>
      </c>
      <c r="E38" s="6" t="s">
        <v>102</v>
      </c>
      <c r="F38" s="6" t="s">
        <v>103</v>
      </c>
    </row>
    <row r="39" spans="1:6" x14ac:dyDescent="0.25">
      <c r="A39" s="6" t="s">
        <v>83</v>
      </c>
      <c r="B39" s="7">
        <v>1</v>
      </c>
      <c r="C39" s="6" t="s">
        <v>104</v>
      </c>
      <c r="D39" s="8" t="str">
        <f>HYPERLINK("https://www.digikey.com/en/products/detail/adam-tech/HRS-2B-10-GA/9832984","HRS-2B-10-GA")</f>
        <v>HRS-2B-10-GA</v>
      </c>
      <c r="E39" s="6" t="s">
        <v>105</v>
      </c>
      <c r="F39" s="6" t="s">
        <v>106</v>
      </c>
    </row>
    <row r="40" spans="1:6" x14ac:dyDescent="0.25">
      <c r="A40" s="6" t="s">
        <v>83</v>
      </c>
      <c r="B40" s="7">
        <v>1</v>
      </c>
      <c r="C40" s="6" t="s">
        <v>107</v>
      </c>
      <c r="D40" s="8" t="str">
        <f>HYPERLINK("https://www.digikey.com/en/products/detail/bourns-inc/SDE0604A-6R8M/5030882","SDE0604A-6R8M")</f>
        <v>SDE0604A-6R8M</v>
      </c>
      <c r="E40" s="6" t="s">
        <v>108</v>
      </c>
      <c r="F40" s="6" t="s">
        <v>109</v>
      </c>
    </row>
    <row r="41" spans="1:6" x14ac:dyDescent="0.25">
      <c r="A41" s="6" t="s">
        <v>83</v>
      </c>
      <c r="B41" s="7">
        <v>1</v>
      </c>
      <c r="C41" s="6" t="s">
        <v>110</v>
      </c>
      <c r="D41" s="8" t="str">
        <f>HYPERLINK("https://www.digikey.com/en/products/detail/te-connectivity-amp-connectors/RCT-0C/2366050","RCT-0C")</f>
        <v>RCT-0C</v>
      </c>
      <c r="E41" s="6" t="s">
        <v>111</v>
      </c>
      <c r="F41" s="6" t="s">
        <v>9</v>
      </c>
    </row>
    <row r="42" spans="1:6" x14ac:dyDescent="0.25">
      <c r="A42" s="2"/>
      <c r="B42" s="3"/>
      <c r="C42" s="2"/>
      <c r="D42" s="4"/>
      <c r="E42" s="2"/>
      <c r="F4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</dc:creator>
  <cp:lastModifiedBy>LIEM</cp:lastModifiedBy>
  <dcterms:created xsi:type="dcterms:W3CDTF">2021-05-04T10:35:46Z</dcterms:created>
  <dcterms:modified xsi:type="dcterms:W3CDTF">2021-05-04T10:39:52Z</dcterms:modified>
</cp:coreProperties>
</file>