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P32DK\HW\Product\BoM\"/>
    </mc:Choice>
  </mc:AlternateContent>
  <xr:revisionPtr revIDLastSave="0" documentId="13_ncr:1_{90C93C1C-9273-4950-923D-4C7184773393}" xr6:coauthVersionLast="47" xr6:coauthVersionMax="47" xr10:uidLastSave="{00000000-0000-0000-0000-000000000000}"/>
  <bookViews>
    <workbookView xWindow="-20610" yWindow="-120" windowWidth="20730" windowHeight="11760" activeTab="1" xr2:uid="{2C7B2300-5B06-4277-ACAF-A3E124D0891E}"/>
  </bookViews>
  <sheets>
    <sheet name="Digikey" sheetId="1" r:id="rId1"/>
    <sheet name="V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2" l="1"/>
  <c r="F40" i="2"/>
  <c r="F39" i="2"/>
  <c r="F38" i="2"/>
  <c r="F35" i="2"/>
  <c r="F34" i="2"/>
  <c r="F33" i="2"/>
  <c r="F31" i="2"/>
  <c r="F29" i="2"/>
  <c r="F28" i="2"/>
  <c r="F27" i="2"/>
  <c r="F26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48" i="1"/>
  <c r="F40" i="1"/>
  <c r="F39" i="1"/>
  <c r="F38" i="1"/>
  <c r="F35" i="1"/>
  <c r="F34" i="1"/>
  <c r="F33" i="1"/>
  <c r="F31" i="1"/>
  <c r="F29" i="1"/>
  <c r="F28" i="1"/>
  <c r="F27" i="1"/>
  <c r="F26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<sst xmlns="http://schemas.openxmlformats.org/spreadsheetml/2006/main" count="506" uniqueCount="159">
  <si>
    <t>Category</t>
  </si>
  <si>
    <t>Quantity</t>
  </si>
  <si>
    <t>References</t>
  </si>
  <si>
    <t>PCB Package</t>
  </si>
  <si>
    <t>Value</t>
  </si>
  <si>
    <t>Stock Code</t>
  </si>
  <si>
    <t>Unit Cost</t>
  </si>
  <si>
    <t>Capacitors</t>
  </si>
  <si>
    <t>C1,C3,C12,C21-C22,C28</t>
  </si>
  <si>
    <t>0805_CAP</t>
  </si>
  <si>
    <t>22uF</t>
  </si>
  <si>
    <t>$0.23</t>
  </si>
  <si>
    <t>C2</t>
  </si>
  <si>
    <t>0603_CAP</t>
  </si>
  <si>
    <t>1uF</t>
  </si>
  <si>
    <t>$0.19</t>
  </si>
  <si>
    <t>C4-C6,C8-C11,C13-C15,C18-C20,C23,C25</t>
  </si>
  <si>
    <t>100nF</t>
  </si>
  <si>
    <t>$0.08</t>
  </si>
  <si>
    <t>C7,C17,C24</t>
  </si>
  <si>
    <t>10uF</t>
  </si>
  <si>
    <t>$0.14</t>
  </si>
  <si>
    <t>C16</t>
  </si>
  <si>
    <t>TC3528</t>
  </si>
  <si>
    <t>220uF</t>
  </si>
  <si>
    <t>$0.61</t>
  </si>
  <si>
    <t>C26-C27</t>
  </si>
  <si>
    <t>9pF</t>
  </si>
  <si>
    <t>$0.12</t>
  </si>
  <si>
    <t>Resistors</t>
  </si>
  <si>
    <t>R1,R4,R13-R14,R26</t>
  </si>
  <si>
    <t>0603_RES</t>
  </si>
  <si>
    <t>1k</t>
  </si>
  <si>
    <t>$0.02</t>
  </si>
  <si>
    <t>R2,R8</t>
  </si>
  <si>
    <t>40k2</t>
  </si>
  <si>
    <t>R3,R5-R6,R10,R12</t>
  </si>
  <si>
    <t>10k</t>
  </si>
  <si>
    <t>$0.06</t>
  </si>
  <si>
    <t>R7</t>
  </si>
  <si>
    <t>75k</t>
  </si>
  <si>
    <t>R9</t>
  </si>
  <si>
    <t>7k68</t>
  </si>
  <si>
    <t>R11</t>
  </si>
  <si>
    <t>4k7</t>
  </si>
  <si>
    <t>R24</t>
  </si>
  <si>
    <t>2k2</t>
  </si>
  <si>
    <t>Integrated Circuits</t>
  </si>
  <si>
    <t>U1,U4</t>
  </si>
  <si>
    <t>SOT23-5-MIC</t>
  </si>
  <si>
    <t>RT9193-33GB</t>
  </si>
  <si>
    <t>$0.13</t>
  </si>
  <si>
    <t>U2</t>
  </si>
  <si>
    <t>UQFN28_0.4X4X4</t>
  </si>
  <si>
    <t>PIC32MM0XXXGPM028</t>
  </si>
  <si>
    <t>$2.04</t>
  </si>
  <si>
    <t>U3</t>
  </si>
  <si>
    <t>TQFP64-10X10X1</t>
  </si>
  <si>
    <t>PIC32MM0XXXGPM064</t>
  </si>
  <si>
    <t>$2.74</t>
  </si>
  <si>
    <t>U5</t>
  </si>
  <si>
    <t>TSOT23-6_MPS</t>
  </si>
  <si>
    <t>MP1470</t>
  </si>
  <si>
    <t>$1.53</t>
  </si>
  <si>
    <t>U7</t>
  </si>
  <si>
    <t>SOP50P310X100-8N</t>
  </si>
  <si>
    <t>LEVEL SHIFTER</t>
  </si>
  <si>
    <t>$0.35</t>
  </si>
  <si>
    <t>Diodes</t>
  </si>
  <si>
    <t>D1</t>
  </si>
  <si>
    <t>SML-D12U8W</t>
  </si>
  <si>
    <t>BLED</t>
  </si>
  <si>
    <t>$0.16</t>
  </si>
  <si>
    <t>D2,D4,D6</t>
  </si>
  <si>
    <t>DO214AC</t>
  </si>
  <si>
    <t>SS24</t>
  </si>
  <si>
    <t>$0.27</t>
  </si>
  <si>
    <t>D3</t>
  </si>
  <si>
    <t>GLED</t>
  </si>
  <si>
    <t>D5</t>
  </si>
  <si>
    <t>RLED</t>
  </si>
  <si>
    <t>D7</t>
  </si>
  <si>
    <t>LED_RG_1.6X1.6X0.7</t>
  </si>
  <si>
    <t>PRG</t>
  </si>
  <si>
    <t>$0.30</t>
  </si>
  <si>
    <t>Miscellaneous</t>
  </si>
  <si>
    <t>BT1</t>
  </si>
  <si>
    <t>PTS815</t>
  </si>
  <si>
    <t>RESET</t>
  </si>
  <si>
    <t/>
  </si>
  <si>
    <t>BT2</t>
  </si>
  <si>
    <t>UBT (A11)</t>
  </si>
  <si>
    <t>F1-F2</t>
  </si>
  <si>
    <t>MF-MSMF050</t>
  </si>
  <si>
    <t>500mA</t>
  </si>
  <si>
    <t>$0.11</t>
  </si>
  <si>
    <t>J1</t>
  </si>
  <si>
    <t>MUSB_ZX62-AB-5PA(31)</t>
  </si>
  <si>
    <t>PROG</t>
  </si>
  <si>
    <t>$0.44</t>
  </si>
  <si>
    <t>J2</t>
  </si>
  <si>
    <t>CONN-SIL10</t>
  </si>
  <si>
    <t>CONN 1-10</t>
  </si>
  <si>
    <t>$0.58</t>
  </si>
  <si>
    <t>J3</t>
  </si>
  <si>
    <t>CONN-SIL3_TP</t>
  </si>
  <si>
    <t>TP 23-25</t>
  </si>
  <si>
    <t>DNM</t>
  </si>
  <si>
    <t>$0.00</t>
  </si>
  <si>
    <t>J4</t>
  </si>
  <si>
    <t>CONN-SIL7</t>
  </si>
  <si>
    <t>CONN 11-17</t>
  </si>
  <si>
    <t>$0.45</t>
  </si>
  <si>
    <t>J5</t>
  </si>
  <si>
    <t>CONN-SIL10_TP</t>
  </si>
  <si>
    <t>TP 26-35</t>
  </si>
  <si>
    <t>J6</t>
  </si>
  <si>
    <t>CONN 26-35</t>
  </si>
  <si>
    <t>J7</t>
  </si>
  <si>
    <t>CONN-SIL8</t>
  </si>
  <si>
    <t>CONN 18-25</t>
  </si>
  <si>
    <t>$0.47</t>
  </si>
  <si>
    <t>J8</t>
  </si>
  <si>
    <t>ISP8</t>
  </si>
  <si>
    <t>ICSP</t>
  </si>
  <si>
    <t>$0.39</t>
  </si>
  <si>
    <t>J9</t>
  </si>
  <si>
    <t>CONN-SIL7_TP</t>
  </si>
  <si>
    <t>TP 11-17</t>
  </si>
  <si>
    <t>J10</t>
  </si>
  <si>
    <t>TP 1-10</t>
  </si>
  <si>
    <t>J11</t>
  </si>
  <si>
    <t>MCU</t>
  </si>
  <si>
    <t>J12</t>
  </si>
  <si>
    <t>USD1051620001</t>
  </si>
  <si>
    <t>$0.69</t>
  </si>
  <si>
    <t>L1</t>
  </si>
  <si>
    <t>CD53_54</t>
  </si>
  <si>
    <t>6.8uH</t>
  </si>
  <si>
    <t>$0.59</t>
  </si>
  <si>
    <t>TP1</t>
  </si>
  <si>
    <t>TP0805</t>
  </si>
  <si>
    <t>GND</t>
  </si>
  <si>
    <t>TP2</t>
  </si>
  <si>
    <t>TP35_2</t>
  </si>
  <si>
    <t>$CD/D2</t>
  </si>
  <si>
    <t>TP3</t>
  </si>
  <si>
    <t>$BOOT</t>
  </si>
  <si>
    <t>TP4</t>
  </si>
  <si>
    <t>TP7</t>
  </si>
  <si>
    <t>$CS/A8</t>
  </si>
  <si>
    <t>TP8</t>
  </si>
  <si>
    <t>VSEN (A13)</t>
  </si>
  <si>
    <t>TP10</t>
  </si>
  <si>
    <t>VIN EN</t>
  </si>
  <si>
    <t>X1</t>
  </si>
  <si>
    <t>SMD4_7015</t>
  </si>
  <si>
    <t>RTCC</t>
  </si>
  <si>
    <t>$0.76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</si>
</sst>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1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2" fillId="0" borderId="0" xfId="1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1" fillId="0" borderId="3" xfId="0" applyFont="1" applyBorder="1"/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1" fillId="0" borderId="6" xfId="0" applyFont="1" applyBorder="1"/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3A5-7B43-4EF0-A080-8759AB427ECE}">
  <dimension ref="A1:G49"/>
  <sheetViews>
    <sheetView workbookViewId="0">
      <pane ySplit="1" topLeftCell="A2" activePane="bottomLeft" state="frozen"/>
      <selection pane="bottomLeft" activeCell="J9" sqref="A1:XFD1048576"/>
    </sheetView>
  </sheetViews>
  <sheetFormatPr defaultRowHeight="15" x14ac:dyDescent="0.25"/>
  <cols>
    <col min="1" max="1" width="17.5703125" bestFit="1" customWidth="1"/>
    <col min="2" max="2" width="8.7109375" bestFit="1" customWidth="1"/>
    <col min="3" max="3" width="36" bestFit="1" customWidth="1"/>
    <col min="4" max="4" width="22.42578125" bestFit="1" customWidth="1"/>
    <col min="5" max="5" width="21.140625" bestFit="1" customWidth="1"/>
    <col min="6" max="6" width="26.140625" bestFit="1" customWidth="1"/>
  </cols>
  <sheetData>
    <row r="1" spans="1:7" ht="15.75" thickBot="1" x14ac:dyDescent="0.3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</row>
    <row r="2" spans="1:7" x14ac:dyDescent="0.25">
      <c r="A2" s="14" t="s">
        <v>7</v>
      </c>
      <c r="B2" s="9">
        <v>6</v>
      </c>
      <c r="C2" s="8" t="s">
        <v>8</v>
      </c>
      <c r="D2" s="8" t="s">
        <v>9</v>
      </c>
      <c r="E2" s="8" t="s">
        <v>10</v>
      </c>
      <c r="F2" s="10" t="str">
        <f>HYPERLINK("https://www.digikey.com/en/products/detail/yageo/CC0805ZKY5V6BB226/5884300","CC0805ZKY5V6BB226")</f>
        <v>CC0805ZKY5V6BB226</v>
      </c>
      <c r="G2" s="17" t="s">
        <v>11</v>
      </c>
    </row>
    <row r="3" spans="1:7" x14ac:dyDescent="0.25">
      <c r="A3" s="14" t="s">
        <v>7</v>
      </c>
      <c r="B3" s="9">
        <v>1</v>
      </c>
      <c r="C3" s="8" t="s">
        <v>12</v>
      </c>
      <c r="D3" s="8" t="s">
        <v>13</v>
      </c>
      <c r="E3" s="8" t="s">
        <v>14</v>
      </c>
      <c r="F3" s="10" t="str">
        <f>HYPERLINK("https://www.digikey.com/en/products/detail/yageo/CC0603JRX7R7BB105/7164369","CC0603JRX7R7BB105")</f>
        <v>CC0603JRX7R7BB105</v>
      </c>
      <c r="G3" s="17" t="s">
        <v>15</v>
      </c>
    </row>
    <row r="4" spans="1:7" x14ac:dyDescent="0.25">
      <c r="A4" s="14" t="s">
        <v>7</v>
      </c>
      <c r="B4" s="9">
        <v>15</v>
      </c>
      <c r="C4" s="8" t="s">
        <v>16</v>
      </c>
      <c r="D4" s="8" t="s">
        <v>13</v>
      </c>
      <c r="E4" s="8" t="s">
        <v>17</v>
      </c>
      <c r="F4" s="10" t="str">
        <f>HYPERLINK("https://www.digikey.com/en/products/detail/yageo/CC0603JRX7R7BB104/5195185","CC0603JRX7R7BB104 ")</f>
        <v xml:space="preserve">CC0603JRX7R7BB104 </v>
      </c>
      <c r="G4" s="17" t="s">
        <v>18</v>
      </c>
    </row>
    <row r="5" spans="1:7" x14ac:dyDescent="0.25">
      <c r="A5" s="14" t="s">
        <v>7</v>
      </c>
      <c r="B5" s="9">
        <v>3</v>
      </c>
      <c r="C5" s="8" t="s">
        <v>19</v>
      </c>
      <c r="D5" s="8" t="s">
        <v>13</v>
      </c>
      <c r="E5" s="8" t="s">
        <v>20</v>
      </c>
      <c r="F5" s="10" t="str">
        <f>HYPERLINK("https://www.digikey.com/en/products/detail/yageo/CC0603KRX5R5BB106/5195190","CC0603KRX5R5BB106")</f>
        <v>CC0603KRX5R5BB106</v>
      </c>
      <c r="G5" s="17" t="s">
        <v>21</v>
      </c>
    </row>
    <row r="6" spans="1:7" x14ac:dyDescent="0.25">
      <c r="A6" s="14" t="s">
        <v>7</v>
      </c>
      <c r="B6" s="9">
        <v>1</v>
      </c>
      <c r="C6" s="8" t="s">
        <v>22</v>
      </c>
      <c r="D6" s="8" t="s">
        <v>23</v>
      </c>
      <c r="E6" s="8" t="s">
        <v>24</v>
      </c>
      <c r="F6" s="10" t="str">
        <f>HYPERLINK("https://www.digikey.com/en/products/detail/vishay-sprague/TMCMB0J227MTRF/10107352","TMCMB0J227MTRF")</f>
        <v>TMCMB0J227MTRF</v>
      </c>
      <c r="G6" s="17" t="s">
        <v>25</v>
      </c>
    </row>
    <row r="7" spans="1:7" ht="15.75" thickBot="1" x14ac:dyDescent="0.3">
      <c r="A7" s="15" t="s">
        <v>7</v>
      </c>
      <c r="B7" s="6">
        <v>2</v>
      </c>
      <c r="C7" s="5" t="s">
        <v>26</v>
      </c>
      <c r="D7" s="5" t="s">
        <v>13</v>
      </c>
      <c r="E7" s="5" t="s">
        <v>27</v>
      </c>
      <c r="F7" s="7" t="str">
        <f>HYPERLINK("https://www.digikey.com/en/products/detail/yageo/CC0603CRNPO9BN9R0/5883464","CC0603CRNPO9BN9R0")</f>
        <v>CC0603CRNPO9BN9R0</v>
      </c>
      <c r="G7" s="18" t="s">
        <v>28</v>
      </c>
    </row>
    <row r="8" spans="1:7" x14ac:dyDescent="0.25">
      <c r="A8" s="14" t="s">
        <v>29</v>
      </c>
      <c r="B8" s="9">
        <v>5</v>
      </c>
      <c r="C8" s="8" t="s">
        <v>30</v>
      </c>
      <c r="D8" s="8" t="s">
        <v>31</v>
      </c>
      <c r="E8" s="8" t="s">
        <v>32</v>
      </c>
      <c r="F8" s="10" t="str">
        <f>HYPERLINK("https://www.digikey.com/en/products/detail/yageo/AC0603JR-071KL/5896388","AC0603JR-071KL")</f>
        <v>AC0603JR-071KL</v>
      </c>
      <c r="G8" s="17" t="s">
        <v>33</v>
      </c>
    </row>
    <row r="9" spans="1:7" x14ac:dyDescent="0.25">
      <c r="A9" s="14" t="s">
        <v>29</v>
      </c>
      <c r="B9" s="9">
        <v>2</v>
      </c>
      <c r="C9" s="8" t="s">
        <v>34</v>
      </c>
      <c r="D9" s="8" t="s">
        <v>31</v>
      </c>
      <c r="E9" s="8" t="s">
        <v>35</v>
      </c>
      <c r="F9" s="10" t="str">
        <f>HYPERLINK("https://www.digikey.com/en/products/detail/yageo/RC0603FR-0740K2L/727221","RC0603FR-0740K2L")</f>
        <v>RC0603FR-0740K2L</v>
      </c>
      <c r="G9" s="17" t="s">
        <v>33</v>
      </c>
    </row>
    <row r="10" spans="1:7" x14ac:dyDescent="0.25">
      <c r="A10" s="14" t="s">
        <v>29</v>
      </c>
      <c r="B10" s="9">
        <v>5</v>
      </c>
      <c r="C10" s="8" t="s">
        <v>36</v>
      </c>
      <c r="D10" s="8" t="s">
        <v>31</v>
      </c>
      <c r="E10" s="8" t="s">
        <v>37</v>
      </c>
      <c r="F10" s="10" t="str">
        <f>HYPERLINK("https://www.digikey.com/en/products/detail/yageo/RT0603FRE0710KL/1075040","RT0603FRE0710KL")</f>
        <v>RT0603FRE0710KL</v>
      </c>
      <c r="G10" s="17" t="s">
        <v>38</v>
      </c>
    </row>
    <row r="11" spans="1:7" x14ac:dyDescent="0.25">
      <c r="A11" s="14" t="s">
        <v>29</v>
      </c>
      <c r="B11" s="9">
        <v>1</v>
      </c>
      <c r="C11" s="8" t="s">
        <v>39</v>
      </c>
      <c r="D11" s="8" t="s">
        <v>31</v>
      </c>
      <c r="E11" s="8" t="s">
        <v>40</v>
      </c>
      <c r="F11" s="10" t="str">
        <f>HYPERLINK("https://www.digikey.com/en/products/detail/yageo/RC0603FR-0775KL/727378","RC0603FR-0775KL")</f>
        <v>RC0603FR-0775KL</v>
      </c>
      <c r="G11" s="17" t="s">
        <v>33</v>
      </c>
    </row>
    <row r="12" spans="1:7" x14ac:dyDescent="0.25">
      <c r="A12" s="14" t="s">
        <v>29</v>
      </c>
      <c r="B12" s="9">
        <v>1</v>
      </c>
      <c r="C12" s="8" t="s">
        <v>41</v>
      </c>
      <c r="D12" s="8" t="s">
        <v>31</v>
      </c>
      <c r="E12" s="8" t="s">
        <v>42</v>
      </c>
      <c r="F12" s="10" t="str">
        <f>HYPERLINK("https://www.digikey.com/en/products/detail/yageo/RC0603FR-077K68L/727367","RC0603FR-077K68L")</f>
        <v>RC0603FR-077K68L</v>
      </c>
      <c r="G12" s="17" t="s">
        <v>33</v>
      </c>
    </row>
    <row r="13" spans="1:7" x14ac:dyDescent="0.25">
      <c r="A13" s="14" t="s">
        <v>29</v>
      </c>
      <c r="B13" s="9">
        <v>1</v>
      </c>
      <c r="C13" s="8" t="s">
        <v>43</v>
      </c>
      <c r="D13" s="8" t="s">
        <v>31</v>
      </c>
      <c r="E13" s="8" t="s">
        <v>44</v>
      </c>
      <c r="F13" s="10" t="str">
        <f>HYPERLINK("https://www.digikey.com/en/products/detail/yageo/RC0603JR-074K7L/726785","RC0603JR-074K7L")</f>
        <v>RC0603JR-074K7L</v>
      </c>
      <c r="G13" s="17" t="s">
        <v>33</v>
      </c>
    </row>
    <row r="14" spans="1:7" ht="15.75" thickBot="1" x14ac:dyDescent="0.3">
      <c r="A14" s="15" t="s">
        <v>29</v>
      </c>
      <c r="B14" s="6">
        <v>1</v>
      </c>
      <c r="C14" s="5" t="s">
        <v>45</v>
      </c>
      <c r="D14" s="5" t="s">
        <v>31</v>
      </c>
      <c r="E14" s="5" t="s">
        <v>46</v>
      </c>
      <c r="F14" s="7" t="str">
        <f>HYPERLINK("https://www.digikey.com/en/products/detail/yageo/RC0603JR-072K2L/726729","RC0603JR-072K2L")</f>
        <v>RC0603JR-072K2L</v>
      </c>
      <c r="G14" s="18" t="s">
        <v>33</v>
      </c>
    </row>
    <row r="15" spans="1:7" x14ac:dyDescent="0.25">
      <c r="A15" s="14" t="s">
        <v>47</v>
      </c>
      <c r="B15" s="9">
        <v>2</v>
      </c>
      <c r="C15" s="8" t="s">
        <v>48</v>
      </c>
      <c r="D15" s="8" t="s">
        <v>49</v>
      </c>
      <c r="E15" s="8" t="s">
        <v>50</v>
      </c>
      <c r="F15" s="10" t="str">
        <f>HYPERLINK("https://www.digikey.com/en/products/detail/microchip-technology/MIC5504-3-3YM5-TR/4864018","MIC5504-3.3YM5-TR")</f>
        <v>MIC5504-3.3YM5-TR</v>
      </c>
      <c r="G15" s="17" t="s">
        <v>51</v>
      </c>
    </row>
    <row r="16" spans="1:7" x14ac:dyDescent="0.25">
      <c r="A16" s="14" t="s">
        <v>47</v>
      </c>
      <c r="B16" s="9">
        <v>1</v>
      </c>
      <c r="C16" s="8" t="s">
        <v>52</v>
      </c>
      <c r="D16" s="8" t="s">
        <v>53</v>
      </c>
      <c r="E16" s="8" t="s">
        <v>54</v>
      </c>
      <c r="F16" s="10" t="str">
        <f>HYPERLINK("https://www.digikey.com/en/products/detail/microchip-technology/PIC32MM0064GPM028-I-M6/8037777","PIC32MM0064GPM028-I/M6")</f>
        <v>PIC32MM0064GPM028-I/M6</v>
      </c>
      <c r="G16" s="17" t="s">
        <v>55</v>
      </c>
    </row>
    <row r="17" spans="1:7" x14ac:dyDescent="0.25">
      <c r="A17" s="14" t="s">
        <v>47</v>
      </c>
      <c r="B17" s="9">
        <v>1</v>
      </c>
      <c r="C17" s="8" t="s">
        <v>56</v>
      </c>
      <c r="D17" s="8" t="s">
        <v>57</v>
      </c>
      <c r="E17" s="8" t="s">
        <v>58</v>
      </c>
      <c r="F17" s="10" t="str">
        <f>HYPERLINK("https://www.digikey.com/en/products/detail/microchip-technology/PIC32MM0256GPM064-I-PT/7354722","PIC32MM0256GPM064-I/PT")</f>
        <v>PIC32MM0256GPM064-I/PT</v>
      </c>
      <c r="G17" s="17" t="s">
        <v>59</v>
      </c>
    </row>
    <row r="18" spans="1:7" x14ac:dyDescent="0.25">
      <c r="A18" s="14" t="s">
        <v>47</v>
      </c>
      <c r="B18" s="9">
        <v>1</v>
      </c>
      <c r="C18" s="8" t="s">
        <v>60</v>
      </c>
      <c r="D18" s="8" t="s">
        <v>61</v>
      </c>
      <c r="E18" s="8" t="s">
        <v>62</v>
      </c>
      <c r="F18" s="10" t="str">
        <f>HYPERLINK("https://www.digikey.com/en/products/detail/monolithic-power-systems-inc/MP1470GJ-Z/9555284","MP1470GJ-Z")</f>
        <v>MP1470GJ-Z</v>
      </c>
      <c r="G18" s="17" t="s">
        <v>63</v>
      </c>
    </row>
    <row r="19" spans="1:7" ht="15.75" thickBot="1" x14ac:dyDescent="0.3">
      <c r="A19" s="15" t="s">
        <v>47</v>
      </c>
      <c r="B19" s="6">
        <v>1</v>
      </c>
      <c r="C19" s="5" t="s">
        <v>64</v>
      </c>
      <c r="D19" s="5" t="s">
        <v>65</v>
      </c>
      <c r="E19" s="5" t="s">
        <v>66</v>
      </c>
      <c r="F19" s="7" t="str">
        <f>HYPERLINK("https://www.digikey.com/en/products/detail/nexperia-usa-inc/74AVC2T45DC-125/1692558","74AVC2T45DC,125")</f>
        <v>74AVC2T45DC,125</v>
      </c>
      <c r="G19" s="18" t="s">
        <v>67</v>
      </c>
    </row>
    <row r="20" spans="1:7" x14ac:dyDescent="0.25">
      <c r="A20" s="14" t="s">
        <v>68</v>
      </c>
      <c r="B20" s="9">
        <v>1</v>
      </c>
      <c r="C20" s="8" t="s">
        <v>69</v>
      </c>
      <c r="D20" s="8" t="s">
        <v>70</v>
      </c>
      <c r="E20" s="8" t="s">
        <v>71</v>
      </c>
      <c r="F20" s="10" t="str">
        <f>HYPERLINK("https://www.digikey.com/en/products/detail/würth-elektronik/150060BS75000/4489895","150060BS75000 ")</f>
        <v xml:space="preserve">150060BS75000 </v>
      </c>
      <c r="G20" s="17" t="s">
        <v>72</v>
      </c>
    </row>
    <row r="21" spans="1:7" x14ac:dyDescent="0.25">
      <c r="A21" s="14" t="s">
        <v>68</v>
      </c>
      <c r="B21" s="9">
        <v>3</v>
      </c>
      <c r="C21" s="8" t="s">
        <v>73</v>
      </c>
      <c r="D21" s="8" t="s">
        <v>74</v>
      </c>
      <c r="E21" s="8" t="s">
        <v>75</v>
      </c>
      <c r="F21" s="10" t="str">
        <f>HYPERLINK("https://www.digikey.com/en/products/detail/comchip-technology/SS24-HF/10443640","SS24-HF")</f>
        <v>SS24-HF</v>
      </c>
      <c r="G21" s="17" t="s">
        <v>76</v>
      </c>
    </row>
    <row r="22" spans="1:7" x14ac:dyDescent="0.25">
      <c r="A22" s="14" t="s">
        <v>68</v>
      </c>
      <c r="B22" s="9">
        <v>1</v>
      </c>
      <c r="C22" s="8" t="s">
        <v>77</v>
      </c>
      <c r="D22" s="8" t="s">
        <v>70</v>
      </c>
      <c r="E22" s="8" t="s">
        <v>78</v>
      </c>
      <c r="F22" s="10" t="str">
        <f>HYPERLINK("https://www.digikey.com/en/products/detail/würth-elektronik/150060VS75000/4489906","150060VS75000")</f>
        <v>150060VS75000</v>
      </c>
      <c r="G22" s="17" t="s">
        <v>21</v>
      </c>
    </row>
    <row r="23" spans="1:7" x14ac:dyDescent="0.25">
      <c r="A23" s="14" t="s">
        <v>68</v>
      </c>
      <c r="B23" s="9">
        <v>1</v>
      </c>
      <c r="C23" s="8" t="s">
        <v>79</v>
      </c>
      <c r="D23" s="8" t="s">
        <v>70</v>
      </c>
      <c r="E23" s="8" t="s">
        <v>80</v>
      </c>
      <c r="F23" s="10" t="str">
        <f>HYPERLINK("https://www.digikey.com/en/products/detail/würth-elektronik/150060SS75000/4489903","150060SS75000")</f>
        <v>150060SS75000</v>
      </c>
      <c r="G23" s="17" t="s">
        <v>21</v>
      </c>
    </row>
    <row r="24" spans="1:7" ht="15.75" thickBot="1" x14ac:dyDescent="0.3">
      <c r="A24" s="15" t="s">
        <v>68</v>
      </c>
      <c r="B24" s="6">
        <v>1</v>
      </c>
      <c r="C24" s="5" t="s">
        <v>81</v>
      </c>
      <c r="D24" s="5" t="s">
        <v>82</v>
      </c>
      <c r="E24" s="5" t="s">
        <v>83</v>
      </c>
      <c r="F24" s="7" t="str">
        <f>HYPERLINK("https://www.digikey.com/en/products/detail/kingbright/APTB1612SURKCGKC-F01/1786089","APTB1612SURKCGKC-F01")</f>
        <v>APTB1612SURKCGKC-F01</v>
      </c>
      <c r="G24" s="18" t="s">
        <v>84</v>
      </c>
    </row>
    <row r="25" spans="1:7" x14ac:dyDescent="0.25">
      <c r="A25" s="14" t="s">
        <v>85</v>
      </c>
      <c r="B25" s="9">
        <v>1</v>
      </c>
      <c r="C25" s="8" t="s">
        <v>86</v>
      </c>
      <c r="D25" s="8" t="s">
        <v>87</v>
      </c>
      <c r="E25" s="8" t="s">
        <v>88</v>
      </c>
      <c r="F25" s="11"/>
      <c r="G25" s="17" t="s">
        <v>89</v>
      </c>
    </row>
    <row r="26" spans="1:7" x14ac:dyDescent="0.25">
      <c r="A26" s="14" t="s">
        <v>85</v>
      </c>
      <c r="B26" s="9">
        <v>1</v>
      </c>
      <c r="C26" s="8" t="s">
        <v>90</v>
      </c>
      <c r="D26" s="8" t="s">
        <v>87</v>
      </c>
      <c r="E26" s="8" t="s">
        <v>91</v>
      </c>
      <c r="F26" s="10" t="str">
        <f>HYPERLINK("https://www.digikey.com/en/products/detail/c-k/PTS810-SJG-250-SMTR-LFS/4176612","PTS810 SJG 250 SMTR LFS")</f>
        <v>PTS810 SJG 250 SMTR LFS</v>
      </c>
      <c r="G26" s="17" t="s">
        <v>67</v>
      </c>
    </row>
    <row r="27" spans="1:7" x14ac:dyDescent="0.25">
      <c r="A27" s="14" t="s">
        <v>85</v>
      </c>
      <c r="B27" s="9">
        <v>2</v>
      </c>
      <c r="C27" s="8" t="s">
        <v>92</v>
      </c>
      <c r="D27" s="8" t="s">
        <v>93</v>
      </c>
      <c r="E27" s="8" t="s">
        <v>94</v>
      </c>
      <c r="F27" s="10" t="str">
        <f>HYPERLINK("https://www.digikey.com/en/products/detail/bel-fuse-inc/0ZCG0050AF2C/4156100","0ZCG0050AF2C")</f>
        <v>0ZCG0050AF2C</v>
      </c>
      <c r="G27" s="17" t="s">
        <v>95</v>
      </c>
    </row>
    <row r="28" spans="1:7" x14ac:dyDescent="0.25">
      <c r="A28" s="14" t="s">
        <v>85</v>
      </c>
      <c r="B28" s="9">
        <v>1</v>
      </c>
      <c r="C28" s="8" t="s">
        <v>96</v>
      </c>
      <c r="D28" s="8" t="s">
        <v>97</v>
      </c>
      <c r="E28" s="8" t="s">
        <v>98</v>
      </c>
      <c r="F28" s="10" t="str">
        <f>HYPERLINK("https://www.digikey.com/en/products/detail/amphenol-icc-fci/10118192-0002LF/6817756","10118192-0002LF")</f>
        <v>10118192-0002LF</v>
      </c>
      <c r="G28" s="17" t="s">
        <v>99</v>
      </c>
    </row>
    <row r="29" spans="1:7" x14ac:dyDescent="0.25">
      <c r="A29" s="14" t="s">
        <v>85</v>
      </c>
      <c r="B29" s="9">
        <v>1</v>
      </c>
      <c r="C29" s="8" t="s">
        <v>100</v>
      </c>
      <c r="D29" s="8" t="s">
        <v>101</v>
      </c>
      <c r="E29" s="8" t="s">
        <v>102</v>
      </c>
      <c r="F29" s="10" t="str">
        <f>HYPERLINK("https://www.digikey.com/en/products/detail/adam-tech/RS1-10-G/9832059","RS1-10-G")</f>
        <v>RS1-10-G</v>
      </c>
      <c r="G29" s="17" t="s">
        <v>103</v>
      </c>
    </row>
    <row r="30" spans="1:7" x14ac:dyDescent="0.25">
      <c r="A30" s="14" t="s">
        <v>85</v>
      </c>
      <c r="B30" s="9">
        <v>1</v>
      </c>
      <c r="C30" s="8" t="s">
        <v>104</v>
      </c>
      <c r="D30" s="8" t="s">
        <v>105</v>
      </c>
      <c r="E30" s="8" t="s">
        <v>106</v>
      </c>
      <c r="F30" s="12" t="s">
        <v>107</v>
      </c>
      <c r="G30" s="17" t="s">
        <v>108</v>
      </c>
    </row>
    <row r="31" spans="1:7" x14ac:dyDescent="0.25">
      <c r="A31" s="14" t="s">
        <v>85</v>
      </c>
      <c r="B31" s="9">
        <v>1</v>
      </c>
      <c r="C31" s="8" t="s">
        <v>109</v>
      </c>
      <c r="D31" s="8" t="s">
        <v>110</v>
      </c>
      <c r="E31" s="8" t="s">
        <v>111</v>
      </c>
      <c r="F31" s="10" t="str">
        <f>HYPERLINK("https://www.digikey.com/en/products/detail/adam-tech/RS1-07-G/9832045","RS1-07-G")</f>
        <v>RS1-07-G</v>
      </c>
      <c r="G31" s="17" t="s">
        <v>112</v>
      </c>
    </row>
    <row r="32" spans="1:7" x14ac:dyDescent="0.25">
      <c r="A32" s="14" t="s">
        <v>85</v>
      </c>
      <c r="B32" s="9">
        <v>1</v>
      </c>
      <c r="C32" s="8" t="s">
        <v>113</v>
      </c>
      <c r="D32" s="8" t="s">
        <v>114</v>
      </c>
      <c r="E32" s="8" t="s">
        <v>115</v>
      </c>
      <c r="F32" s="12" t="s">
        <v>107</v>
      </c>
      <c r="G32" s="17" t="s">
        <v>108</v>
      </c>
    </row>
    <row r="33" spans="1:7" x14ac:dyDescent="0.25">
      <c r="A33" s="14" t="s">
        <v>85</v>
      </c>
      <c r="B33" s="9">
        <v>1</v>
      </c>
      <c r="C33" s="8" t="s">
        <v>116</v>
      </c>
      <c r="D33" s="8" t="s">
        <v>101</v>
      </c>
      <c r="E33" s="8" t="s">
        <v>117</v>
      </c>
      <c r="F33" s="10" t="str">
        <f>HYPERLINK("https://www.digikey.com/en/products/detail/amphenol-icc-fci/10118192-0002LF/6817756","RS1-10-G")</f>
        <v>RS1-10-G</v>
      </c>
      <c r="G33" s="17" t="s">
        <v>103</v>
      </c>
    </row>
    <row r="34" spans="1:7" x14ac:dyDescent="0.25">
      <c r="A34" s="14" t="s">
        <v>85</v>
      </c>
      <c r="B34" s="9">
        <v>1</v>
      </c>
      <c r="C34" s="8" t="s">
        <v>118</v>
      </c>
      <c r="D34" s="8" t="s">
        <v>119</v>
      </c>
      <c r="E34" s="8" t="s">
        <v>120</v>
      </c>
      <c r="F34" s="10" t="str">
        <f>HYPERLINK("https://www.digikey.com/en/products/detail/adam-tech/RS1-08-G/9832056","RS1-08-G")</f>
        <v>RS1-08-G</v>
      </c>
      <c r="G34" s="17" t="s">
        <v>121</v>
      </c>
    </row>
    <row r="35" spans="1:7" x14ac:dyDescent="0.25">
      <c r="A35" s="14" t="s">
        <v>85</v>
      </c>
      <c r="B35" s="9">
        <v>1</v>
      </c>
      <c r="C35" s="8" t="s">
        <v>122</v>
      </c>
      <c r="D35" s="8" t="s">
        <v>123</v>
      </c>
      <c r="E35" s="8" t="s">
        <v>124</v>
      </c>
      <c r="F35" s="10" t="str">
        <f>HYPERLINK("https://www.digikey.com/en/products/detail/adam-tech/HRS-2B-10-GA/9832984","HRS-2B-10-GA")</f>
        <v>HRS-2B-10-GA</v>
      </c>
      <c r="G35" s="17" t="s">
        <v>125</v>
      </c>
    </row>
    <row r="36" spans="1:7" x14ac:dyDescent="0.25">
      <c r="A36" s="14" t="s">
        <v>85</v>
      </c>
      <c r="B36" s="9">
        <v>1</v>
      </c>
      <c r="C36" s="8" t="s">
        <v>126</v>
      </c>
      <c r="D36" s="8" t="s">
        <v>127</v>
      </c>
      <c r="E36" s="8" t="s">
        <v>128</v>
      </c>
      <c r="F36" s="12" t="s">
        <v>107</v>
      </c>
      <c r="G36" s="17" t="s">
        <v>108</v>
      </c>
    </row>
    <row r="37" spans="1:7" x14ac:dyDescent="0.25">
      <c r="A37" s="14" t="s">
        <v>85</v>
      </c>
      <c r="B37" s="9">
        <v>1</v>
      </c>
      <c r="C37" s="8" t="s">
        <v>129</v>
      </c>
      <c r="D37" s="8" t="s">
        <v>114</v>
      </c>
      <c r="E37" s="8" t="s">
        <v>130</v>
      </c>
      <c r="F37" s="12" t="s">
        <v>107</v>
      </c>
      <c r="G37" s="17" t="s">
        <v>108</v>
      </c>
    </row>
    <row r="38" spans="1:7" x14ac:dyDescent="0.25">
      <c r="A38" s="14" t="s">
        <v>85</v>
      </c>
      <c r="B38" s="9">
        <v>1</v>
      </c>
      <c r="C38" s="8" t="s">
        <v>131</v>
      </c>
      <c r="D38" s="8" t="s">
        <v>97</v>
      </c>
      <c r="E38" s="8" t="s">
        <v>132</v>
      </c>
      <c r="F38" s="10" t="str">
        <f>HYPERLINK("https://www.digikey.com/en/products/detail/amphenol-icc-fci/10118192-0002LF/6817756","10118192-0002LF")</f>
        <v>10118192-0002LF</v>
      </c>
      <c r="G38" s="17" t="s">
        <v>99</v>
      </c>
    </row>
    <row r="39" spans="1:7" x14ac:dyDescent="0.25">
      <c r="A39" s="14" t="s">
        <v>85</v>
      </c>
      <c r="B39" s="9">
        <v>1</v>
      </c>
      <c r="C39" s="8" t="s">
        <v>133</v>
      </c>
      <c r="D39" s="8" t="s">
        <v>134</v>
      </c>
      <c r="E39" s="8" t="s">
        <v>134</v>
      </c>
      <c r="F39" s="10" t="str">
        <f>HYPERLINK("https://www.digikey.com/en/products/detail/molex/1051620001/4555282","1051620001")</f>
        <v>1051620001</v>
      </c>
      <c r="G39" s="17" t="s">
        <v>135</v>
      </c>
    </row>
    <row r="40" spans="1:7" x14ac:dyDescent="0.25">
      <c r="A40" s="14" t="s">
        <v>85</v>
      </c>
      <c r="B40" s="9">
        <v>1</v>
      </c>
      <c r="C40" s="8" t="s">
        <v>136</v>
      </c>
      <c r="D40" s="8" t="s">
        <v>137</v>
      </c>
      <c r="E40" s="8" t="s">
        <v>138</v>
      </c>
      <c r="F40" s="10" t="str">
        <f>HYPERLINK("https://www.digikey.com/en/products/detail/bourns-inc/SDE0604A-6R8M/5030882","SDE0604A-6R8M")</f>
        <v>SDE0604A-6R8M</v>
      </c>
      <c r="G40" s="17" t="s">
        <v>139</v>
      </c>
    </row>
    <row r="41" spans="1:7" x14ac:dyDescent="0.25">
      <c r="A41" s="14" t="s">
        <v>85</v>
      </c>
      <c r="B41" s="9">
        <v>1</v>
      </c>
      <c r="C41" s="8" t="s">
        <v>140</v>
      </c>
      <c r="D41" s="8" t="s">
        <v>141</v>
      </c>
      <c r="E41" s="8" t="s">
        <v>142</v>
      </c>
      <c r="F41" s="12" t="s">
        <v>107</v>
      </c>
      <c r="G41" s="17" t="s">
        <v>108</v>
      </c>
    </row>
    <row r="42" spans="1:7" x14ac:dyDescent="0.25">
      <c r="A42" s="14" t="s">
        <v>85</v>
      </c>
      <c r="B42" s="9">
        <v>1</v>
      </c>
      <c r="C42" s="8" t="s">
        <v>143</v>
      </c>
      <c r="D42" s="8" t="s">
        <v>144</v>
      </c>
      <c r="E42" s="8" t="s">
        <v>145</v>
      </c>
      <c r="F42" s="12" t="s">
        <v>107</v>
      </c>
      <c r="G42" s="17" t="s">
        <v>108</v>
      </c>
    </row>
    <row r="43" spans="1:7" x14ac:dyDescent="0.25">
      <c r="A43" s="14" t="s">
        <v>85</v>
      </c>
      <c r="B43" s="9">
        <v>1</v>
      </c>
      <c r="C43" s="8" t="s">
        <v>146</v>
      </c>
      <c r="D43" s="8" t="s">
        <v>144</v>
      </c>
      <c r="E43" s="8" t="s">
        <v>147</v>
      </c>
      <c r="F43" s="12" t="s">
        <v>107</v>
      </c>
      <c r="G43" s="17" t="s">
        <v>108</v>
      </c>
    </row>
    <row r="44" spans="1:7" x14ac:dyDescent="0.25">
      <c r="A44" s="14" t="s">
        <v>85</v>
      </c>
      <c r="B44" s="9">
        <v>1</v>
      </c>
      <c r="C44" s="8" t="s">
        <v>148</v>
      </c>
      <c r="D44" s="8" t="s">
        <v>144</v>
      </c>
      <c r="E44" s="8" t="s">
        <v>142</v>
      </c>
      <c r="F44" s="12" t="s">
        <v>107</v>
      </c>
      <c r="G44" s="17" t="s">
        <v>108</v>
      </c>
    </row>
    <row r="45" spans="1:7" x14ac:dyDescent="0.25">
      <c r="A45" s="14" t="s">
        <v>85</v>
      </c>
      <c r="B45" s="9">
        <v>1</v>
      </c>
      <c r="C45" s="8" t="s">
        <v>149</v>
      </c>
      <c r="D45" s="8" t="s">
        <v>144</v>
      </c>
      <c r="E45" s="8" t="s">
        <v>150</v>
      </c>
      <c r="F45" s="12" t="s">
        <v>107</v>
      </c>
      <c r="G45" s="17" t="s">
        <v>108</v>
      </c>
    </row>
    <row r="46" spans="1:7" x14ac:dyDescent="0.25">
      <c r="A46" s="14" t="s">
        <v>85</v>
      </c>
      <c r="B46" s="9">
        <v>1</v>
      </c>
      <c r="C46" s="8" t="s">
        <v>151</v>
      </c>
      <c r="D46" s="8" t="s">
        <v>144</v>
      </c>
      <c r="E46" s="8" t="s">
        <v>152</v>
      </c>
      <c r="F46" s="12" t="s">
        <v>107</v>
      </c>
      <c r="G46" s="17" t="s">
        <v>108</v>
      </c>
    </row>
    <row r="47" spans="1:7" x14ac:dyDescent="0.25">
      <c r="A47" s="14" t="s">
        <v>85</v>
      </c>
      <c r="B47" s="9">
        <v>1</v>
      </c>
      <c r="C47" s="8" t="s">
        <v>153</v>
      </c>
      <c r="D47" s="8" t="s">
        <v>144</v>
      </c>
      <c r="E47" s="8" t="s">
        <v>154</v>
      </c>
      <c r="F47" s="12" t="s">
        <v>107</v>
      </c>
      <c r="G47" s="17" t="s">
        <v>108</v>
      </c>
    </row>
    <row r="48" spans="1:7" ht="15.75" thickBot="1" x14ac:dyDescent="0.3">
      <c r="A48" s="15" t="s">
        <v>85</v>
      </c>
      <c r="B48" s="6">
        <v>1</v>
      </c>
      <c r="C48" s="5" t="s">
        <v>155</v>
      </c>
      <c r="D48" s="5" t="s">
        <v>156</v>
      </c>
      <c r="E48" s="5" t="s">
        <v>157</v>
      </c>
      <c r="F48" s="7" t="str">
        <f>HYPERLINK("https://www.digikey.com/en/products/detail/epson/MC-146-32-768KA-AC3-ROHS/1022178","MC-146 32.768KA-AC3:ROHS")</f>
        <v>MC-146 32.768KA-AC3:ROHS</v>
      </c>
      <c r="G48" s="18" t="s">
        <v>158</v>
      </c>
    </row>
    <row r="49" spans="1:7" x14ac:dyDescent="0.25">
      <c r="A49" s="2"/>
      <c r="B49" s="3"/>
      <c r="C49" s="2"/>
      <c r="D49" s="2"/>
      <c r="E49" s="2"/>
      <c r="F49" s="4"/>
      <c r="G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17E2-AAEC-4A54-A3B7-5CB207568371}">
  <dimension ref="A1:G49"/>
  <sheetViews>
    <sheetView tabSelected="1" workbookViewId="0">
      <selection activeCell="J16" sqref="J16"/>
    </sheetView>
  </sheetViews>
  <sheetFormatPr defaultRowHeight="15" x14ac:dyDescent="0.25"/>
  <cols>
    <col min="1" max="1" width="17.5703125" bestFit="1" customWidth="1"/>
    <col min="2" max="2" width="8.7109375" bestFit="1" customWidth="1"/>
    <col min="3" max="3" width="36" bestFit="1" customWidth="1"/>
    <col min="4" max="4" width="22.42578125" bestFit="1" customWidth="1"/>
    <col min="5" max="5" width="21.140625" bestFit="1" customWidth="1"/>
    <col min="6" max="6" width="26.140625" bestFit="1" customWidth="1"/>
  </cols>
  <sheetData>
    <row r="1" spans="1:7" ht="15.75" thickBot="1" x14ac:dyDescent="0.3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</row>
    <row r="2" spans="1:7" x14ac:dyDescent="0.25">
      <c r="A2" s="14" t="s">
        <v>7</v>
      </c>
      <c r="B2" s="9">
        <v>6</v>
      </c>
      <c r="C2" s="8" t="s">
        <v>8</v>
      </c>
      <c r="D2" s="8" t="s">
        <v>9</v>
      </c>
      <c r="E2" s="8" t="s">
        <v>10</v>
      </c>
      <c r="F2" s="10" t="str">
        <f>HYPERLINK("https://www.digikey.com/en/products/detail/yageo/CC0805ZKY5V6BB226/5884300","CC0805ZKY5V6BB226")</f>
        <v>CC0805ZKY5V6BB226</v>
      </c>
      <c r="G2" s="17" t="s">
        <v>11</v>
      </c>
    </row>
    <row r="3" spans="1:7" x14ac:dyDescent="0.25">
      <c r="A3" s="14" t="s">
        <v>7</v>
      </c>
      <c r="B3" s="9">
        <v>1</v>
      </c>
      <c r="C3" s="8" t="s">
        <v>12</v>
      </c>
      <c r="D3" s="8" t="s">
        <v>13</v>
      </c>
      <c r="E3" s="8" t="s">
        <v>14</v>
      </c>
      <c r="F3" s="10" t="str">
        <f>HYPERLINK("https://www.digikey.com/en/products/detail/yageo/CC0603JRX7R7BB105/7164369","CC0603JRX7R7BB105")</f>
        <v>CC0603JRX7R7BB105</v>
      </c>
      <c r="G3" s="17" t="s">
        <v>15</v>
      </c>
    </row>
    <row r="4" spans="1:7" x14ac:dyDescent="0.25">
      <c r="A4" s="14" t="s">
        <v>7</v>
      </c>
      <c r="B4" s="9">
        <v>15</v>
      </c>
      <c r="C4" s="8" t="s">
        <v>16</v>
      </c>
      <c r="D4" s="8" t="s">
        <v>13</v>
      </c>
      <c r="E4" s="8" t="s">
        <v>17</v>
      </c>
      <c r="F4" s="10" t="str">
        <f>HYPERLINK("https://www.digikey.com/en/products/detail/yageo/CC0603JRX7R7BB104/5195185","CC0603JRX7R7BB104 ")</f>
        <v xml:space="preserve">CC0603JRX7R7BB104 </v>
      </c>
      <c r="G4" s="17" t="s">
        <v>18</v>
      </c>
    </row>
    <row r="5" spans="1:7" x14ac:dyDescent="0.25">
      <c r="A5" s="14" t="s">
        <v>7</v>
      </c>
      <c r="B5" s="9">
        <v>3</v>
      </c>
      <c r="C5" s="8" t="s">
        <v>19</v>
      </c>
      <c r="D5" s="8" t="s">
        <v>13</v>
      </c>
      <c r="E5" s="8" t="s">
        <v>20</v>
      </c>
      <c r="F5" s="10" t="str">
        <f>HYPERLINK("https://www.digikey.com/en/products/detail/yageo/CC0603KRX5R5BB106/5195190","CC0603KRX5R5BB106")</f>
        <v>CC0603KRX5R5BB106</v>
      </c>
      <c r="G5" s="17" t="s">
        <v>21</v>
      </c>
    </row>
    <row r="6" spans="1:7" x14ac:dyDescent="0.25">
      <c r="A6" s="14" t="s">
        <v>7</v>
      </c>
      <c r="B6" s="9">
        <v>1</v>
      </c>
      <c r="C6" s="8" t="s">
        <v>22</v>
      </c>
      <c r="D6" s="8" t="s">
        <v>23</v>
      </c>
      <c r="E6" s="8" t="s">
        <v>24</v>
      </c>
      <c r="F6" s="10" t="str">
        <f>HYPERLINK("https://www.digikey.com/en/products/detail/vishay-sprague/TMCMB0J227MTRF/10107352","TMCMB0J227MTRF")</f>
        <v>TMCMB0J227MTRF</v>
      </c>
      <c r="G6" s="17" t="s">
        <v>25</v>
      </c>
    </row>
    <row r="7" spans="1:7" ht="15.75" thickBot="1" x14ac:dyDescent="0.3">
      <c r="A7" s="15" t="s">
        <v>7</v>
      </c>
      <c r="B7" s="6">
        <v>2</v>
      </c>
      <c r="C7" s="5" t="s">
        <v>26</v>
      </c>
      <c r="D7" s="5" t="s">
        <v>13</v>
      </c>
      <c r="E7" s="5" t="s">
        <v>27</v>
      </c>
      <c r="F7" s="7" t="str">
        <f>HYPERLINK("https://www.digikey.com/en/products/detail/yageo/CC0603CRNPO9BN9R0/5883464","CC0603CRNPO9BN9R0")</f>
        <v>CC0603CRNPO9BN9R0</v>
      </c>
      <c r="G7" s="18" t="s">
        <v>28</v>
      </c>
    </row>
    <row r="8" spans="1:7" x14ac:dyDescent="0.25">
      <c r="A8" s="14" t="s">
        <v>29</v>
      </c>
      <c r="B8" s="9">
        <v>5</v>
      </c>
      <c r="C8" s="8" t="s">
        <v>30</v>
      </c>
      <c r="D8" s="8" t="s">
        <v>31</v>
      </c>
      <c r="E8" s="8" t="s">
        <v>32</v>
      </c>
      <c r="F8" s="10" t="str">
        <f>HYPERLINK("https://www.digikey.com/en/products/detail/yageo/AC0603JR-071KL/5896388","AC0603JR-071KL")</f>
        <v>AC0603JR-071KL</v>
      </c>
      <c r="G8" s="17" t="s">
        <v>33</v>
      </c>
    </row>
    <row r="9" spans="1:7" x14ac:dyDescent="0.25">
      <c r="A9" s="14" t="s">
        <v>29</v>
      </c>
      <c r="B9" s="9">
        <v>2</v>
      </c>
      <c r="C9" s="8" t="s">
        <v>34</v>
      </c>
      <c r="D9" s="8" t="s">
        <v>31</v>
      </c>
      <c r="E9" s="8" t="s">
        <v>35</v>
      </c>
      <c r="F9" s="10" t="str">
        <f>HYPERLINK("https://www.digikey.com/en/products/detail/yageo/RC0603FR-0740K2L/727221","RC0603FR-0740K2L")</f>
        <v>RC0603FR-0740K2L</v>
      </c>
      <c r="G9" s="17" t="s">
        <v>33</v>
      </c>
    </row>
    <row r="10" spans="1:7" x14ac:dyDescent="0.25">
      <c r="A10" s="14" t="s">
        <v>29</v>
      </c>
      <c r="B10" s="9">
        <v>5</v>
      </c>
      <c r="C10" s="8" t="s">
        <v>36</v>
      </c>
      <c r="D10" s="8" t="s">
        <v>31</v>
      </c>
      <c r="E10" s="8" t="s">
        <v>37</v>
      </c>
      <c r="F10" s="10" t="str">
        <f>HYPERLINK("https://www.digikey.com/en/products/detail/yageo/RT0603FRE0710KL/1075040","RT0603FRE0710KL")</f>
        <v>RT0603FRE0710KL</v>
      </c>
      <c r="G10" s="17" t="s">
        <v>38</v>
      </c>
    </row>
    <row r="11" spans="1:7" x14ac:dyDescent="0.25">
      <c r="A11" s="14" t="s">
        <v>29</v>
      </c>
      <c r="B11" s="9">
        <v>1</v>
      </c>
      <c r="C11" s="8" t="s">
        <v>39</v>
      </c>
      <c r="D11" s="8" t="s">
        <v>31</v>
      </c>
      <c r="E11" s="8" t="s">
        <v>40</v>
      </c>
      <c r="F11" s="10" t="str">
        <f>HYPERLINK("https://www.digikey.com/en/products/detail/yageo/RC0603FR-0775KL/727378","RC0603FR-0775KL")</f>
        <v>RC0603FR-0775KL</v>
      </c>
      <c r="G11" s="17" t="s">
        <v>33</v>
      </c>
    </row>
    <row r="12" spans="1:7" x14ac:dyDescent="0.25">
      <c r="A12" s="14" t="s">
        <v>29</v>
      </c>
      <c r="B12" s="9">
        <v>1</v>
      </c>
      <c r="C12" s="8" t="s">
        <v>41</v>
      </c>
      <c r="D12" s="8" t="s">
        <v>31</v>
      </c>
      <c r="E12" s="8" t="s">
        <v>42</v>
      </c>
      <c r="F12" s="10" t="str">
        <f>HYPERLINK("https://www.digikey.com/en/products/detail/yageo/RC0603FR-077K68L/727367","RC0603FR-077K68L")</f>
        <v>RC0603FR-077K68L</v>
      </c>
      <c r="G12" s="17" t="s">
        <v>33</v>
      </c>
    </row>
    <row r="13" spans="1:7" x14ac:dyDescent="0.25">
      <c r="A13" s="14" t="s">
        <v>29</v>
      </c>
      <c r="B13" s="9">
        <v>1</v>
      </c>
      <c r="C13" s="8" t="s">
        <v>43</v>
      </c>
      <c r="D13" s="8" t="s">
        <v>31</v>
      </c>
      <c r="E13" s="8" t="s">
        <v>44</v>
      </c>
      <c r="F13" s="10" t="str">
        <f>HYPERLINK("https://www.digikey.com/en/products/detail/yageo/RC0603JR-074K7L/726785","RC0603JR-074K7L")</f>
        <v>RC0603JR-074K7L</v>
      </c>
      <c r="G13" s="17" t="s">
        <v>33</v>
      </c>
    </row>
    <row r="14" spans="1:7" ht="15.75" thickBot="1" x14ac:dyDescent="0.3">
      <c r="A14" s="15" t="s">
        <v>29</v>
      </c>
      <c r="B14" s="6">
        <v>1</v>
      </c>
      <c r="C14" s="5" t="s">
        <v>45</v>
      </c>
      <c r="D14" s="5" t="s">
        <v>31</v>
      </c>
      <c r="E14" s="5" t="s">
        <v>46</v>
      </c>
      <c r="F14" s="7" t="str">
        <f>HYPERLINK("https://www.digikey.com/en/products/detail/yageo/RC0603JR-072K2L/726729","RC0603JR-072K2L")</f>
        <v>RC0603JR-072K2L</v>
      </c>
      <c r="G14" s="18" t="s">
        <v>33</v>
      </c>
    </row>
    <row r="15" spans="1:7" x14ac:dyDescent="0.25">
      <c r="A15" s="14" t="s">
        <v>47</v>
      </c>
      <c r="B15" s="9">
        <v>2</v>
      </c>
      <c r="C15" s="8" t="s">
        <v>48</v>
      </c>
      <c r="D15" s="8" t="s">
        <v>49</v>
      </c>
      <c r="E15" s="8" t="s">
        <v>50</v>
      </c>
      <c r="F15" s="10" t="str">
        <f>HYPERLINK("https://www.digikey.com/en/products/detail/microchip-technology/MIC5504-3-3YM5-TR/4864018","MIC5504-3.3YM5-TR")</f>
        <v>MIC5504-3.3YM5-TR</v>
      </c>
      <c r="G15" s="17" t="s">
        <v>51</v>
      </c>
    </row>
    <row r="16" spans="1:7" x14ac:dyDescent="0.25">
      <c r="A16" s="14" t="s">
        <v>47</v>
      </c>
      <c r="B16" s="9">
        <v>1</v>
      </c>
      <c r="C16" s="8" t="s">
        <v>52</v>
      </c>
      <c r="D16" s="8" t="s">
        <v>53</v>
      </c>
      <c r="E16" s="8" t="s">
        <v>54</v>
      </c>
      <c r="F16" s="10" t="str">
        <f>HYPERLINK("https://www.digikey.com/en/products/detail/microchip-technology/PIC32MM0064GPM028-I-M6/8037777","PIC32MM0064GPM028-I/M6")</f>
        <v>PIC32MM0064GPM028-I/M6</v>
      </c>
      <c r="G16" s="17" t="s">
        <v>55</v>
      </c>
    </row>
    <row r="17" spans="1:7" x14ac:dyDescent="0.25">
      <c r="A17" s="14" t="s">
        <v>47</v>
      </c>
      <c r="B17" s="9">
        <v>1</v>
      </c>
      <c r="C17" s="8" t="s">
        <v>56</v>
      </c>
      <c r="D17" s="8" t="s">
        <v>57</v>
      </c>
      <c r="E17" s="8" t="s">
        <v>58</v>
      </c>
      <c r="F17" s="10" t="str">
        <f>HYPERLINK("https://www.digikey.com/en/products/detail/microchip-technology/PIC32MM0256GPM064-I-PT/7354722","PIC32MM0256GPM064-I/PT")</f>
        <v>PIC32MM0256GPM064-I/PT</v>
      </c>
      <c r="G17" s="17" t="s">
        <v>59</v>
      </c>
    </row>
    <row r="18" spans="1:7" x14ac:dyDescent="0.25">
      <c r="A18" s="14" t="s">
        <v>47</v>
      </c>
      <c r="B18" s="9">
        <v>1</v>
      </c>
      <c r="C18" s="8" t="s">
        <v>60</v>
      </c>
      <c r="D18" s="8" t="s">
        <v>61</v>
      </c>
      <c r="E18" s="8" t="s">
        <v>62</v>
      </c>
      <c r="F18" s="10" t="str">
        <f>HYPERLINK("https://www.digikey.com/en/products/detail/monolithic-power-systems-inc/MP1470GJ-Z/9555284","MP1470GJ-Z")</f>
        <v>MP1470GJ-Z</v>
      </c>
      <c r="G18" s="17" t="s">
        <v>63</v>
      </c>
    </row>
    <row r="19" spans="1:7" ht="15.75" thickBot="1" x14ac:dyDescent="0.3">
      <c r="A19" s="15" t="s">
        <v>47</v>
      </c>
      <c r="B19" s="6">
        <v>1</v>
      </c>
      <c r="C19" s="5" t="s">
        <v>64</v>
      </c>
      <c r="D19" s="5" t="s">
        <v>65</v>
      </c>
      <c r="E19" s="5" t="s">
        <v>66</v>
      </c>
      <c r="F19" s="7" t="str">
        <f>HYPERLINK("https://www.digikey.com/en/products/detail/nexperia-usa-inc/74AVC2T45DC-125/1692558","74AVC2T45DC,125")</f>
        <v>74AVC2T45DC,125</v>
      </c>
      <c r="G19" s="18" t="s">
        <v>67</v>
      </c>
    </row>
    <row r="20" spans="1:7" x14ac:dyDescent="0.25">
      <c r="A20" s="14" t="s">
        <v>68</v>
      </c>
      <c r="B20" s="9">
        <v>1</v>
      </c>
      <c r="C20" s="8" t="s">
        <v>69</v>
      </c>
      <c r="D20" s="8" t="s">
        <v>70</v>
      </c>
      <c r="E20" s="8" t="s">
        <v>71</v>
      </c>
      <c r="F20" s="10" t="str">
        <f>HYPERLINK("https://www.digikey.com/en/products/detail/würth-elektronik/150060BS75000/4489895","150060BS75000 ")</f>
        <v xml:space="preserve">150060BS75000 </v>
      </c>
      <c r="G20" s="17" t="s">
        <v>72</v>
      </c>
    </row>
    <row r="21" spans="1:7" x14ac:dyDescent="0.25">
      <c r="A21" s="14" t="s">
        <v>68</v>
      </c>
      <c r="B21" s="9">
        <v>3</v>
      </c>
      <c r="C21" s="8" t="s">
        <v>73</v>
      </c>
      <c r="D21" s="8" t="s">
        <v>74</v>
      </c>
      <c r="E21" s="8" t="s">
        <v>75</v>
      </c>
      <c r="F21" s="10" t="str">
        <f>HYPERLINK("https://www.digikey.com/en/products/detail/comchip-technology/SS24-HF/10443640","SS24-HF")</f>
        <v>SS24-HF</v>
      </c>
      <c r="G21" s="17" t="s">
        <v>76</v>
      </c>
    </row>
    <row r="22" spans="1:7" x14ac:dyDescent="0.25">
      <c r="A22" s="14" t="s">
        <v>68</v>
      </c>
      <c r="B22" s="9">
        <v>1</v>
      </c>
      <c r="C22" s="8" t="s">
        <v>77</v>
      </c>
      <c r="D22" s="8" t="s">
        <v>70</v>
      </c>
      <c r="E22" s="8" t="s">
        <v>78</v>
      </c>
      <c r="F22" s="10" t="str">
        <f>HYPERLINK("https://www.digikey.com/en/products/detail/würth-elektronik/150060VS75000/4489906","150060VS75000")</f>
        <v>150060VS75000</v>
      </c>
      <c r="G22" s="17" t="s">
        <v>21</v>
      </c>
    </row>
    <row r="23" spans="1:7" x14ac:dyDescent="0.25">
      <c r="A23" s="14" t="s">
        <v>68</v>
      </c>
      <c r="B23" s="9">
        <v>1</v>
      </c>
      <c r="C23" s="8" t="s">
        <v>79</v>
      </c>
      <c r="D23" s="8" t="s">
        <v>70</v>
      </c>
      <c r="E23" s="8" t="s">
        <v>80</v>
      </c>
      <c r="F23" s="10" t="str">
        <f>HYPERLINK("https://www.digikey.com/en/products/detail/würth-elektronik/150060SS75000/4489903","150060SS75000")</f>
        <v>150060SS75000</v>
      </c>
      <c r="G23" s="17" t="s">
        <v>21</v>
      </c>
    </row>
    <row r="24" spans="1:7" ht="15.75" thickBot="1" x14ac:dyDescent="0.3">
      <c r="A24" s="15" t="s">
        <v>68</v>
      </c>
      <c r="B24" s="6">
        <v>1</v>
      </c>
      <c r="C24" s="5" t="s">
        <v>81</v>
      </c>
      <c r="D24" s="5" t="s">
        <v>82</v>
      </c>
      <c r="E24" s="5" t="s">
        <v>83</v>
      </c>
      <c r="F24" s="7" t="str">
        <f>HYPERLINK("https://www.digikey.com/en/products/detail/kingbright/APTB1612SURKCGKC-F01/1786089","APTB1612SURKCGKC-F01")</f>
        <v>APTB1612SURKCGKC-F01</v>
      </c>
      <c r="G24" s="18" t="s">
        <v>84</v>
      </c>
    </row>
    <row r="25" spans="1:7" x14ac:dyDescent="0.25">
      <c r="A25" s="14" t="s">
        <v>85</v>
      </c>
      <c r="B25" s="9">
        <v>1</v>
      </c>
      <c r="C25" s="8" t="s">
        <v>86</v>
      </c>
      <c r="D25" s="8" t="s">
        <v>87</v>
      </c>
      <c r="E25" s="8" t="s">
        <v>88</v>
      </c>
      <c r="F25" s="11"/>
      <c r="G25" s="17" t="s">
        <v>89</v>
      </c>
    </row>
    <row r="26" spans="1:7" x14ac:dyDescent="0.25">
      <c r="A26" s="14" t="s">
        <v>85</v>
      </c>
      <c r="B26" s="9">
        <v>1</v>
      </c>
      <c r="C26" s="8" t="s">
        <v>90</v>
      </c>
      <c r="D26" s="8" t="s">
        <v>87</v>
      </c>
      <c r="E26" s="8" t="s">
        <v>91</v>
      </c>
      <c r="F26" s="10" t="str">
        <f>HYPERLINK("https://www.digikey.com/en/products/detail/c-k/PTS810-SJG-250-SMTR-LFS/4176612","PTS810 SJG 250 SMTR LFS")</f>
        <v>PTS810 SJG 250 SMTR LFS</v>
      </c>
      <c r="G26" s="17" t="s">
        <v>67</v>
      </c>
    </row>
    <row r="27" spans="1:7" x14ac:dyDescent="0.25">
      <c r="A27" s="14" t="s">
        <v>85</v>
      </c>
      <c r="B27" s="9">
        <v>2</v>
      </c>
      <c r="C27" s="8" t="s">
        <v>92</v>
      </c>
      <c r="D27" s="8" t="s">
        <v>93</v>
      </c>
      <c r="E27" s="8" t="s">
        <v>94</v>
      </c>
      <c r="F27" s="10" t="str">
        <f>HYPERLINK("https://www.digikey.com/en/products/detail/bel-fuse-inc/0ZCG0050AF2C/4156100","0ZCG0050AF2C")</f>
        <v>0ZCG0050AF2C</v>
      </c>
      <c r="G27" s="17" t="s">
        <v>95</v>
      </c>
    </row>
    <row r="28" spans="1:7" x14ac:dyDescent="0.25">
      <c r="A28" s="14" t="s">
        <v>85</v>
      </c>
      <c r="B28" s="9">
        <v>1</v>
      </c>
      <c r="C28" s="8" t="s">
        <v>96</v>
      </c>
      <c r="D28" s="8" t="s">
        <v>97</v>
      </c>
      <c r="E28" s="8" t="s">
        <v>98</v>
      </c>
      <c r="F28" s="10" t="str">
        <f>HYPERLINK("https://www.digikey.com/en/products/detail/amphenol-icc-fci/10118192-0002LF/6817756","10118192-0002LF")</f>
        <v>10118192-0002LF</v>
      </c>
      <c r="G28" s="17" t="s">
        <v>99</v>
      </c>
    </row>
    <row r="29" spans="1:7" x14ac:dyDescent="0.25">
      <c r="A29" s="14" t="s">
        <v>85</v>
      </c>
      <c r="B29" s="9">
        <v>1</v>
      </c>
      <c r="C29" s="8" t="s">
        <v>100</v>
      </c>
      <c r="D29" s="8" t="s">
        <v>101</v>
      </c>
      <c r="E29" s="8" t="s">
        <v>102</v>
      </c>
      <c r="F29" s="10" t="str">
        <f>HYPERLINK("https://www.digikey.com/en/products/detail/adam-tech/RS1-10-G/9832059","RS1-10-G")</f>
        <v>RS1-10-G</v>
      </c>
      <c r="G29" s="17" t="s">
        <v>103</v>
      </c>
    </row>
    <row r="30" spans="1:7" x14ac:dyDescent="0.25">
      <c r="A30" s="14" t="s">
        <v>85</v>
      </c>
      <c r="B30" s="9">
        <v>1</v>
      </c>
      <c r="C30" s="8" t="s">
        <v>104</v>
      </c>
      <c r="D30" s="8" t="s">
        <v>105</v>
      </c>
      <c r="E30" s="8" t="s">
        <v>106</v>
      </c>
      <c r="F30" s="12" t="s">
        <v>107</v>
      </c>
      <c r="G30" s="17" t="s">
        <v>108</v>
      </c>
    </row>
    <row r="31" spans="1:7" x14ac:dyDescent="0.25">
      <c r="A31" s="14" t="s">
        <v>85</v>
      </c>
      <c r="B31" s="9">
        <v>1</v>
      </c>
      <c r="C31" s="8" t="s">
        <v>109</v>
      </c>
      <c r="D31" s="8" t="s">
        <v>110</v>
      </c>
      <c r="E31" s="8" t="s">
        <v>111</v>
      </c>
      <c r="F31" s="10" t="str">
        <f>HYPERLINK("https://www.digikey.com/en/products/detail/adam-tech/RS1-07-G/9832045","RS1-07-G")</f>
        <v>RS1-07-G</v>
      </c>
      <c r="G31" s="17" t="s">
        <v>112</v>
      </c>
    </row>
    <row r="32" spans="1:7" x14ac:dyDescent="0.25">
      <c r="A32" s="14" t="s">
        <v>85</v>
      </c>
      <c r="B32" s="9">
        <v>1</v>
      </c>
      <c r="C32" s="8" t="s">
        <v>113</v>
      </c>
      <c r="D32" s="8" t="s">
        <v>114</v>
      </c>
      <c r="E32" s="8" t="s">
        <v>115</v>
      </c>
      <c r="F32" s="12" t="s">
        <v>107</v>
      </c>
      <c r="G32" s="17" t="s">
        <v>108</v>
      </c>
    </row>
    <row r="33" spans="1:7" x14ac:dyDescent="0.25">
      <c r="A33" s="14" t="s">
        <v>85</v>
      </c>
      <c r="B33" s="9">
        <v>1</v>
      </c>
      <c r="C33" s="8" t="s">
        <v>116</v>
      </c>
      <c r="D33" s="8" t="s">
        <v>101</v>
      </c>
      <c r="E33" s="8" t="s">
        <v>117</v>
      </c>
      <c r="F33" s="10" t="str">
        <f>HYPERLINK("https://www.digikey.com/en/products/detail/amphenol-icc-fci/10118192-0002LF/6817756","RS1-10-G")</f>
        <v>RS1-10-G</v>
      </c>
      <c r="G33" s="17" t="s">
        <v>103</v>
      </c>
    </row>
    <row r="34" spans="1:7" x14ac:dyDescent="0.25">
      <c r="A34" s="14" t="s">
        <v>85</v>
      </c>
      <c r="B34" s="9">
        <v>1</v>
      </c>
      <c r="C34" s="8" t="s">
        <v>118</v>
      </c>
      <c r="D34" s="8" t="s">
        <v>119</v>
      </c>
      <c r="E34" s="8" t="s">
        <v>120</v>
      </c>
      <c r="F34" s="10" t="str">
        <f>HYPERLINK("https://www.digikey.com/en/products/detail/adam-tech/RS1-08-G/9832056","RS1-08-G")</f>
        <v>RS1-08-G</v>
      </c>
      <c r="G34" s="17" t="s">
        <v>121</v>
      </c>
    </row>
    <row r="35" spans="1:7" x14ac:dyDescent="0.25">
      <c r="A35" s="14" t="s">
        <v>85</v>
      </c>
      <c r="B35" s="9">
        <v>1</v>
      </c>
      <c r="C35" s="8" t="s">
        <v>122</v>
      </c>
      <c r="D35" s="8" t="s">
        <v>123</v>
      </c>
      <c r="E35" s="8" t="s">
        <v>124</v>
      </c>
      <c r="F35" s="10" t="str">
        <f>HYPERLINK("https://www.digikey.com/en/products/detail/adam-tech/HRS-2B-10-GA/9832984","HRS-2B-10-GA")</f>
        <v>HRS-2B-10-GA</v>
      </c>
      <c r="G35" s="17" t="s">
        <v>125</v>
      </c>
    </row>
    <row r="36" spans="1:7" x14ac:dyDescent="0.25">
      <c r="A36" s="14" t="s">
        <v>85</v>
      </c>
      <c r="B36" s="9">
        <v>1</v>
      </c>
      <c r="C36" s="8" t="s">
        <v>126</v>
      </c>
      <c r="D36" s="8" t="s">
        <v>127</v>
      </c>
      <c r="E36" s="8" t="s">
        <v>128</v>
      </c>
      <c r="F36" s="12" t="s">
        <v>107</v>
      </c>
      <c r="G36" s="17" t="s">
        <v>108</v>
      </c>
    </row>
    <row r="37" spans="1:7" x14ac:dyDescent="0.25">
      <c r="A37" s="14" t="s">
        <v>85</v>
      </c>
      <c r="B37" s="9">
        <v>1</v>
      </c>
      <c r="C37" s="8" t="s">
        <v>129</v>
      </c>
      <c r="D37" s="8" t="s">
        <v>114</v>
      </c>
      <c r="E37" s="8" t="s">
        <v>130</v>
      </c>
      <c r="F37" s="12" t="s">
        <v>107</v>
      </c>
      <c r="G37" s="17" t="s">
        <v>108</v>
      </c>
    </row>
    <row r="38" spans="1:7" x14ac:dyDescent="0.25">
      <c r="A38" s="14" t="s">
        <v>85</v>
      </c>
      <c r="B38" s="9">
        <v>1</v>
      </c>
      <c r="C38" s="8" t="s">
        <v>131</v>
      </c>
      <c r="D38" s="8" t="s">
        <v>97</v>
      </c>
      <c r="E38" s="8" t="s">
        <v>132</v>
      </c>
      <c r="F38" s="10" t="str">
        <f>HYPERLINK("https://www.digikey.com/en/products/detail/amphenol-icc-fci/10118192-0002LF/6817756","10118192-0002LF")</f>
        <v>10118192-0002LF</v>
      </c>
      <c r="G38" s="17" t="s">
        <v>99</v>
      </c>
    </row>
    <row r="39" spans="1:7" x14ac:dyDescent="0.25">
      <c r="A39" s="14" t="s">
        <v>85</v>
      </c>
      <c r="B39" s="9">
        <v>1</v>
      </c>
      <c r="C39" s="8" t="s">
        <v>133</v>
      </c>
      <c r="D39" s="8" t="s">
        <v>134</v>
      </c>
      <c r="E39" s="8" t="s">
        <v>134</v>
      </c>
      <c r="F39" s="10" t="str">
        <f>HYPERLINK("https://www.digikey.com/en/products/detail/molex/1051620001/4555282","1051620001")</f>
        <v>1051620001</v>
      </c>
      <c r="G39" s="17" t="s">
        <v>135</v>
      </c>
    </row>
    <row r="40" spans="1:7" x14ac:dyDescent="0.25">
      <c r="A40" s="14" t="s">
        <v>85</v>
      </c>
      <c r="B40" s="9">
        <v>1</v>
      </c>
      <c r="C40" s="8" t="s">
        <v>136</v>
      </c>
      <c r="D40" s="8" t="s">
        <v>137</v>
      </c>
      <c r="E40" s="8" t="s">
        <v>138</v>
      </c>
      <c r="F40" s="10" t="str">
        <f>HYPERLINK("https://www.digikey.com/en/products/detail/bourns-inc/SDE0604A-6R8M/5030882","SDE0604A-6R8M")</f>
        <v>SDE0604A-6R8M</v>
      </c>
      <c r="G40" s="17" t="s">
        <v>139</v>
      </c>
    </row>
    <row r="41" spans="1:7" x14ac:dyDescent="0.25">
      <c r="A41" s="14" t="s">
        <v>85</v>
      </c>
      <c r="B41" s="9">
        <v>1</v>
      </c>
      <c r="C41" s="8" t="s">
        <v>140</v>
      </c>
      <c r="D41" s="8" t="s">
        <v>141</v>
      </c>
      <c r="E41" s="8" t="s">
        <v>142</v>
      </c>
      <c r="F41" s="12" t="s">
        <v>107</v>
      </c>
      <c r="G41" s="17" t="s">
        <v>108</v>
      </c>
    </row>
    <row r="42" spans="1:7" x14ac:dyDescent="0.25">
      <c r="A42" s="14" t="s">
        <v>85</v>
      </c>
      <c r="B42" s="9">
        <v>1</v>
      </c>
      <c r="C42" s="8" t="s">
        <v>143</v>
      </c>
      <c r="D42" s="8" t="s">
        <v>144</v>
      </c>
      <c r="E42" s="8" t="s">
        <v>145</v>
      </c>
      <c r="F42" s="12" t="s">
        <v>107</v>
      </c>
      <c r="G42" s="17" t="s">
        <v>108</v>
      </c>
    </row>
    <row r="43" spans="1:7" x14ac:dyDescent="0.25">
      <c r="A43" s="14" t="s">
        <v>85</v>
      </c>
      <c r="B43" s="9">
        <v>1</v>
      </c>
      <c r="C43" s="8" t="s">
        <v>146</v>
      </c>
      <c r="D43" s="8" t="s">
        <v>144</v>
      </c>
      <c r="E43" s="8" t="s">
        <v>147</v>
      </c>
      <c r="F43" s="12" t="s">
        <v>107</v>
      </c>
      <c r="G43" s="17" t="s">
        <v>108</v>
      </c>
    </row>
    <row r="44" spans="1:7" x14ac:dyDescent="0.25">
      <c r="A44" s="14" t="s">
        <v>85</v>
      </c>
      <c r="B44" s="9">
        <v>1</v>
      </c>
      <c r="C44" s="8" t="s">
        <v>148</v>
      </c>
      <c r="D44" s="8" t="s">
        <v>144</v>
      </c>
      <c r="E44" s="8" t="s">
        <v>142</v>
      </c>
      <c r="F44" s="12" t="s">
        <v>107</v>
      </c>
      <c r="G44" s="17" t="s">
        <v>108</v>
      </c>
    </row>
    <row r="45" spans="1:7" x14ac:dyDescent="0.25">
      <c r="A45" s="14" t="s">
        <v>85</v>
      </c>
      <c r="B45" s="9">
        <v>1</v>
      </c>
      <c r="C45" s="8" t="s">
        <v>149</v>
      </c>
      <c r="D45" s="8" t="s">
        <v>144</v>
      </c>
      <c r="E45" s="8" t="s">
        <v>150</v>
      </c>
      <c r="F45" s="12" t="s">
        <v>107</v>
      </c>
      <c r="G45" s="17" t="s">
        <v>108</v>
      </c>
    </row>
    <row r="46" spans="1:7" x14ac:dyDescent="0.25">
      <c r="A46" s="14" t="s">
        <v>85</v>
      </c>
      <c r="B46" s="9">
        <v>1</v>
      </c>
      <c r="C46" s="8" t="s">
        <v>151</v>
      </c>
      <c r="D46" s="8" t="s">
        <v>144</v>
      </c>
      <c r="E46" s="8" t="s">
        <v>152</v>
      </c>
      <c r="F46" s="12" t="s">
        <v>107</v>
      </c>
      <c r="G46" s="17" t="s">
        <v>108</v>
      </c>
    </row>
    <row r="47" spans="1:7" x14ac:dyDescent="0.25">
      <c r="A47" s="14" t="s">
        <v>85</v>
      </c>
      <c r="B47" s="9">
        <v>1</v>
      </c>
      <c r="C47" s="8" t="s">
        <v>153</v>
      </c>
      <c r="D47" s="8" t="s">
        <v>144</v>
      </c>
      <c r="E47" s="8" t="s">
        <v>154</v>
      </c>
      <c r="F47" s="12" t="s">
        <v>107</v>
      </c>
      <c r="G47" s="17" t="s">
        <v>108</v>
      </c>
    </row>
    <row r="48" spans="1:7" ht="15.75" thickBot="1" x14ac:dyDescent="0.3">
      <c r="A48" s="15" t="s">
        <v>85</v>
      </c>
      <c r="B48" s="6">
        <v>1</v>
      </c>
      <c r="C48" s="5" t="s">
        <v>155</v>
      </c>
      <c r="D48" s="5" t="s">
        <v>156</v>
      </c>
      <c r="E48" s="5" t="s">
        <v>157</v>
      </c>
      <c r="F48" s="7" t="str">
        <f>HYPERLINK("https://www.digikey.com/en/products/detail/epson/MC-146-32-768KA-AC3-ROHS/1022178","MC-146 32.768KA-AC3:ROHS")</f>
        <v>MC-146 32.768KA-AC3:ROHS</v>
      </c>
      <c r="G48" s="18" t="s">
        <v>158</v>
      </c>
    </row>
    <row r="49" spans="1:7" x14ac:dyDescent="0.25">
      <c r="A49" s="2"/>
      <c r="B49" s="3"/>
      <c r="C49" s="2"/>
      <c r="D49" s="2"/>
      <c r="E49" s="2"/>
      <c r="F49" s="4"/>
      <c r="G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</vt:lpstr>
      <vt:lpstr>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WFH</dc:creator>
  <cp:lastModifiedBy>WFH</cp:lastModifiedBy>
  <dcterms:created xsi:type="dcterms:W3CDTF">2021-08-02T11:21:07Z</dcterms:created>
  <dcterms:modified xsi:type="dcterms:W3CDTF">2021-08-02T11:23:04Z</dcterms:modified>
</cp:coreProperties>
</file>