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Shields\HW\Product\ICSP-UART\BoM\"/>
    </mc:Choice>
  </mc:AlternateContent>
  <xr:revisionPtr revIDLastSave="0" documentId="13_ncr:1_{A80A7F24-3E01-49E0-9CAB-F639D8F4FE98}" xr6:coauthVersionLast="47" xr6:coauthVersionMax="47" xr10:uidLastSave="{00000000-0000-0000-0000-000000000000}"/>
  <bookViews>
    <workbookView xWindow="-120" yWindow="-120" windowWidth="20730" windowHeight="11760" xr2:uid="{EA5E9AE2-8CAE-4513-9E3A-9AF429637EC1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<sst xmlns="http://schemas.openxmlformats.org/spreadsheetml/2006/main" count="54" uniqueCount="48">
  <si>
    <t>Quantity</t>
  </si>
  <si>
    <t>References</t>
  </si>
  <si>
    <t>PCB Package</t>
  </si>
  <si>
    <t>Value</t>
  </si>
  <si>
    <t>Stock Code</t>
  </si>
  <si>
    <t>Unit Cost</t>
  </si>
  <si>
    <t>C1,C4</t>
  </si>
  <si>
    <t>0603_CAP</t>
  </si>
  <si>
    <t>10uF</t>
  </si>
  <si>
    <t>C2-C3,C5</t>
  </si>
  <si>
    <t>100nF</t>
  </si>
  <si>
    <t>R1,R6,R9</t>
  </si>
  <si>
    <t>0603_RES</t>
  </si>
  <si>
    <t>100R</t>
  </si>
  <si>
    <t>R2-R5</t>
  </si>
  <si>
    <t>10k</t>
  </si>
  <si>
    <t>R7-R8</t>
  </si>
  <si>
    <t>1k</t>
  </si>
  <si>
    <t>U1</t>
  </si>
  <si>
    <t>QFN24_4X4X0.5</t>
  </si>
  <si>
    <t>CP2102N</t>
  </si>
  <si>
    <t>D2</t>
  </si>
  <si>
    <t>SML-D12U8W</t>
  </si>
  <si>
    <t>RX</t>
  </si>
  <si>
    <t>D3</t>
  </si>
  <si>
    <t>TX</t>
  </si>
  <si>
    <t>BT1</t>
  </si>
  <si>
    <t>PTS815</t>
  </si>
  <si>
    <t>RESET</t>
  </si>
  <si>
    <t>FT1</t>
  </si>
  <si>
    <t>0603_FE</t>
  </si>
  <si>
    <t>100Ohm@MHz</t>
  </si>
  <si>
    <t>J1</t>
  </si>
  <si>
    <t>MUSB_ZX62-AB-5PA(31)</t>
  </si>
  <si>
    <t>J2</t>
  </si>
  <si>
    <t>ISP8_INV</t>
  </si>
  <si>
    <t>ICSP</t>
  </si>
  <si>
    <t>J3</t>
  </si>
  <si>
    <t>HEADER6X2.54_RA</t>
  </si>
  <si>
    <t>ICSP IN</t>
  </si>
  <si>
    <t>SW1</t>
  </si>
  <si>
    <t>SLIDE_SW_CUS-12B</t>
  </si>
  <si>
    <t>5V - 3V3</t>
  </si>
  <si>
    <t>SW2</t>
  </si>
  <si>
    <t>ICSP2 EN</t>
  </si>
  <si>
    <t>No</t>
  </si>
  <si>
    <t>PCB</t>
  </si>
  <si>
    <t>FR4 2 LAYERS, 1OZ, BLACK/WHITE, HALS, 28x17MM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</si>
</sst>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_);[Red]\([$VND]\ 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1" xfId="1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18BA-884E-473D-866F-CCEA31D284D9}">
  <dimension ref="A1:G18"/>
  <sheetViews>
    <sheetView tabSelected="1" workbookViewId="0">
      <selection activeCell="F22" sqref="F22"/>
    </sheetView>
  </sheetViews>
  <sheetFormatPr defaultRowHeight="15" x14ac:dyDescent="0.25"/>
  <cols>
    <col min="1" max="1" width="3.5703125" bestFit="1" customWidth="1"/>
    <col min="2" max="2" width="8.7109375" bestFit="1" customWidth="1"/>
    <col min="3" max="3" width="11" bestFit="1" customWidth="1"/>
    <col min="4" max="4" width="45.85546875" bestFit="1" customWidth="1"/>
    <col min="5" max="5" width="22.42578125" bestFit="1" customWidth="1"/>
    <col min="6" max="6" width="64.7109375" bestFit="1" customWidth="1"/>
    <col min="7" max="7" width="13.7109375" bestFit="1" customWidth="1"/>
  </cols>
  <sheetData>
    <row r="1" spans="1:7" x14ac:dyDescent="0.25">
      <c r="A1" s="4" t="s">
        <v>45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5">
        <v>1</v>
      </c>
      <c r="B2" s="6">
        <v>2</v>
      </c>
      <c r="C2" s="7" t="s">
        <v>6</v>
      </c>
      <c r="D2" s="7" t="s">
        <v>7</v>
      </c>
      <c r="E2" s="7" t="s">
        <v>8</v>
      </c>
      <c r="F2" s="8" t="str">
        <f>HYPERLINK("https://www.thegioiic.com/products/tu-gom-0603-10uf-16v","T? G?m 0603 10uF 16V T? G?m 0603 10uF 16V")</f>
        <v>T? G?m 0603 10uF 16V T? G?m 0603 10uF 16V</v>
      </c>
      <c r="G2" s="9">
        <v>940</v>
      </c>
    </row>
    <row r="3" spans="1:7" x14ac:dyDescent="0.25">
      <c r="A3" s="5">
        <v>2</v>
      </c>
      <c r="B3" s="6">
        <v>3</v>
      </c>
      <c r="C3" s="7" t="s">
        <v>9</v>
      </c>
      <c r="D3" s="7" t="s">
        <v>7</v>
      </c>
      <c r="E3" s="7" t="s">
        <v>10</v>
      </c>
      <c r="F3" s="8" t="str">
        <f>HYPERLINK("https://www.thegioiic.com/products/tu-gom-0603-100nf-0-1uf-50v","T? G?m 0603 100nF (0.1uF) 50V")</f>
        <v>T? G?m 0603 100nF (0.1uF) 50V</v>
      </c>
      <c r="G3" s="9">
        <v>207</v>
      </c>
    </row>
    <row r="4" spans="1:7" x14ac:dyDescent="0.25">
      <c r="A4" s="5">
        <v>3</v>
      </c>
      <c r="B4" s="6">
        <v>3</v>
      </c>
      <c r="C4" s="7" t="s">
        <v>11</v>
      </c>
      <c r="D4" s="7" t="s">
        <v>12</v>
      </c>
      <c r="E4" s="7" t="s">
        <v>13</v>
      </c>
      <c r="F4" s="8" t="str">
        <f>HYPERLINK("https://www.thegioiic.com/products/dien-tro-100-ohm-0603-5","Ði?n Tr? 100 Ohm 0603 5%")</f>
        <v>Ði?n Tr? 100 Ohm 0603 5%</v>
      </c>
      <c r="G4" s="9">
        <v>32</v>
      </c>
    </row>
    <row r="5" spans="1:7" x14ac:dyDescent="0.25">
      <c r="A5" s="5">
        <v>4</v>
      </c>
      <c r="B5" s="6">
        <v>4</v>
      </c>
      <c r="C5" s="7" t="s">
        <v>14</v>
      </c>
      <c r="D5" s="7" t="s">
        <v>12</v>
      </c>
      <c r="E5" s="7" t="s">
        <v>15</v>
      </c>
      <c r="F5" s="8" t="str">
        <f>HYPERLINK("https://www.thegioiic.com/products/dien-tro-10-kohm-0603-5","Ði?n Tr? 10 KOhm 0603 5%")</f>
        <v>Ði?n Tr? 10 KOhm 0603 5%</v>
      </c>
      <c r="G5" s="9">
        <v>32</v>
      </c>
    </row>
    <row r="6" spans="1:7" x14ac:dyDescent="0.25">
      <c r="A6" s="5">
        <v>5</v>
      </c>
      <c r="B6" s="6">
        <v>2</v>
      </c>
      <c r="C6" s="7" t="s">
        <v>16</v>
      </c>
      <c r="D6" s="7" t="s">
        <v>12</v>
      </c>
      <c r="E6" s="7" t="s">
        <v>17</v>
      </c>
      <c r="F6" s="8" t="str">
        <f>HYPERLINK("https://www.thegioiic.com/products/dien-tro-1-kohm-0603-5","Ði?n Tr? 1 KOhm 0603 5%")</f>
        <v>Ði?n Tr? 1 KOhm 0603 5%</v>
      </c>
      <c r="G6" s="9">
        <v>28</v>
      </c>
    </row>
    <row r="7" spans="1:7" x14ac:dyDescent="0.25">
      <c r="A7" s="5">
        <v>6</v>
      </c>
      <c r="B7" s="6">
        <v>1</v>
      </c>
      <c r="C7" s="7" t="s">
        <v>18</v>
      </c>
      <c r="D7" s="7" t="s">
        <v>19</v>
      </c>
      <c r="E7" s="7" t="s">
        <v>20</v>
      </c>
      <c r="F7" s="8" t="str">
        <f>HYPERLINK("https://www.digikey.com/en/products/detail/silicon-labs/CP2102N-A02-GQFN24/9863476","CP2102N-A02-GQFN24")</f>
        <v>CP2102N-A02-GQFN24</v>
      </c>
      <c r="G7" s="9">
        <v>39000</v>
      </c>
    </row>
    <row r="8" spans="1:7" x14ac:dyDescent="0.25">
      <c r="A8" s="5">
        <v>7</v>
      </c>
      <c r="B8" s="6">
        <v>1</v>
      </c>
      <c r="C8" s="7" t="s">
        <v>21</v>
      </c>
      <c r="D8" s="7" t="s">
        <v>22</v>
      </c>
      <c r="E8" s="7" t="s">
        <v>23</v>
      </c>
      <c r="F8" s="8" t="str">
        <f>HYPERLINK("https://www.thegioiic.com/products/led-xanh-la-0603-dan-smd-trong-suot","LED Xanh Lá 0603 Dán SMD Trong Su?t")</f>
        <v>LED Xanh Lá 0603 Dán SMD Trong Su?t</v>
      </c>
      <c r="G8" s="9">
        <v>290</v>
      </c>
    </row>
    <row r="9" spans="1:7" x14ac:dyDescent="0.25">
      <c r="A9" s="5">
        <v>8</v>
      </c>
      <c r="B9" s="6">
        <v>1</v>
      </c>
      <c r="C9" s="7" t="s">
        <v>24</v>
      </c>
      <c r="D9" s="7" t="s">
        <v>22</v>
      </c>
      <c r="E9" s="7" t="s">
        <v>25</v>
      </c>
      <c r="F9" s="8" t="str">
        <f>HYPERLINK("https://www.thegioiic.com/products/led-do-0603-dan-smd-trong-suot","LED Ð? 0603 Dán SMD Trong Su?t")</f>
        <v>LED Ð? 0603 Dán SMD Trong Su?t</v>
      </c>
      <c r="G9" s="9">
        <v>180</v>
      </c>
    </row>
    <row r="10" spans="1:7" x14ac:dyDescent="0.25">
      <c r="A10" s="5">
        <v>9</v>
      </c>
      <c r="B10" s="6">
        <v>1</v>
      </c>
      <c r="C10" s="7" t="s">
        <v>26</v>
      </c>
      <c r="D10" s="7" t="s">
        <v>27</v>
      </c>
      <c r="E10" s="7" t="s">
        <v>28</v>
      </c>
      <c r="F10" s="8" t="str">
        <f>HYPERLINK("https://www.thegioiic.com/products/nut-nhan-4-2x3-3mm-cao-2-5mm-4-chan-smd-v2","Nút Nh?n 4.2x3.3mm Cao 2.5mm 4 Chân SMD V2")</f>
        <v>Nút Nh?n 4.2x3.3mm Cao 2.5mm 4 Chân SMD V2</v>
      </c>
      <c r="G10" s="9">
        <v>800</v>
      </c>
    </row>
    <row r="11" spans="1:7" x14ac:dyDescent="0.25">
      <c r="A11" s="5">
        <v>10</v>
      </c>
      <c r="B11" s="6">
        <v>1</v>
      </c>
      <c r="C11" s="7" t="s">
        <v>29</v>
      </c>
      <c r="D11" s="7" t="s">
        <v>30</v>
      </c>
      <c r="E11" s="7" t="s">
        <v>31</v>
      </c>
      <c r="F11" s="8" t="str">
        <f>HYPERLINK("https://www.thegioiic.com/products/mmz1608r601atd25-ferrite-bead-600-ohm-0603-1ln","MMZ1608R601ATD25 FERRITE BEAD 600 OHM 0603 1LN")</f>
        <v>MMZ1608R601ATD25 FERRITE BEAD 600 OHM 0603 1LN</v>
      </c>
      <c r="G11" s="9">
        <v>400</v>
      </c>
    </row>
    <row r="12" spans="1:7" x14ac:dyDescent="0.25">
      <c r="A12" s="5">
        <v>11</v>
      </c>
      <c r="B12" s="6">
        <v>1</v>
      </c>
      <c r="C12" s="7" t="s">
        <v>32</v>
      </c>
      <c r="D12" s="7" t="s">
        <v>33</v>
      </c>
      <c r="E12" s="7" t="s">
        <v>33</v>
      </c>
      <c r="F12" s="8" t="str">
        <f>HYPERLINK("https://www.thegioiic.com/products/cong-usb-micro-b-2-0-dau-cai-5-chan-smd-v3","C?ng USB Micro-B 2.0 Ð?u Cái 5 Chân SMD V3")</f>
        <v>C?ng USB Micro-B 2.0 Ð?u Cái 5 Chân SMD V3</v>
      </c>
      <c r="G12" s="9">
        <v>800</v>
      </c>
    </row>
    <row r="13" spans="1:7" x14ac:dyDescent="0.25">
      <c r="A13" s="5">
        <v>12</v>
      </c>
      <c r="B13" s="6">
        <v>1</v>
      </c>
      <c r="C13" s="7" t="s">
        <v>34</v>
      </c>
      <c r="D13" s="7" t="s">
        <v>35</v>
      </c>
      <c r="E13" s="7" t="s">
        <v>36</v>
      </c>
      <c r="F13" s="8" t="str">
        <f>HYPERLINK("https://www.thegioiic.com/products/hang-rao-duc-doi-1-27mm-80-chan-2-hang-cao-7-2mm-xuyen-lo","Hàng Rào Ð?c Ðôi 1.27mm 80 Chân 2 Hàng Cao 7.2mm Xuyên L?")</f>
        <v>Hàng Rào Ð?c Ðôi 1.27mm 80 Chân 2 Hàng Cao 7.2mm Xuyên L?</v>
      </c>
      <c r="G13" s="9">
        <v>978</v>
      </c>
    </row>
    <row r="14" spans="1:7" x14ac:dyDescent="0.25">
      <c r="A14" s="5">
        <v>13</v>
      </c>
      <c r="B14" s="6">
        <v>1</v>
      </c>
      <c r="C14" s="7" t="s">
        <v>37</v>
      </c>
      <c r="D14" s="7" t="s">
        <v>38</v>
      </c>
      <c r="E14" s="7" t="s">
        <v>39</v>
      </c>
      <c r="F14" s="8" t="str">
        <f>HYPERLINK("https://www.thegioiic.com/products/hang-rao-duc-don-2-54mm-40-chan-cong-1-hang-cao-6mm-xuyen-lo","Hàng Rào Ð?c Ðon 2.54mm 40 Chân Cong 1 Hàng Cao 6mm Xuyên L?")</f>
        <v>Hàng Rào Ð?c Ðon 2.54mm 40 Chân Cong 1 Hàng Cao 6mm Xuyên L?</v>
      </c>
      <c r="G14" s="9">
        <v>165</v>
      </c>
    </row>
    <row r="15" spans="1:7" x14ac:dyDescent="0.25">
      <c r="A15" s="5">
        <v>14</v>
      </c>
      <c r="B15" s="6">
        <v>1</v>
      </c>
      <c r="C15" s="7" t="s">
        <v>40</v>
      </c>
      <c r="D15" s="7" t="s">
        <v>41</v>
      </c>
      <c r="E15" s="7" t="s">
        <v>42</v>
      </c>
      <c r="F15" s="8" t="str">
        <f>HYPERLINK("https://www.thegioiic.com/products/msk-12c02-cong-tac-truot-7-chan-on-off-smd-chinh-ngang-1p2t-0-5a","MSK-12C02 Công T?c Tru?t 7 Chân ON-OFF SMD Ch?nh Ngang 1P2T 0.5A")</f>
        <v>MSK-12C02 Công T?c Tru?t 7 Chân ON-OFF SMD Ch?nh Ngang 1P2T 0.5A</v>
      </c>
      <c r="G15" s="9">
        <v>690</v>
      </c>
    </row>
    <row r="16" spans="1:7" x14ac:dyDescent="0.25">
      <c r="A16" s="5">
        <v>15</v>
      </c>
      <c r="B16" s="6">
        <v>1</v>
      </c>
      <c r="C16" s="7" t="s">
        <v>43</v>
      </c>
      <c r="D16" s="7" t="s">
        <v>41</v>
      </c>
      <c r="E16" s="7" t="s">
        <v>44</v>
      </c>
      <c r="F16" s="8" t="str">
        <f>HYPERLINK("https://www.thegioiic.com/products/msk-12c02-cong-tac-truot-7-chan-on-off-smd-chinh-ngang-1p2t-0-5a","MSK-12C02 Công T?c Tru?t 7 Chân ON-OFF SMD Ch?nh Ngang 1P2T 0.5A")</f>
        <v>MSK-12C02 Công T?c Tru?t 7 Chân ON-OFF SMD Ch?nh Ngang 1P2T 0.5A</v>
      </c>
      <c r="G16" s="9">
        <v>690</v>
      </c>
    </row>
    <row r="17" spans="1:7" x14ac:dyDescent="0.25">
      <c r="A17" s="5">
        <v>16</v>
      </c>
      <c r="B17" s="6">
        <v>1</v>
      </c>
      <c r="C17" s="7" t="s">
        <v>46</v>
      </c>
      <c r="D17" s="7" t="s">
        <v>47</v>
      </c>
      <c r="E17" s="7"/>
      <c r="F17" s="8"/>
      <c r="G17" s="9">
        <v>24000</v>
      </c>
    </row>
    <row r="18" spans="1:7" x14ac:dyDescent="0.25">
      <c r="A18" s="1"/>
      <c r="B18" s="2"/>
      <c r="C18" s="1"/>
      <c r="D18" s="1"/>
      <c r="E18" s="1"/>
      <c r="F18" s="3"/>
      <c r="G18" s="10">
        <f>SUM(G2:G17)</f>
        <v>69232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2021-08-16T15:58:17Z</dcterms:created>
  <dcterms:modified xsi:type="dcterms:W3CDTF">2021-08-16T16:03:33Z</dcterms:modified>
</cp:coreProperties>
</file>